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rchitektonicko-stav..." sheetId="2" r:id="rId2"/>
    <sheet name="02 - VRN - Vedlejší rozpo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Architektonicko-stav...'!$C$93:$K$369</definedName>
    <definedName name="_xlnm.Print_Area" localSheetId="1">'01 - Architektonicko-stav...'!$C$4:$J$39,'01 - Architektonicko-stav...'!$C$45:$J$75,'01 - Architektonicko-stav...'!$C$81:$K$369</definedName>
    <definedName name="_xlnm._FilterDatabase" localSheetId="2" hidden="1">'02 - VRN - Vedlejší rozpo...'!$C$82:$K$100</definedName>
    <definedName name="_xlnm.Print_Area" localSheetId="2">'02 - VRN - Vedlejší rozpo...'!$C$4:$J$39,'02 - VRN - Vedlejší rozpo...'!$C$45:$J$64,'02 - VRN - Vedlejší rozpo...'!$C$70:$K$100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Architektonicko-stav...'!$93:$93</definedName>
    <definedName name="_xlnm.Print_Titles" localSheetId="2">'02 - VRN - Vedlejší rozpo...'!$82:$82</definedName>
  </definedNames>
  <calcPr fullCalcOnLoad="1"/>
</workbook>
</file>

<file path=xl/sharedStrings.xml><?xml version="1.0" encoding="utf-8"?>
<sst xmlns="http://schemas.openxmlformats.org/spreadsheetml/2006/main" count="3673" uniqueCount="780">
  <si>
    <t>Export Komplet</t>
  </si>
  <si>
    <t>VZ</t>
  </si>
  <si>
    <t>2.0</t>
  </si>
  <si>
    <t>ZAMOK</t>
  </si>
  <si>
    <t>False</t>
  </si>
  <si>
    <t>{1335e9de-d864-498c-b0ca-6be44687e892}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</si>
  <si>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</si>
  <si>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</si>
  <si>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</si>
  <si>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</si>
  <si>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</si>
  <si>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</si>
  <si>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</si>
  <si>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</si>
  <si>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005/2021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</si>
  <si>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</si>
  <si>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</si>
  <si>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ZIMNÍ STADION - STAVEBNÍ ÚPRAVY VSTUPU, VSTUPNÍHO SCHODIŠTĚ A PŘÍSTUPOVÉ RAMPY</t>
  </si>
  <si>
    <t>KSO:</t>
  </si>
  <si>
    <t/>
  </si>
  <si>
    <t>CC-CZ:</t>
  </si>
  <si>
    <t>Místo:</t>
  </si>
  <si>
    <t xml:space="preserve"> </t>
  </si>
  <si>
    <t>Datum:</t>
  </si>
  <si>
    <t>1. 12. 2021</t>
  </si>
  <si>
    <t>Zadavatel:</t>
  </si>
  <si>
    <t>IČ:</t>
  </si>
  <si>
    <t>002 98 212</t>
  </si>
  <si>
    <t>Mesto Nový Jičín</t>
  </si>
  <si>
    <t>DIČ:</t>
  </si>
  <si>
    <t>Uchazeč:</t>
  </si>
  <si>
    <t>Vyplň údaj</t>
  </si>
  <si>
    <t>Projektant:</t>
  </si>
  <si>
    <t>253 82 951</t>
  </si>
  <si>
    <t>Architráv,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</si>
  <si>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</si>
  <si>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</si>
  <si>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</si>
  <si>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</si>
  <si>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</si>
  <si>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</si>
  <si>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</si>
  <si>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</si>
  <si>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</si>
  <si>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</si>
  <si>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</si>
  <si>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</si>
  <si>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</si>
  <si>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</si>
  <si>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</si>
  <si>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</si>
  <si>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</si>
  <si>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</si>
  <si>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</si>
  <si>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</si>
  <si>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</si>
  <si>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</si>
  <si>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</si>
  <si>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</si>
  <si>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</si>
  <si>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</si>
  <si>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</si>
  <si>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</si>
  <si>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</si>
  <si>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</si>
  <si>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</si>
  <si>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</si>
  <si>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</si>
  <si>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</si>
  <si>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</si>
  <si>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</si>
  <si>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</si>
  <si>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</si>
  <si>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</si>
  <si>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</si>
  <si>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</si>
  <si>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</si>
  <si>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</si>
  <si>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</si>
  <si>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Architektonicko-stavební řešení</t>
  </si>
  <si>
    <t>STA</t>
  </si>
  <si>
    <t>1</t>
  </si>
  <si>
    <t>{e1ade935-7368-485a-ae86-d0d9e33ef1a9}</t>
  </si>
  <si>
    <t>2</t>
  </si>
  <si>
    <t>02</t>
  </si>
  <si>
    <t>VRN - Vedlejší rozpočotvé náklady</t>
  </si>
  <si>
    <t>{83d5fa79-23c6-499f-944a-572aad434dca}</t>
  </si>
  <si>
    <t>KRYCÍ LIST SOUPISU PRACÍ</t>
  </si>
  <si>
    <t>Objekt:</t>
  </si>
  <si>
    <t>01 - Architektonicko-stavební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</si>
  <si>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</si>
  <si>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</si>
  <si>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</si>
  <si>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</si>
  <si>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</si>
  <si>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</si>
  <si>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</si>
  <si>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</si>
  <si>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</si>
  <si>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</si>
  <si>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</si>
  <si>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</si>
  <si>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</si>
  <si>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</si>
  <si>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</si>
  <si>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</si>
  <si>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</si>
  <si>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</si>
  <si>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</si>
  <si>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</si>
  <si>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</si>
  <si>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</si>
  <si>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</si>
  <si>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</si>
  <si>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</si>
  <si>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</si>
  <si>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</si>
  <si>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</si>
  <si>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</si>
  <si>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</si>
  <si>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</si>
  <si>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</si>
  <si>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</si>
  <si>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</si>
  <si>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</si>
  <si>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</si>
  <si>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</si>
  <si>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132412112</t>
  </si>
  <si>
    <t>Hloubení rýh šířky do 800 mm ručně zapažených i nezapažených, s urovnáním dna do předepsaného profilu a spádu v hornině třídy těžitelnosti II skupiny 5 nesoudržných</t>
  </si>
  <si>
    <t>m3</t>
  </si>
  <si>
    <t>CS ÚRS 2021 02</t>
  </si>
  <si>
    <t>4</t>
  </si>
  <si>
    <t>1130828806</t>
  </si>
  <si>
    <t>Online PSC</t>
  </si>
  <si>
    <t>https://podminky.urs.cz/item/CS_URS_2021_02/132412112</t>
  </si>
  <si>
    <t>VV</t>
  </si>
  <si>
    <t>Opěrná zídka a nástupní stupeň:</t>
  </si>
  <si>
    <t>(6,490*0,800*1,100)</t>
  </si>
  <si>
    <t>Součet</t>
  </si>
  <si>
    <t>151101201</t>
  </si>
  <si>
    <t>Zřízení pažení stěn výkopu bez rozepření nebo vzepření příložné, hloubky do 4 m</t>
  </si>
  <si>
    <t>m2</t>
  </si>
  <si>
    <t>-829598765</t>
  </si>
  <si>
    <t>https://podminky.urs.cz/item/CS_URS_2021_02/151101201</t>
  </si>
  <si>
    <t>(6,490+0,800)*2*1,100</t>
  </si>
  <si>
    <t>3</t>
  </si>
  <si>
    <t>151101211</t>
  </si>
  <si>
    <t>Odstranění pažení stěn výkopu bez rozepření nebo vzepření s uložením pažin na vzdálenost do 3 m od okraje výkopu příložné, hloubky do 4 m</t>
  </si>
  <si>
    <t>1506105577</t>
  </si>
  <si>
    <t>https://podminky.urs.cz/item/CS_URS_2021_02/151101211</t>
  </si>
  <si>
    <t>161111512</t>
  </si>
  <si>
    <t>Svislé přemístění výkopku nošením bez naložení, avšak s vyprázdněním nádoby na hromady nebo do dopravního prostředku z horniny třídy těžitelnosti II skupiny 4 a 5, při hloubce výkopu přes 3 do 6 m</t>
  </si>
  <si>
    <t>2084256849</t>
  </si>
  <si>
    <t>https://podminky.urs.cz/item/CS_URS_2021_02/161111512</t>
  </si>
  <si>
    <t>5</t>
  </si>
  <si>
    <t>162211321</t>
  </si>
  <si>
    <t>Vodorovné přemístění výkopku nebo sypaniny stavebním kolečkem s vyprázdněním kolečka na hromady nebo do dopravního prostředku na vzdálenost do 10 m z horniny třídy těžitelnosti II, skupiny 4 a 5</t>
  </si>
  <si>
    <t>-1581915607</t>
  </si>
  <si>
    <t>https://podminky.urs.cz/item/CS_URS_2021_02/162211321</t>
  </si>
  <si>
    <t>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</si>
  <si>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</si>
  <si>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</si>
  <si>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1952529528</t>
  </si>
  <si>
    <t>https://podminky.urs.cz/item/CS_URS_2021_02/162751137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</si>
  <si>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</si>
  <si>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</si>
  <si>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</si>
  <si>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204713639</t>
  </si>
  <si>
    <t>https://podminky.urs.cz/item/CS_URS_2021_02/162751139</t>
  </si>
  <si>
    <t>5,711*20 'Přepočtené koeficientem množství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</si>
  <si>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</si>
  <si>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</si>
  <si>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</si>
  <si>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</si>
  <si>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-1252525128</t>
  </si>
  <si>
    <t>https://podminky.urs.cz/item/CS_URS_2021_02/171201231</t>
  </si>
  <si>
    <t>9</t>
  </si>
  <si>
    <t>174111101</t>
  </si>
  <si>
    <t>Zásyp sypaninou z jakékoliv horniny ručně s uložením výkopku ve vrstvách se zhutněním jam, šachet, rýh nebo kolem objektů v těchto vykopávkách</t>
  </si>
  <si>
    <t>-1374908344</t>
  </si>
  <si>
    <t>https://podminky.urs.cz/item/CS_URS_2021_02/174111101</t>
  </si>
  <si>
    <t>(6,490*0,450*0,660)</t>
  </si>
  <si>
    <t>10</t>
  </si>
  <si>
    <t>181411151</t>
  </si>
  <si>
    <t>Založení trávníku na půdě předem připravené plochy do 1000 m2 předpěstovaným travním kobercem parkového v rovině nebo na svahu do 1:5</t>
  </si>
  <si>
    <t>677044132</t>
  </si>
  <si>
    <t>https://podminky.urs.cz/item/CS_URS_2021_02/181411151</t>
  </si>
  <si>
    <t>(4,080+4,125)*1,000</t>
  </si>
  <si>
    <t>11</t>
  </si>
  <si>
    <t>M</t>
  </si>
  <si>
    <t>00572470</t>
  </si>
  <si>
    <t>osivo směs travní univerzál</t>
  </si>
  <si>
    <t>kg</t>
  </si>
  <si>
    <t>789742564</t>
  </si>
  <si>
    <t>https://podminky.urs.cz/item/CS_URS_2021_02/00572470</t>
  </si>
  <si>
    <t>8,205*0,0002 'Přepočtené koeficientem množství</t>
  </si>
  <si>
    <t>12</t>
  </si>
  <si>
    <t>181911102</t>
  </si>
  <si>
    <t>Úprava pláně vyrovnáním výškových rozdílů ručně v hornině třídy těžitelnosti I skupiny 1 a 2 se zhutněním</t>
  </si>
  <si>
    <t>-229666316</t>
  </si>
  <si>
    <t>https://podminky.urs.cz/item/CS_URS_2021_02/181911102</t>
  </si>
  <si>
    <t>Zakládání</t>
  </si>
  <si>
    <t>13</t>
  </si>
  <si>
    <t>271532213</t>
  </si>
  <si>
    <t>Podsyp pod základové konstrukce se zhutněním a urovnáním povrchu z kameniva hrubého, frakce 8 - 16 mm</t>
  </si>
  <si>
    <t>1340261281</t>
  </si>
  <si>
    <t>https://podminky.urs.cz/item/CS_URS_2021_02/271532213</t>
  </si>
  <si>
    <t>(6,490*0,800*0,100)</t>
  </si>
  <si>
    <t>14</t>
  </si>
  <si>
    <t>274313511</t>
  </si>
  <si>
    <t>Základy z betonu prostého pasy betonu kamenem neprokládaného tř. C 12/15</t>
  </si>
  <si>
    <t>-602244591</t>
  </si>
  <si>
    <t>https://podminky.urs.cz/item/CS_URS_2021_02/274313511</t>
  </si>
  <si>
    <t>(6,490*0,450*0,100)</t>
  </si>
  <si>
    <t>274313611</t>
  </si>
  <si>
    <t>Základy z betonu prostého pasy betonu kamenem neprokládaného tř. C 16/20</t>
  </si>
  <si>
    <t>128949243</t>
  </si>
  <si>
    <t>https://podminky.urs.cz/item/CS_URS_2021_02/274313611</t>
  </si>
  <si>
    <t>(6,090*0,350*0,900)</t>
  </si>
  <si>
    <t>16</t>
  </si>
  <si>
    <t>274351121</t>
  </si>
  <si>
    <t>Bednění základů pasů rovné zřízení</t>
  </si>
  <si>
    <t>1614387749</t>
  </si>
  <si>
    <t>https://podminky.urs.cz/item/CS_URS_2021_02/274351121</t>
  </si>
  <si>
    <t>(6,090+0,350+6,090+0,350)*0,900</t>
  </si>
  <si>
    <t>17</t>
  </si>
  <si>
    <t>274351122</t>
  </si>
  <si>
    <t>Bednění základů pasů rovné odstranění</t>
  </si>
  <si>
    <t>-1811852009</t>
  </si>
  <si>
    <t>https://podminky.urs.cz/item/CS_URS_2021_02/274351122</t>
  </si>
  <si>
    <t>Svislé a kompletní konstrukce</t>
  </si>
  <si>
    <t>18</t>
  </si>
  <si>
    <t>31111321R</t>
  </si>
  <si>
    <t>Nadzákladové zdi z tvárnic ztraceného bednění pohledových, včetně výplně z betonu třídy C 16/20 přírodních, tloušťky zdiva 200 mm</t>
  </si>
  <si>
    <t>376975633</t>
  </si>
  <si>
    <t>Opěrná zídka:</t>
  </si>
  <si>
    <t>(2,825*0,965)</t>
  </si>
  <si>
    <t>((1,060+2,980)/2)*4,030</t>
  </si>
  <si>
    <t>19</t>
  </si>
  <si>
    <t>311361821</t>
  </si>
  <si>
    <t>Výztuž nadzákladových zdí nosných svislých nebo odkloněných od svislice, rovných nebo oblých z betonářské oceli 10 505 (R) nebo BSt 500</t>
  </si>
  <si>
    <t>-699218376</t>
  </si>
  <si>
    <t>https://podminky.urs.cz/item/CS_URS_2021_02/311361821</t>
  </si>
  <si>
    <t>Předpoklad 120kg/m3</t>
  </si>
  <si>
    <t>((2,825*0,965)*0,200*120)/1000</t>
  </si>
  <si>
    <t>(((1,060+2,980)/2)*4,030*0,200*120)/1000</t>
  </si>
  <si>
    <t>20</t>
  </si>
  <si>
    <t>348272515</t>
  </si>
  <si>
    <t>Ploty z tvárnic betonových plotová stříška lepená mrazuvzdorným lepidlem z tvarovek hladkých nebo štípaných, sedlového tvaru přírodních, tloušťka zdiva 295 mm</t>
  </si>
  <si>
    <t>m</t>
  </si>
  <si>
    <t>381094460</t>
  </si>
  <si>
    <t>https://podminky.urs.cz/item/CS_URS_2021_02/348272515</t>
  </si>
  <si>
    <t>Nová zídka:</t>
  </si>
  <si>
    <t>6,775</t>
  </si>
  <si>
    <t>Stávající zídka:</t>
  </si>
  <si>
    <t>4,650</t>
  </si>
  <si>
    <t>34827251R</t>
  </si>
  <si>
    <t>Demontáž plotové stříšky lepené mrazuvzdorným lepidlem z tvarovek hladkých nebo štípaných, sedlového tvaru přírodních, tloušťka zdiva 295 mm</t>
  </si>
  <si>
    <t>2048943535</t>
  </si>
  <si>
    <t>Vodorovné konstrukce</t>
  </si>
  <si>
    <t>22</t>
  </si>
  <si>
    <t>43412142R</t>
  </si>
  <si>
    <t>Osazování schodišťových stupňů železobetonových s vyspárováním styčných spár, s provizorním dřevěným zábradlím a dočasným zakrytím stupnic prkny na desku, stupňů drsných včetně spojovacího materiálu</t>
  </si>
  <si>
    <t>-503039715</t>
  </si>
  <si>
    <t>13*5,890</t>
  </si>
  <si>
    <t>23</t>
  </si>
  <si>
    <t>5937300R</t>
  </si>
  <si>
    <t>stupeň betonový vibrovlisovaný š.350 v.160 dl. 1 445 v tryskaném provedení</t>
  </si>
  <si>
    <t>ks</t>
  </si>
  <si>
    <t>1288079166</t>
  </si>
  <si>
    <t>24</t>
  </si>
  <si>
    <t>5937300R1</t>
  </si>
  <si>
    <t>stupeň betonový vibrovlisovaný š 350 v 160  dl. 1 500 v tryskaném provedení</t>
  </si>
  <si>
    <t>-662077411</t>
  </si>
  <si>
    <t>Komunikace pozemní</t>
  </si>
  <si>
    <t>25</t>
  </si>
  <si>
    <t>564750011</t>
  </si>
  <si>
    <t>Podklad nebo kryt z kameniva hrubého drceného vel. 8-16 mm s rozprostřením a zhutněním, po zhutnění tl. 150 mm</t>
  </si>
  <si>
    <t>-1354982630</t>
  </si>
  <si>
    <t>https://podminky.urs.cz/item/CS_URS_2021_02/564750011</t>
  </si>
  <si>
    <t>(6,490*0,450)</t>
  </si>
  <si>
    <t>26</t>
  </si>
  <si>
    <t>564750111</t>
  </si>
  <si>
    <t>Podklad nebo kryt z kameniva hrubého drceného vel. 16-32 mm s rozprostřením a zhutněním, po zhutnění tl. 150 mm</t>
  </si>
  <si>
    <t>1404210606</t>
  </si>
  <si>
    <t>https://podminky.urs.cz/item/CS_URS_2021_02/564750111</t>
  </si>
  <si>
    <t>27</t>
  </si>
  <si>
    <t>573211109</t>
  </si>
  <si>
    <t>Postřik spojovací PS bez posypu kamenivem z asfaltu silničního, v množství 0,50 kg/m2</t>
  </si>
  <si>
    <t>1480299108</t>
  </si>
  <si>
    <t>https://podminky.urs.cz/item/CS_URS_2021_02/573211109</t>
  </si>
  <si>
    <t>28</t>
  </si>
  <si>
    <t>577154111</t>
  </si>
  <si>
    <t>Asfaltový beton vrstva obrusná ACO 11 (ABS) s rozprostřením a se zhutněním z nemodifikovaného asfaltu v pruhu šířky do 3 m tř. I, po zhutnění tl. 60 mm</t>
  </si>
  <si>
    <t>-1763509759</t>
  </si>
  <si>
    <t>https://podminky.urs.cz/item/CS_URS_2021_02/577154111</t>
  </si>
  <si>
    <t>29</t>
  </si>
  <si>
    <t>577175112</t>
  </si>
  <si>
    <t>Asfaltový beton vrstva ložní ACL 16 (ABH) s rozprostřením a zhutněním z nemodifikovaného asfaltu v pruhu šířky do 3 m, po zhutnění tl. 80 mm</t>
  </si>
  <si>
    <t>782434185</t>
  </si>
  <si>
    <t>https://podminky.urs.cz/item/CS_URS_2021_02/577175112</t>
  </si>
  <si>
    <t>30</t>
  </si>
  <si>
    <t>599142111</t>
  </si>
  <si>
    <t>Úprava zálivky dilatačních nebo pracovních spár v cementobetonovém krytu, hloubky do 40 mm, šířky přes 20 do 40 mm</t>
  </si>
  <si>
    <t>545689552</t>
  </si>
  <si>
    <t>https://podminky.urs.cz/item/CS_URS_2021_02/599142111</t>
  </si>
  <si>
    <t>(6,490+0,800+0,800)</t>
  </si>
  <si>
    <t>Úpravy povrchů, podlahy a osazování výplní</t>
  </si>
  <si>
    <t>31</t>
  </si>
  <si>
    <t>611131125</t>
  </si>
  <si>
    <t>Podkladní a spojovací vrstva vnitřních omítaných ploch penetrace disperzní nanášená ručně schodišťových konstrukcí</t>
  </si>
  <si>
    <t>2124472977</t>
  </si>
  <si>
    <t>https://podminky.urs.cz/item/CS_URS_2021_02/611131125</t>
  </si>
  <si>
    <t>32</t>
  </si>
  <si>
    <t>632682111</t>
  </si>
  <si>
    <t>Vyspravení povrchu betonových schodišť rychletuhnoucím polymerem s možností okamžitého zatížení stupňů a podest tl. do 10 mm</t>
  </si>
  <si>
    <t>-1097690995</t>
  </si>
  <si>
    <t>https://podminky.urs.cz/item/CS_URS_2021_02/632682111</t>
  </si>
  <si>
    <t>Stupně:</t>
  </si>
  <si>
    <t>5,890*(0,165+0,300)*12</t>
  </si>
  <si>
    <t>(5,890*0,165)</t>
  </si>
  <si>
    <t>Podesta:</t>
  </si>
  <si>
    <t>25,344</t>
  </si>
  <si>
    <t>33</t>
  </si>
  <si>
    <t>633992111</t>
  </si>
  <si>
    <t>Odmaštění betonových podlah od olejových nánosů</t>
  </si>
  <si>
    <t>-582885425</t>
  </si>
  <si>
    <t>https://podminky.urs.cz/item/CS_URS_2021_02/633992111</t>
  </si>
  <si>
    <t>(5,890*(0,165+0,300)*12)</t>
  </si>
  <si>
    <t>Ostatní konstrukce a práce, bourání</t>
  </si>
  <si>
    <t>34</t>
  </si>
  <si>
    <t>619996127</t>
  </si>
  <si>
    <t>Ochrana stavebních konstrukcí a samostatných prvků včetně pozdějšího odstranění obedněním z OSB desek svislých ploch</t>
  </si>
  <si>
    <t>-609849106</t>
  </si>
  <si>
    <t>https://podminky.urs.cz/item/CS_URS_2021_02/619996127</t>
  </si>
  <si>
    <t>Ochrana výplní otvorů:</t>
  </si>
  <si>
    <t>(2,100*2,100)</t>
  </si>
  <si>
    <t>(0,900*1,900)</t>
  </si>
  <si>
    <t>35</t>
  </si>
  <si>
    <t>711491272</t>
  </si>
  <si>
    <t>Provedení doplňků izolace proti vodě textilií na ploše svislé S vrstva ochranná</t>
  </si>
  <si>
    <t>-1603504579</t>
  </si>
  <si>
    <t>https://podminky.urs.cz/item/CS_URS_2021_02/711491272</t>
  </si>
  <si>
    <t>36</t>
  </si>
  <si>
    <t>69311081</t>
  </si>
  <si>
    <t>geotextilie netkaná separační, ochranná, filtrační, drenážní PES 300g/m2</t>
  </si>
  <si>
    <t>-1787528626</t>
  </si>
  <si>
    <t>https://podminky.urs.cz/item/CS_URS_2021_02/69311081</t>
  </si>
  <si>
    <t>6,12*1,15 'Přepočtené koeficientem množství</t>
  </si>
  <si>
    <t>37</t>
  </si>
  <si>
    <t>919735115</t>
  </si>
  <si>
    <t>Řezání stávajícího živičného krytu nebo podkladu hloubky přes 200 do 250 mm</t>
  </si>
  <si>
    <t>-1116270136</t>
  </si>
  <si>
    <t>https://podminky.urs.cz/item/CS_URS_2021_02/919735115</t>
  </si>
  <si>
    <t>38</t>
  </si>
  <si>
    <t>113107113</t>
  </si>
  <si>
    <t>Odstranění podkladů nebo krytů ručně s přemístěním hmot na skládku na vzdálenost do 3 m nebo s naložením na dopravní prostředek z kameniva těženého, o tl. vrstvy přes 200 do 300 mm</t>
  </si>
  <si>
    <t>-126694543</t>
  </si>
  <si>
    <t>https://podminky.urs.cz/item/CS_URS_2021_02/113107113</t>
  </si>
  <si>
    <t>(6,490*0,800)</t>
  </si>
  <si>
    <t>39</t>
  </si>
  <si>
    <t>113107144</t>
  </si>
  <si>
    <t>Odstranění podkladů nebo krytů ručně s přemístěním hmot na skládku na vzdálenost do 3 m nebo s naložením na dopravní prostředek živičných, o tl. vrstvy přes 150 do 200 mm</t>
  </si>
  <si>
    <t>-441648562</t>
  </si>
  <si>
    <t>https://podminky.urs.cz/item/CS_URS_2021_02/113107144</t>
  </si>
  <si>
    <t>40</t>
  </si>
  <si>
    <t>949101112</t>
  </si>
  <si>
    <t>Lešení pomocné pracovní pro objekty pozemních staveb pro zatížení do 150 kg/m2, o výšce lešeňové podlahy přes 1,9 do 3,5 m</t>
  </si>
  <si>
    <t>2076777282</t>
  </si>
  <si>
    <t>https://podminky.urs.cz/item/CS_URS_2021_02/949101112</t>
  </si>
  <si>
    <t>(1,000+6,775+1,000)*2,500</t>
  </si>
  <si>
    <t>41</t>
  </si>
  <si>
    <t>965042141</t>
  </si>
  <si>
    <t>Bourání mazanin betonových nebo z litého asfaltu tl. do 100 mm, plochy přes 4 m2</t>
  </si>
  <si>
    <t>1708365866</t>
  </si>
  <si>
    <t>https://podminky.urs.cz/item/CS_URS_2021_02/965042141</t>
  </si>
  <si>
    <t>Podesta schodiště:</t>
  </si>
  <si>
    <t>25,344*0,065</t>
  </si>
  <si>
    <t>42</t>
  </si>
  <si>
    <t>96504214R</t>
  </si>
  <si>
    <t>Odsekání degradované betonové vrsty schodiště</t>
  </si>
  <si>
    <t>1621364312</t>
  </si>
  <si>
    <t>43</t>
  </si>
  <si>
    <t>952902221</t>
  </si>
  <si>
    <t>Čištění budov při provádění oprav a udržovacích prací schodišť zametením</t>
  </si>
  <si>
    <t>773571105</t>
  </si>
  <si>
    <t>https://podminky.urs.cz/item/CS_URS_2021_02/952902221</t>
  </si>
  <si>
    <t>44</t>
  </si>
  <si>
    <t>952902231</t>
  </si>
  <si>
    <t>Čištění budov při provádění oprav a udržovacích prací schodišť omytím</t>
  </si>
  <si>
    <t>1217325108</t>
  </si>
  <si>
    <t>https://podminky.urs.cz/item/CS_URS_2021_02/952902231</t>
  </si>
  <si>
    <t>45</t>
  </si>
  <si>
    <t>963014949</t>
  </si>
  <si>
    <t>Bourání železobetonových schodnic prefabrikovaných jakékoliv délky</t>
  </si>
  <si>
    <t>123324021</t>
  </si>
  <si>
    <t>https://podminky.urs.cz/item/CS_URS_2021_02/963014949</t>
  </si>
  <si>
    <t>Pravá schodnice:</t>
  </si>
  <si>
    <t>(3,790+0,255)</t>
  </si>
  <si>
    <t>46</t>
  </si>
  <si>
    <t>977211112</t>
  </si>
  <si>
    <t>Řezání konstrukcí stěnovou pilou železobetonových průměru řezané výztuže do 16 mm hloubka řezu přes 200 do 350 mm</t>
  </si>
  <si>
    <t>-1535761258</t>
  </si>
  <si>
    <t>https://podminky.urs.cz/item/CS_URS_2021_02/977211112</t>
  </si>
  <si>
    <t>Schodnice:</t>
  </si>
  <si>
    <t>(0,300+0,305)*11</t>
  </si>
  <si>
    <t>(0,300+0,160)*1</t>
  </si>
  <si>
    <t>997</t>
  </si>
  <si>
    <t>Přesun sutě</t>
  </si>
  <si>
    <t>47</t>
  </si>
  <si>
    <t>997221151</t>
  </si>
  <si>
    <t>Vodorovná doprava suti stavebním kolečkem s naložením a se složením z kusových materiálů, na vzdálenost do 50 m</t>
  </si>
  <si>
    <t>536187478</t>
  </si>
  <si>
    <t>https://podminky.urs.cz/item/CS_URS_2021_02/997221151</t>
  </si>
  <si>
    <t>48</t>
  </si>
  <si>
    <t>997221551</t>
  </si>
  <si>
    <t>Vodorovná doprava suti bez naložení, ale se složením a s hrubým urovnáním ze sypkých materiálů, na vzdálenost do 1 km</t>
  </si>
  <si>
    <t>-213288657</t>
  </si>
  <si>
    <t>https://podminky.urs.cz/item/CS_URS_2021_02/997221551</t>
  </si>
  <si>
    <t>49</t>
  </si>
  <si>
    <t>997221569</t>
  </si>
  <si>
    <t>Vodorovná doprava suti bez naložení, ale se složením a s hrubým urovnáním Příplatek k ceně za každý další i započatý 1 km přes 1 km</t>
  </si>
  <si>
    <t>-442423515</t>
  </si>
  <si>
    <t>https://podminky.urs.cz/item/CS_URS_2021_02/997221569</t>
  </si>
  <si>
    <t>12,301*25 'Přepočtené koeficientem množství</t>
  </si>
  <si>
    <t>50</t>
  </si>
  <si>
    <t>997221611</t>
  </si>
  <si>
    <t>Nakládání na dopravní prostředky pro vodorovnou dopravu suti</t>
  </si>
  <si>
    <t>946254879</t>
  </si>
  <si>
    <t>https://podminky.urs.cz/item/CS_URS_2021_02/997221611</t>
  </si>
  <si>
    <t>51</t>
  </si>
  <si>
    <t>997013631</t>
  </si>
  <si>
    <t>Poplatek za uložení stavebního odpadu na skládce (skládkovné) směsného stavebního a demoličního zatříděného do Katalogu odpadů pod kódem 17 09 04</t>
  </si>
  <si>
    <t>-1942916737</t>
  </si>
  <si>
    <t>https://podminky.urs.cz/item/CS_URS_2021_02/997013631</t>
  </si>
  <si>
    <t>998</t>
  </si>
  <si>
    <t>Přesun hmot</t>
  </si>
  <si>
    <t>52</t>
  </si>
  <si>
    <t>998225111</t>
  </si>
  <si>
    <t>Přesun hmot pro komunikace s krytem z kameniva, monolitickým betonovým nebo živičným dopravní vzdálenost do 200 m jakékoliv délky objektu</t>
  </si>
  <si>
    <t>-895566589</t>
  </si>
  <si>
    <t>https://podminky.urs.cz/item/CS_URS_2021_02/998225111</t>
  </si>
  <si>
    <t>PSV</t>
  </si>
  <si>
    <t>Práce a dodávky PSV</t>
  </si>
  <si>
    <t>766</t>
  </si>
  <si>
    <t>Konstrukce truhlářské</t>
  </si>
  <si>
    <t>53</t>
  </si>
  <si>
    <t>76631181R</t>
  </si>
  <si>
    <t>Demontáž dřevěné rampy</t>
  </si>
  <si>
    <t>1127287045</t>
  </si>
  <si>
    <t>Rampa:</t>
  </si>
  <si>
    <t>2*(4,485+0,200)</t>
  </si>
  <si>
    <t>54</t>
  </si>
  <si>
    <t>76631181R1</t>
  </si>
  <si>
    <t>Demontáž a zpetná montáž dřevného oplocení</t>
  </si>
  <si>
    <t>kpl</t>
  </si>
  <si>
    <t>1106511881</t>
  </si>
  <si>
    <t>767</t>
  </si>
  <si>
    <t>Konstrukce zámečnické</t>
  </si>
  <si>
    <t>55</t>
  </si>
  <si>
    <t>76716111R</t>
  </si>
  <si>
    <t>D+M schodišťového ocelového zábradlí včetně povrchové úpravy (pravé)</t>
  </si>
  <si>
    <t>-475796043</t>
  </si>
  <si>
    <t>5,630</t>
  </si>
  <si>
    <t>56</t>
  </si>
  <si>
    <t>76716111R3</t>
  </si>
  <si>
    <t>D+M schodišťového ocelového zábradlí včetně povrchové úpravy (středové)</t>
  </si>
  <si>
    <t>2099493876</t>
  </si>
  <si>
    <t>4,210</t>
  </si>
  <si>
    <t>57</t>
  </si>
  <si>
    <t>76716111R4</t>
  </si>
  <si>
    <t>D+M schodišťového madla včetně povrchové úprvavy</t>
  </si>
  <si>
    <t>1174907522</t>
  </si>
  <si>
    <t>4,245</t>
  </si>
  <si>
    <t>58</t>
  </si>
  <si>
    <t>76716111R1</t>
  </si>
  <si>
    <t>D+M vstupní čistící rohože včetně lemovacích lišt</t>
  </si>
  <si>
    <t>656133317</t>
  </si>
  <si>
    <t>(1,500*0,600)</t>
  </si>
  <si>
    <t>(0,900*0,600)</t>
  </si>
  <si>
    <t>59</t>
  </si>
  <si>
    <t>76716111R2</t>
  </si>
  <si>
    <t>D+M rampy včetně povrchové úpravy a spojovacího materiálu</t>
  </si>
  <si>
    <t>-1691583510</t>
  </si>
  <si>
    <t>60</t>
  </si>
  <si>
    <t>767161823</t>
  </si>
  <si>
    <t>Demontáž zábradlí do suti schodišťového nerozebíratelný spoj hmotnosti 1 m zábradlí do 20 kg</t>
  </si>
  <si>
    <t>1910802653</t>
  </si>
  <si>
    <t>https://podminky.urs.cz/item/CS_URS_2021_02/767161823</t>
  </si>
  <si>
    <t>Schodišťové zábaradlí:</t>
  </si>
  <si>
    <t>(3,775+4,447+2,125)</t>
  </si>
  <si>
    <t>61</t>
  </si>
  <si>
    <t>76799670R</t>
  </si>
  <si>
    <t>Demontáž stávající ocelové rohože</t>
  </si>
  <si>
    <t>1475917011</t>
  </si>
  <si>
    <t>62</t>
  </si>
  <si>
    <t>76799670R1</t>
  </si>
  <si>
    <t>Demontáž a zpětná montáž popisné cedulky</t>
  </si>
  <si>
    <t>163594620</t>
  </si>
  <si>
    <t>63</t>
  </si>
  <si>
    <t>998767203</t>
  </si>
  <si>
    <t>Přesun hmot pro zámečnické konstrukce stanovený procentní sazbou (%) z ceny vodorovná dopravní vzdálenost do 50 m v objektech výšky přes 12 do 24 m</t>
  </si>
  <si>
    <t>%</t>
  </si>
  <si>
    <t>-182367598</t>
  </si>
  <si>
    <t>https://podminky.urs.cz/item/CS_URS_2021_02/998767203</t>
  </si>
  <si>
    <t>772</t>
  </si>
  <si>
    <t>Podlahy z kamene</t>
  </si>
  <si>
    <t>64</t>
  </si>
  <si>
    <t>771591112</t>
  </si>
  <si>
    <t>Izolace podlahy pod dlažbu nátěrem nebo stěrkou ve dvou vrstvách</t>
  </si>
  <si>
    <t>888748475</t>
  </si>
  <si>
    <t>https://podminky.urs.cz/item/CS_URS_2021_02/771591112</t>
  </si>
  <si>
    <t>65</t>
  </si>
  <si>
    <t>772521160</t>
  </si>
  <si>
    <t>Kladení dlažby z betonu do malty z nejvýše dvou rozdílných druhů pravoúhlých desek nebo dlaždic ve skladbě se pravidelně opakujících, tl. přes 50 do 70 mm</t>
  </si>
  <si>
    <t>-421946587</t>
  </si>
  <si>
    <t>https://podminky.urs.cz/item/CS_URS_2021_02/772521160</t>
  </si>
  <si>
    <t>66</t>
  </si>
  <si>
    <t>5924600R</t>
  </si>
  <si>
    <t>dlažba plošná betonová 400x800x62 - dle výběru investora</t>
  </si>
  <si>
    <t>1812859855</t>
  </si>
  <si>
    <t>25,344*1,1 'Přepočtené koeficientem množství</t>
  </si>
  <si>
    <t>67</t>
  </si>
  <si>
    <t>77299111R</t>
  </si>
  <si>
    <t>Dlažby z betonu - ostatní práce penetrace podkladu</t>
  </si>
  <si>
    <t>1597093140</t>
  </si>
  <si>
    <t>68</t>
  </si>
  <si>
    <t>772991411</t>
  </si>
  <si>
    <t>Dlažby z betonu - ostatní práce čištění nových dlažeb po pokládce základní</t>
  </si>
  <si>
    <t>1928491313</t>
  </si>
  <si>
    <t>https://podminky.urs.cz/item/CS_URS_2021_02/772991411</t>
  </si>
  <si>
    <t>69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</si>
  <si>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</si>
  <si>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</si>
  <si>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219471269</t>
  </si>
  <si>
    <t>https://podminky.urs.cz/item/CS_URS_2021_02/998772203</t>
  </si>
  <si>
    <t>776</t>
  </si>
  <si>
    <t>Podlahy povlakové</t>
  </si>
  <si>
    <t>70</t>
  </si>
  <si>
    <t>776201812</t>
  </si>
  <si>
    <t>Demontáž povlakových podlahovin lepených ručně s podložkou</t>
  </si>
  <si>
    <t>-1887703036</t>
  </si>
  <si>
    <t>https://podminky.urs.cz/item/CS_URS_2021_02/776201812</t>
  </si>
  <si>
    <t>02 - VRN - Vedlejší rozpočotvé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</si>
  <si>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</si>
  <si>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</si>
  <si>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</si>
  <si>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</si>
  <si>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</si>
  <si>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</si>
  <si>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</si>
  <si>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</si>
  <si>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</si>
  <si>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</si>
  <si>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1037417099</t>
  </si>
  <si>
    <t>012002000</t>
  </si>
  <si>
    <t>Geodetické práce</t>
  </si>
  <si>
    <t>94819272</t>
  </si>
  <si>
    <t>VRN2</t>
  </si>
  <si>
    <t>Příprava staveniště</t>
  </si>
  <si>
    <t>020001000.1</t>
  </si>
  <si>
    <t>-1870686371</t>
  </si>
  <si>
    <t>VRN3</t>
  </si>
  <si>
    <t>Zařízení staveniště</t>
  </si>
  <si>
    <t>013254000</t>
  </si>
  <si>
    <t>Dokumentace skutečného provedení stavby</t>
  </si>
  <si>
    <t>883460225</t>
  </si>
  <si>
    <t>013254R</t>
  </si>
  <si>
    <t>Výrobní dokumentace</t>
  </si>
  <si>
    <t>759261044</t>
  </si>
  <si>
    <t>030001000</t>
  </si>
  <si>
    <t>kpl…</t>
  </si>
  <si>
    <t>-862592241</t>
  </si>
  <si>
    <t>032903000</t>
  </si>
  <si>
    <t>Náklady na provoz a údržbu vybavení staveniště</t>
  </si>
  <si>
    <t>311877515</t>
  </si>
  <si>
    <t>033203000</t>
  </si>
  <si>
    <t>Energie pro zařízení staveniště</t>
  </si>
  <si>
    <t>1029845197</t>
  </si>
  <si>
    <t>034103000</t>
  </si>
  <si>
    <t>Oplocení staveniště</t>
  </si>
  <si>
    <t>-559956559</t>
  </si>
  <si>
    <t>034303000</t>
  </si>
  <si>
    <t>Dopravní značení na staveništi</t>
  </si>
  <si>
    <t>-1598454213</t>
  </si>
  <si>
    <t>039103000</t>
  </si>
  <si>
    <t>Rozebrání, bourání a odvoz zařízení staveniště</t>
  </si>
  <si>
    <t>-588771556</t>
  </si>
  <si>
    <t>045303000</t>
  </si>
  <si>
    <t>Koordinační činnost</t>
  </si>
  <si>
    <t>-1842114881</t>
  </si>
  <si>
    <t>092203R1</t>
  </si>
  <si>
    <t>Vytýčení inženýrských sítí</t>
  </si>
  <si>
    <t>1532566104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</si>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</sst>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412112" TargetMode="External" /><Relationship Id="rId2" Type="http://schemas.openxmlformats.org/officeDocument/2006/relationships/hyperlink" Target="https://podminky.urs.cz/item/CS_URS_2021_02/151101201" TargetMode="External" /><Relationship Id="rId3" Type="http://schemas.openxmlformats.org/officeDocument/2006/relationships/hyperlink" Target="https://podminky.urs.cz/item/CS_URS_2021_02/151101211" TargetMode="External" /><Relationship Id="rId4" Type="http://schemas.openxmlformats.org/officeDocument/2006/relationships/hyperlink" Target="https://podminky.urs.cz/item/CS_URS_2021_02/161111512" TargetMode="External" /><Relationship Id="rId5" Type="http://schemas.openxmlformats.org/officeDocument/2006/relationships/hyperlink" Target="https://podminky.urs.cz/item/CS_URS_2021_02/162211321" TargetMode="External" /><Relationship Id="rId6" Type="http://schemas.openxmlformats.org/officeDocument/2006/relationships/hyperlink" Target="https://podminky.urs.cz/item/CS_URS_2021_02/162751137" TargetMode="External" /><Relationship Id="rId7" Type="http://schemas.openxmlformats.org/officeDocument/2006/relationships/hyperlink" Target="https://podminky.urs.cz/item/CS_URS_2021_02/162751139" TargetMode="External" /><Relationship Id="rId8" Type="http://schemas.openxmlformats.org/officeDocument/2006/relationships/hyperlink" Target="https://podminky.urs.cz/item/CS_URS_2021_02/171201231" TargetMode="External" /><Relationship Id="rId9" Type="http://schemas.openxmlformats.org/officeDocument/2006/relationships/hyperlink" Target="https://podminky.urs.cz/item/CS_URS_2021_02/174111101" TargetMode="External" /><Relationship Id="rId10" Type="http://schemas.openxmlformats.org/officeDocument/2006/relationships/hyperlink" Target="https://podminky.urs.cz/item/CS_URS_2021_02/181411151" TargetMode="External" /><Relationship Id="rId11" Type="http://schemas.openxmlformats.org/officeDocument/2006/relationships/hyperlink" Target="https://podminky.urs.cz/item/CS_URS_2021_02/00572470" TargetMode="External" /><Relationship Id="rId12" Type="http://schemas.openxmlformats.org/officeDocument/2006/relationships/hyperlink" Target="https://podminky.urs.cz/item/CS_URS_2021_02/181911102" TargetMode="External" /><Relationship Id="rId13" Type="http://schemas.openxmlformats.org/officeDocument/2006/relationships/hyperlink" Target="https://podminky.urs.cz/item/CS_URS_2021_02/271532213" TargetMode="External" /><Relationship Id="rId14" Type="http://schemas.openxmlformats.org/officeDocument/2006/relationships/hyperlink" Target="https://podminky.urs.cz/item/CS_URS_2021_02/274313511" TargetMode="External" /><Relationship Id="rId15" Type="http://schemas.openxmlformats.org/officeDocument/2006/relationships/hyperlink" Target="https://podminky.urs.cz/item/CS_URS_2021_02/274313611" TargetMode="External" /><Relationship Id="rId16" Type="http://schemas.openxmlformats.org/officeDocument/2006/relationships/hyperlink" Target="https://podminky.urs.cz/item/CS_URS_2021_02/274351121" TargetMode="External" /><Relationship Id="rId17" Type="http://schemas.openxmlformats.org/officeDocument/2006/relationships/hyperlink" Target="https://podminky.urs.cz/item/CS_URS_2021_02/274351122" TargetMode="External" /><Relationship Id="rId18" Type="http://schemas.openxmlformats.org/officeDocument/2006/relationships/hyperlink" Target="https://podminky.urs.cz/item/CS_URS_2021_02/311361821" TargetMode="External" /><Relationship Id="rId19" Type="http://schemas.openxmlformats.org/officeDocument/2006/relationships/hyperlink" Target="https://podminky.urs.cz/item/CS_URS_2021_02/348272515" TargetMode="External" /><Relationship Id="rId20" Type="http://schemas.openxmlformats.org/officeDocument/2006/relationships/hyperlink" Target="https://podminky.urs.cz/item/CS_URS_2021_02/564750011" TargetMode="External" /><Relationship Id="rId21" Type="http://schemas.openxmlformats.org/officeDocument/2006/relationships/hyperlink" Target="https://podminky.urs.cz/item/CS_URS_2021_02/564750111" TargetMode="External" /><Relationship Id="rId22" Type="http://schemas.openxmlformats.org/officeDocument/2006/relationships/hyperlink" Target="https://podminky.urs.cz/item/CS_URS_2021_02/573211109" TargetMode="External" /><Relationship Id="rId23" Type="http://schemas.openxmlformats.org/officeDocument/2006/relationships/hyperlink" Target="https://podminky.urs.cz/item/CS_URS_2021_02/577154111" TargetMode="External" /><Relationship Id="rId24" Type="http://schemas.openxmlformats.org/officeDocument/2006/relationships/hyperlink" Target="https://podminky.urs.cz/item/CS_URS_2021_02/577175112" TargetMode="External" /><Relationship Id="rId25" Type="http://schemas.openxmlformats.org/officeDocument/2006/relationships/hyperlink" Target="https://podminky.urs.cz/item/CS_URS_2021_02/599142111" TargetMode="External" /><Relationship Id="rId26" Type="http://schemas.openxmlformats.org/officeDocument/2006/relationships/hyperlink" Target="https://podminky.urs.cz/item/CS_URS_2021_02/611131125" TargetMode="External" /><Relationship Id="rId27" Type="http://schemas.openxmlformats.org/officeDocument/2006/relationships/hyperlink" Target="https://podminky.urs.cz/item/CS_URS_2021_02/632682111" TargetMode="External" /><Relationship Id="rId28" Type="http://schemas.openxmlformats.org/officeDocument/2006/relationships/hyperlink" Target="https://podminky.urs.cz/item/CS_URS_2021_02/633992111" TargetMode="External" /><Relationship Id="rId29" Type="http://schemas.openxmlformats.org/officeDocument/2006/relationships/hyperlink" Target="https://podminky.urs.cz/item/CS_URS_2021_02/619996127" TargetMode="External" /><Relationship Id="rId30" Type="http://schemas.openxmlformats.org/officeDocument/2006/relationships/hyperlink" Target="https://podminky.urs.cz/item/CS_URS_2021_02/711491272" TargetMode="External" /><Relationship Id="rId31" Type="http://schemas.openxmlformats.org/officeDocument/2006/relationships/hyperlink" Target="https://podminky.urs.cz/item/CS_URS_2021_02/69311081" TargetMode="External" /><Relationship Id="rId32" Type="http://schemas.openxmlformats.org/officeDocument/2006/relationships/hyperlink" Target="https://podminky.urs.cz/item/CS_URS_2021_02/919735115" TargetMode="External" /><Relationship Id="rId33" Type="http://schemas.openxmlformats.org/officeDocument/2006/relationships/hyperlink" Target="https://podminky.urs.cz/item/CS_URS_2021_02/113107113" TargetMode="External" /><Relationship Id="rId34" Type="http://schemas.openxmlformats.org/officeDocument/2006/relationships/hyperlink" Target="https://podminky.urs.cz/item/CS_URS_2021_02/113107144" TargetMode="External" /><Relationship Id="rId35" Type="http://schemas.openxmlformats.org/officeDocument/2006/relationships/hyperlink" Target="https://podminky.urs.cz/item/CS_URS_2021_02/949101112" TargetMode="External" /><Relationship Id="rId36" Type="http://schemas.openxmlformats.org/officeDocument/2006/relationships/hyperlink" Target="https://podminky.urs.cz/item/CS_URS_2021_02/965042141" TargetMode="External" /><Relationship Id="rId37" Type="http://schemas.openxmlformats.org/officeDocument/2006/relationships/hyperlink" Target="https://podminky.urs.cz/item/CS_URS_2021_02/952902221" TargetMode="External" /><Relationship Id="rId38" Type="http://schemas.openxmlformats.org/officeDocument/2006/relationships/hyperlink" Target="https://podminky.urs.cz/item/CS_URS_2021_02/952902231" TargetMode="External" /><Relationship Id="rId39" Type="http://schemas.openxmlformats.org/officeDocument/2006/relationships/hyperlink" Target="https://podminky.urs.cz/item/CS_URS_2021_02/963014949" TargetMode="External" /><Relationship Id="rId40" Type="http://schemas.openxmlformats.org/officeDocument/2006/relationships/hyperlink" Target="https://podminky.urs.cz/item/CS_URS_2021_02/977211112" TargetMode="External" /><Relationship Id="rId41" Type="http://schemas.openxmlformats.org/officeDocument/2006/relationships/hyperlink" Target="https://podminky.urs.cz/item/CS_URS_2021_02/997221151" TargetMode="External" /><Relationship Id="rId42" Type="http://schemas.openxmlformats.org/officeDocument/2006/relationships/hyperlink" Target="https://podminky.urs.cz/item/CS_URS_2021_02/997221551" TargetMode="External" /><Relationship Id="rId43" Type="http://schemas.openxmlformats.org/officeDocument/2006/relationships/hyperlink" Target="https://podminky.urs.cz/item/CS_URS_2021_02/997221569" TargetMode="External" /><Relationship Id="rId44" Type="http://schemas.openxmlformats.org/officeDocument/2006/relationships/hyperlink" Target="https://podminky.urs.cz/item/CS_URS_2021_02/997221611" TargetMode="External" /><Relationship Id="rId45" Type="http://schemas.openxmlformats.org/officeDocument/2006/relationships/hyperlink" Target="https://podminky.urs.cz/item/CS_URS_2021_02/997013631" TargetMode="External" /><Relationship Id="rId46" Type="http://schemas.openxmlformats.org/officeDocument/2006/relationships/hyperlink" Target="https://podminky.urs.cz/item/CS_URS_2021_02/998225111" TargetMode="External" /><Relationship Id="rId47" Type="http://schemas.openxmlformats.org/officeDocument/2006/relationships/hyperlink" Target="https://podminky.urs.cz/item/CS_URS_2021_02/767161823" TargetMode="External" /><Relationship Id="rId48" Type="http://schemas.openxmlformats.org/officeDocument/2006/relationships/hyperlink" Target="https://podminky.urs.cz/item/CS_URS_2021_02/998767203" TargetMode="External" /><Relationship Id="rId49" Type="http://schemas.openxmlformats.org/officeDocument/2006/relationships/hyperlink" Target="https://podminky.urs.cz/item/CS_URS_2021_02/771591112" TargetMode="External" /><Relationship Id="rId50" Type="http://schemas.openxmlformats.org/officeDocument/2006/relationships/hyperlink" Target="https://podminky.urs.cz/item/CS_URS_2021_02/772521160" TargetMode="External" /><Relationship Id="rId51" Type="http://schemas.openxmlformats.org/officeDocument/2006/relationships/hyperlink" Target="https://podminky.urs.cz/item/CS_URS_2021_02/772991411" TargetMode="External" /><Relationship Id="rId52" Type="http://schemas.openxmlformats.org/officeDocument/2006/relationships/hyperlink" Target="https://podminky.urs.cz/item/CS_URS_2021_02/998772203" TargetMode="External" /><Relationship Id="rId53" Type="http://schemas.openxmlformats.org/officeDocument/2006/relationships/hyperlink" Target="https://podminky.urs.cz/item/CS_URS_2021_02/776201812" TargetMode="External" /><Relationship Id="rId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005/2021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ZIMNÍ STADION - STAVEBNÍ ÚPRAVY VSTUPU, VSTUPNÍHO SCHODIŠTĚ A PŘÍSTUPOVÉ RAMPY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1. 12. 2021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Mesto Nový Jičín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Architráv,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Architektonicko-stav...'!J30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'01 - Architektonicko-stav...'!P94</f>
        <v>0</v>
      </c>
      <c r="AV55" s="121">
        <f>'01 - Architektonicko-stav...'!J33</f>
        <v>0</v>
      </c>
      <c r="AW55" s="121">
        <f>'01 - Architektonicko-stav...'!J34</f>
        <v>0</v>
      </c>
      <c r="AX55" s="121">
        <f>'01 - Architektonicko-stav...'!J35</f>
        <v>0</v>
      </c>
      <c r="AY55" s="121">
        <f>'01 - Architektonicko-stav...'!J36</f>
        <v>0</v>
      </c>
      <c r="AZ55" s="121">
        <f>'01 - Architektonicko-stav...'!F33</f>
        <v>0</v>
      </c>
      <c r="BA55" s="121">
        <f>'01 - Architektonicko-stav...'!F34</f>
        <v>0</v>
      </c>
      <c r="BB55" s="121">
        <f>'01 - Architektonicko-stav...'!F35</f>
        <v>0</v>
      </c>
      <c r="BC55" s="121">
        <f>'01 - Architektonicko-stav...'!F36</f>
        <v>0</v>
      </c>
      <c r="BD55" s="123">
        <f>'01 - Architektonicko-stav...'!F37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VRN - Vedlejší rozpo...'!J30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'02 - VRN - Vedlejší rozpo...'!P83</f>
        <v>0</v>
      </c>
      <c r="AV56" s="126">
        <f>'02 - VRN - Vedlejší rozpo...'!J33</f>
        <v>0</v>
      </c>
      <c r="AW56" s="126">
        <f>'02 - VRN - Vedlejší rozpo...'!J34</f>
        <v>0</v>
      </c>
      <c r="AX56" s="126">
        <f>'02 - VRN - Vedlejší rozpo...'!J35</f>
        <v>0</v>
      </c>
      <c r="AY56" s="126">
        <f>'02 - VRN - Vedlejší rozpo...'!J36</f>
        <v>0</v>
      </c>
      <c r="AZ56" s="126">
        <f>'02 - VRN - Vedlejší rozpo...'!F33</f>
        <v>0</v>
      </c>
      <c r="BA56" s="126">
        <f>'02 - VRN - Vedlejší rozpo...'!F34</f>
        <v>0</v>
      </c>
      <c r="BB56" s="126">
        <f>'02 - VRN - Vedlejší rozpo...'!F35</f>
        <v>0</v>
      </c>
      <c r="BC56" s="126">
        <f>'02 - VRN - Vedlejší rozpo...'!F36</f>
        <v>0</v>
      </c>
      <c r="BD56" s="128">
        <f>'02 - VRN - Vedlejší rozpo...'!F37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Architektonicko-stav...'!C2" display="/"/>
    <hyperlink ref="A56" location="'02 - VRN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87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ZIMNÍ STADION - STAVEBNÍ ÚPRAVY VSTUPU, VSTUPNÍHO SCHODIŠTĚ A PŘÍSTUPOVÉ RAMPY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1. 12. 2021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38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ROUND((SUM(BE94:BE369)),2)</f>
        <v>0</v>
      </c>
      <c r="G33" s="39"/>
      <c r="H33" s="39"/>
      <c r="I33" s="149">
        <v>0.21</v>
      </c>
      <c r="J33" s="148">
        <f>ROUND(((SUM(BE94:BE369))*I33),2)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ROUND((SUM(BF94:BF369)),2)</f>
        <v>0</v>
      </c>
      <c r="G34" s="39"/>
      <c r="H34" s="39"/>
      <c r="I34" s="149">
        <v>0.15</v>
      </c>
      <c r="J34" s="148">
        <f>ROUND(((SUM(BF94:BF369))*I34),2)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ROUND((SUM(BG94:BG369)),2)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ROUND((SUM(BH94:BH369)),2)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ROUND((SUM(BI94:BI369)),2)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ZIMNÍ STADION - STAVEBNÍ ÚPRAVY VSTUPU, VSTUPNÍHO SCHODIŠTĚ A PŘÍSTUPOVÉ RAMPY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Architektonicko-stavební řešení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1. 12. 2021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Mesto Nový Jičín</v>
      </c>
      <c r="G54" s="41"/>
      <c r="H54" s="41"/>
      <c r="I54" s="33" t="s">
        <v>32</v>
      </c>
      <c r="J54" s="37" t="str">
        <f>E21</f>
        <v>Architráv,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66"/>
      <c r="C60" s="167"/>
      <c r="D60" s="168" t="s">
        <v>94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95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96</v>
      </c>
      <c r="E62" s="175"/>
      <c r="F62" s="175"/>
      <c r="G62" s="175"/>
      <c r="H62" s="175"/>
      <c r="I62" s="175"/>
      <c r="J62" s="176">
        <f>J134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97</v>
      </c>
      <c r="E63" s="175"/>
      <c r="F63" s="175"/>
      <c r="G63" s="175"/>
      <c r="H63" s="175"/>
      <c r="I63" s="175"/>
      <c r="J63" s="176">
        <f>J154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98</v>
      </c>
      <c r="E64" s="175"/>
      <c r="F64" s="175"/>
      <c r="G64" s="175"/>
      <c r="H64" s="175"/>
      <c r="I64" s="175"/>
      <c r="J64" s="176">
        <f>J178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99</v>
      </c>
      <c r="E65" s="175"/>
      <c r="F65" s="175"/>
      <c r="G65" s="175"/>
      <c r="H65" s="175"/>
      <c r="I65" s="175"/>
      <c r="J65" s="176">
        <f>J184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100</v>
      </c>
      <c r="E66" s="175"/>
      <c r="F66" s="175"/>
      <c r="G66" s="175"/>
      <c r="H66" s="175"/>
      <c r="I66" s="175"/>
      <c r="J66" s="176">
        <f>J205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101</v>
      </c>
      <c r="E67" s="175"/>
      <c r="F67" s="175"/>
      <c r="G67" s="175"/>
      <c r="H67" s="175"/>
      <c r="I67" s="175"/>
      <c r="J67" s="176">
        <f>J224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102</v>
      </c>
      <c r="E68" s="175"/>
      <c r="F68" s="175"/>
      <c r="G68" s="175"/>
      <c r="H68" s="175"/>
      <c r="I68" s="175"/>
      <c r="J68" s="176">
        <f>J293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103</v>
      </c>
      <c r="E69" s="175"/>
      <c r="F69" s="175"/>
      <c r="G69" s="175"/>
      <c r="H69" s="175"/>
      <c r="I69" s="175"/>
      <c r="J69" s="176">
        <f>J305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6"/>
      <c r="C70" s="167"/>
      <c r="D70" s="168" t="s">
        <v>104</v>
      </c>
      <c r="E70" s="169"/>
      <c r="F70" s="169"/>
      <c r="G70" s="169"/>
      <c r="H70" s="169"/>
      <c r="I70" s="169"/>
      <c r="J70" s="170">
        <f>J308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2"/>
      <c r="C71" s="173"/>
      <c r="D71" s="174" t="s">
        <v>105</v>
      </c>
      <c r="E71" s="175"/>
      <c r="F71" s="175"/>
      <c r="G71" s="175"/>
      <c r="H71" s="175"/>
      <c r="I71" s="175"/>
      <c r="J71" s="176">
        <f>J309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106</v>
      </c>
      <c r="E72" s="175"/>
      <c r="F72" s="175"/>
      <c r="G72" s="175"/>
      <c r="H72" s="175"/>
      <c r="I72" s="175"/>
      <c r="J72" s="176">
        <f>J315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107</v>
      </c>
      <c r="E73" s="175"/>
      <c r="F73" s="175"/>
      <c r="G73" s="175"/>
      <c r="H73" s="175"/>
      <c r="I73" s="175"/>
      <c r="J73" s="176">
        <f>J346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108</v>
      </c>
      <c r="E74" s="175"/>
      <c r="F74" s="175"/>
      <c r="G74" s="175"/>
      <c r="H74" s="175"/>
      <c r="I74" s="175"/>
      <c r="J74" s="176">
        <f>J364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109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61" t="str">
        <f>E7</f>
        <v>ZIMNÍ STADION - STAVEBNÍ ÚPRAVY VSTUPU, VSTUPNÍHO SCHODIŠTĚ A PŘÍSTUPOVÉ RAMPY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88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01 - Architektonicko-stavební řešení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 xml:space="preserve"> </v>
      </c>
      <c r="G88" s="41"/>
      <c r="H88" s="41"/>
      <c r="I88" s="33" t="s">
        <v>23</v>
      </c>
      <c r="J88" s="73" t="str">
        <f>IF(J12="","",J12)</f>
        <v>1. 12. 2021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Mesto Nový Jičín</v>
      </c>
      <c r="G90" s="41"/>
      <c r="H90" s="41"/>
      <c r="I90" s="33" t="s">
        <v>32</v>
      </c>
      <c r="J90" s="37" t="str">
        <f>E21</f>
        <v>Architráv,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30</v>
      </c>
      <c r="D91" s="41"/>
      <c r="E91" s="41"/>
      <c r="F91" s="28" t="str">
        <f>IF(E18="","",E18)</f>
        <v>Vyplň údaj</v>
      </c>
      <c r="G91" s="41"/>
      <c r="H91" s="41"/>
      <c r="I91" s="33" t="s">
        <v>36</v>
      </c>
      <c r="J91" s="37" t="str">
        <f>E24</f>
        <v xml:space="preserve"> 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110</v>
      </c>
      <c r="D93" s="181" t="s">
        <v>58</v>
      </c>
      <c r="E93" s="181" t="s">
        <v>54</v>
      </c>
      <c r="F93" s="181" t="s">
        <v>55</v>
      </c>
      <c r="G93" s="181" t="s">
        <v>111</v>
      </c>
      <c r="H93" s="181" t="s">
        <v>112</v>
      </c>
      <c r="I93" s="181" t="s">
        <v>113</v>
      </c>
      <c r="J93" s="181" t="s">
        <v>92</v>
      </c>
      <c r="K93" s="182" t="s">
        <v>114</v>
      </c>
      <c r="L93" s="183"/>
      <c r="M93" s="93" t="s">
        <v>19</v>
      </c>
      <c r="N93" s="94" t="s">
        <v>43</v>
      </c>
      <c r="O93" s="94" t="s">
        <v>115</v>
      </c>
      <c r="P93" s="94" t="s">
        <v>116</v>
      </c>
      <c r="Q93" s="94" t="s">
        <v>117</v>
      </c>
      <c r="R93" s="94" t="s">
        <v>118</v>
      </c>
      <c r="S93" s="94" t="s">
        <v>119</v>
      </c>
      <c r="T93" s="95" t="s">
        <v>120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121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P95+P308</f>
        <v>0</v>
      </c>
      <c r="Q94" s="97"/>
      <c r="R94" s="186">
        <f>R95+R308</f>
        <v>27.53745255</v>
      </c>
      <c r="S94" s="97"/>
      <c r="T94" s="187">
        <f>T95+T308</f>
        <v>12.301334899999999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72</v>
      </c>
      <c r="AU94" s="18" t="s">
        <v>93</v>
      </c>
      <c r="BK94" s="188">
        <f>BK95+BK308</f>
        <v>0</v>
      </c>
    </row>
    <row r="95" spans="1:63" s="12" customFormat="1" ht="25.9" customHeight="1">
      <c r="A95" s="12"/>
      <c r="B95" s="189"/>
      <c r="C95" s="190"/>
      <c r="D95" s="191" t="s">
        <v>72</v>
      </c>
      <c r="E95" s="192" t="s">
        <v>122</v>
      </c>
      <c r="F95" s="192" t="s">
        <v>123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P96+P134+P154+P178+P184+P205+P224+P293+P305</f>
        <v>0</v>
      </c>
      <c r="Q95" s="197"/>
      <c r="R95" s="198">
        <f>R96+R134+R154+R178+R184+R205+R224+R293+R305</f>
        <v>23.909015410000002</v>
      </c>
      <c r="S95" s="197"/>
      <c r="T95" s="199">
        <f>T96+T134+T154+T178+T184+T205+T224+T293+T305</f>
        <v>11.932585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81</v>
      </c>
      <c r="AT95" s="201" t="s">
        <v>72</v>
      </c>
      <c r="AU95" s="201" t="s">
        <v>73</v>
      </c>
      <c r="AY95" s="200" t="s">
        <v>124</v>
      </c>
      <c r="BK95" s="202">
        <f>BK96+BK134+BK154+BK178+BK184+BK205+BK224+BK293+BK305</f>
        <v>0</v>
      </c>
    </row>
    <row r="96" spans="1:63" s="12" customFormat="1" ht="22.8" customHeight="1">
      <c r="A96" s="12"/>
      <c r="B96" s="189"/>
      <c r="C96" s="190"/>
      <c r="D96" s="191" t="s">
        <v>72</v>
      </c>
      <c r="E96" s="203" t="s">
        <v>81</v>
      </c>
      <c r="F96" s="203" t="s">
        <v>125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SUM(P97:P133)</f>
        <v>0</v>
      </c>
      <c r="Q96" s="197"/>
      <c r="R96" s="198">
        <f>SUM(R97:R133)</f>
        <v>0.011885</v>
      </c>
      <c r="S96" s="197"/>
      <c r="T96" s="199">
        <f>SUM(T97:T133)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81</v>
      </c>
      <c r="AT96" s="201" t="s">
        <v>72</v>
      </c>
      <c r="AU96" s="201" t="s">
        <v>81</v>
      </c>
      <c r="AY96" s="200" t="s">
        <v>124</v>
      </c>
      <c r="BK96" s="202">
        <f>SUM(BK97:BK133)</f>
        <v>0</v>
      </c>
    </row>
    <row r="97" spans="1:65" s="2" customFormat="1" ht="49.05" customHeight="1">
      <c r="A97" s="39"/>
      <c r="B97" s="40"/>
      <c r="C97" s="205" t="s">
        <v>81</v>
      </c>
      <c r="D97" s="205" t="s">
        <v>126</v>
      </c>
      <c r="E97" s="206" t="s">
        <v>127</v>
      </c>
      <c r="F97" s="207" t="s">
        <v>128</v>
      </c>
      <c r="G97" s="208" t="s">
        <v>129</v>
      </c>
      <c r="H97" s="209">
        <v>5.711</v>
      </c>
      <c r="I97" s="210"/>
      <c r="J97" s="211">
        <f>ROUND(I97*H97,2)</f>
        <v>0</v>
      </c>
      <c r="K97" s="207" t="s">
        <v>130</v>
      </c>
      <c r="L97" s="45"/>
      <c r="M97" s="212" t="s">
        <v>19</v>
      </c>
      <c r="N97" s="213" t="s">
        <v>44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131</v>
      </c>
      <c r="AT97" s="216" t="s">
        <v>126</v>
      </c>
      <c r="AU97" s="216" t="s">
        <v>83</v>
      </c>
      <c r="AY97" s="18" t="s">
        <v>124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131</v>
      </c>
      <c r="BM97" s="216" t="s">
        <v>132</v>
      </c>
    </row>
    <row r="98" spans="1:47" s="2" customFormat="1" ht="12">
      <c r="A98" s="39"/>
      <c r="B98" s="40"/>
      <c r="C98" s="41"/>
      <c r="D98" s="218" t="s">
        <v>133</v>
      </c>
      <c r="E98" s="41"/>
      <c r="F98" s="219" t="s">
        <v>134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133</v>
      </c>
      <c r="AU98" s="18" t="s">
        <v>83</v>
      </c>
    </row>
    <row r="99" spans="1:51" s="13" customFormat="1" ht="12">
      <c r="A99" s="13"/>
      <c r="B99" s="223"/>
      <c r="C99" s="224"/>
      <c r="D99" s="225" t="s">
        <v>135</v>
      </c>
      <c r="E99" s="226" t="s">
        <v>19</v>
      </c>
      <c r="F99" s="227" t="s">
        <v>136</v>
      </c>
      <c r="G99" s="224"/>
      <c r="H99" s="226" t="s">
        <v>19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135</v>
      </c>
      <c r="AU99" s="233" t="s">
        <v>83</v>
      </c>
      <c r="AV99" s="13" t="s">
        <v>81</v>
      </c>
      <c r="AW99" s="13" t="s">
        <v>35</v>
      </c>
      <c r="AX99" s="13" t="s">
        <v>73</v>
      </c>
      <c r="AY99" s="233" t="s">
        <v>124</v>
      </c>
    </row>
    <row r="100" spans="1:51" s="14" customFormat="1" ht="12">
      <c r="A100" s="14"/>
      <c r="B100" s="234"/>
      <c r="C100" s="235"/>
      <c r="D100" s="225" t="s">
        <v>135</v>
      </c>
      <c r="E100" s="236" t="s">
        <v>19</v>
      </c>
      <c r="F100" s="237" t="s">
        <v>137</v>
      </c>
      <c r="G100" s="235"/>
      <c r="H100" s="238">
        <v>5.711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135</v>
      </c>
      <c r="AU100" s="244" t="s">
        <v>83</v>
      </c>
      <c r="AV100" s="14" t="s">
        <v>83</v>
      </c>
      <c r="AW100" s="14" t="s">
        <v>35</v>
      </c>
      <c r="AX100" s="14" t="s">
        <v>73</v>
      </c>
      <c r="AY100" s="244" t="s">
        <v>124</v>
      </c>
    </row>
    <row r="101" spans="1:51" s="15" customFormat="1" ht="12">
      <c r="A101" s="15"/>
      <c r="B101" s="245"/>
      <c r="C101" s="246"/>
      <c r="D101" s="225" t="s">
        <v>135</v>
      </c>
      <c r="E101" s="247" t="s">
        <v>19</v>
      </c>
      <c r="F101" s="248" t="s">
        <v>138</v>
      </c>
      <c r="G101" s="246"/>
      <c r="H101" s="249">
        <v>5.711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5" t="s">
        <v>135</v>
      </c>
      <c r="AU101" s="255" t="s">
        <v>83</v>
      </c>
      <c r="AV101" s="15" t="s">
        <v>131</v>
      </c>
      <c r="AW101" s="15" t="s">
        <v>35</v>
      </c>
      <c r="AX101" s="15" t="s">
        <v>81</v>
      </c>
      <c r="AY101" s="255" t="s">
        <v>124</v>
      </c>
    </row>
    <row r="102" spans="1:65" s="2" customFormat="1" ht="24.15" customHeight="1">
      <c r="A102" s="39"/>
      <c r="B102" s="40"/>
      <c r="C102" s="205" t="s">
        <v>83</v>
      </c>
      <c r="D102" s="205" t="s">
        <v>126</v>
      </c>
      <c r="E102" s="206" t="s">
        <v>139</v>
      </c>
      <c r="F102" s="207" t="s">
        <v>140</v>
      </c>
      <c r="G102" s="208" t="s">
        <v>141</v>
      </c>
      <c r="H102" s="209">
        <v>16.038</v>
      </c>
      <c r="I102" s="210"/>
      <c r="J102" s="211">
        <f>ROUND(I102*H102,2)</f>
        <v>0</v>
      </c>
      <c r="K102" s="207" t="s">
        <v>130</v>
      </c>
      <c r="L102" s="45"/>
      <c r="M102" s="212" t="s">
        <v>19</v>
      </c>
      <c r="N102" s="213" t="s">
        <v>44</v>
      </c>
      <c r="O102" s="85"/>
      <c r="P102" s="214">
        <f>O102*H102</f>
        <v>0</v>
      </c>
      <c r="Q102" s="214">
        <v>0.0007</v>
      </c>
      <c r="R102" s="214">
        <f>Q102*H102</f>
        <v>0.0112266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131</v>
      </c>
      <c r="AT102" s="216" t="s">
        <v>126</v>
      </c>
      <c r="AU102" s="216" t="s">
        <v>83</v>
      </c>
      <c r="AY102" s="18" t="s">
        <v>124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81</v>
      </c>
      <c r="BK102" s="217">
        <f>ROUND(I102*H102,2)</f>
        <v>0</v>
      </c>
      <c r="BL102" s="18" t="s">
        <v>131</v>
      </c>
      <c r="BM102" s="216" t="s">
        <v>142</v>
      </c>
    </row>
    <row r="103" spans="1:47" s="2" customFormat="1" ht="12">
      <c r="A103" s="39"/>
      <c r="B103" s="40"/>
      <c r="C103" s="41"/>
      <c r="D103" s="218" t="s">
        <v>133</v>
      </c>
      <c r="E103" s="41"/>
      <c r="F103" s="219" t="s">
        <v>143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133</v>
      </c>
      <c r="AU103" s="18" t="s">
        <v>83</v>
      </c>
    </row>
    <row r="104" spans="1:51" s="14" customFormat="1" ht="12">
      <c r="A104" s="14"/>
      <c r="B104" s="234"/>
      <c r="C104" s="235"/>
      <c r="D104" s="225" t="s">
        <v>135</v>
      </c>
      <c r="E104" s="236" t="s">
        <v>19</v>
      </c>
      <c r="F104" s="237" t="s">
        <v>144</v>
      </c>
      <c r="G104" s="235"/>
      <c r="H104" s="238">
        <v>16.038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135</v>
      </c>
      <c r="AU104" s="244" t="s">
        <v>83</v>
      </c>
      <c r="AV104" s="14" t="s">
        <v>83</v>
      </c>
      <c r="AW104" s="14" t="s">
        <v>35</v>
      </c>
      <c r="AX104" s="14" t="s">
        <v>73</v>
      </c>
      <c r="AY104" s="244" t="s">
        <v>124</v>
      </c>
    </row>
    <row r="105" spans="1:51" s="15" customFormat="1" ht="12">
      <c r="A105" s="15"/>
      <c r="B105" s="245"/>
      <c r="C105" s="246"/>
      <c r="D105" s="225" t="s">
        <v>135</v>
      </c>
      <c r="E105" s="247" t="s">
        <v>19</v>
      </c>
      <c r="F105" s="248" t="s">
        <v>138</v>
      </c>
      <c r="G105" s="246"/>
      <c r="H105" s="249">
        <v>16.038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5" t="s">
        <v>135</v>
      </c>
      <c r="AU105" s="255" t="s">
        <v>83</v>
      </c>
      <c r="AV105" s="15" t="s">
        <v>131</v>
      </c>
      <c r="AW105" s="15" t="s">
        <v>35</v>
      </c>
      <c r="AX105" s="15" t="s">
        <v>81</v>
      </c>
      <c r="AY105" s="255" t="s">
        <v>124</v>
      </c>
    </row>
    <row r="106" spans="1:65" s="2" customFormat="1" ht="44.25" customHeight="1">
      <c r="A106" s="39"/>
      <c r="B106" s="40"/>
      <c r="C106" s="205" t="s">
        <v>145</v>
      </c>
      <c r="D106" s="205" t="s">
        <v>126</v>
      </c>
      <c r="E106" s="206" t="s">
        <v>146</v>
      </c>
      <c r="F106" s="207" t="s">
        <v>147</v>
      </c>
      <c r="G106" s="208" t="s">
        <v>141</v>
      </c>
      <c r="H106" s="209">
        <v>16.038</v>
      </c>
      <c r="I106" s="210"/>
      <c r="J106" s="211">
        <f>ROUND(I106*H106,2)</f>
        <v>0</v>
      </c>
      <c r="K106" s="207" t="s">
        <v>130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131</v>
      </c>
      <c r="AT106" s="216" t="s">
        <v>126</v>
      </c>
      <c r="AU106" s="216" t="s">
        <v>83</v>
      </c>
      <c r="AY106" s="18" t="s">
        <v>124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131</v>
      </c>
      <c r="BM106" s="216" t="s">
        <v>148</v>
      </c>
    </row>
    <row r="107" spans="1:47" s="2" customFormat="1" ht="12">
      <c r="A107" s="39"/>
      <c r="B107" s="40"/>
      <c r="C107" s="41"/>
      <c r="D107" s="218" t="s">
        <v>133</v>
      </c>
      <c r="E107" s="41"/>
      <c r="F107" s="219" t="s">
        <v>149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133</v>
      </c>
      <c r="AU107" s="18" t="s">
        <v>83</v>
      </c>
    </row>
    <row r="108" spans="1:65" s="2" customFormat="1" ht="55.5" customHeight="1">
      <c r="A108" s="39"/>
      <c r="B108" s="40"/>
      <c r="C108" s="205" t="s">
        <v>131</v>
      </c>
      <c r="D108" s="205" t="s">
        <v>126</v>
      </c>
      <c r="E108" s="206" t="s">
        <v>150</v>
      </c>
      <c r="F108" s="207" t="s">
        <v>151</v>
      </c>
      <c r="G108" s="208" t="s">
        <v>129</v>
      </c>
      <c r="H108" s="209">
        <v>5.711</v>
      </c>
      <c r="I108" s="210"/>
      <c r="J108" s="211">
        <f>ROUND(I108*H108,2)</f>
        <v>0</v>
      </c>
      <c r="K108" s="207" t="s">
        <v>130</v>
      </c>
      <c r="L108" s="45"/>
      <c r="M108" s="212" t="s">
        <v>19</v>
      </c>
      <c r="N108" s="213" t="s">
        <v>44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131</v>
      </c>
      <c r="AT108" s="216" t="s">
        <v>126</v>
      </c>
      <c r="AU108" s="216" t="s">
        <v>83</v>
      </c>
      <c r="AY108" s="18" t="s">
        <v>124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131</v>
      </c>
      <c r="BM108" s="216" t="s">
        <v>152</v>
      </c>
    </row>
    <row r="109" spans="1:47" s="2" customFormat="1" ht="12">
      <c r="A109" s="39"/>
      <c r="B109" s="40"/>
      <c r="C109" s="41"/>
      <c r="D109" s="218" t="s">
        <v>133</v>
      </c>
      <c r="E109" s="41"/>
      <c r="F109" s="219" t="s">
        <v>153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133</v>
      </c>
      <c r="AU109" s="18" t="s">
        <v>83</v>
      </c>
    </row>
    <row r="110" spans="1:65" s="2" customFormat="1" ht="55.5" customHeight="1">
      <c r="A110" s="39"/>
      <c r="B110" s="40"/>
      <c r="C110" s="205" t="s">
        <v>154</v>
      </c>
      <c r="D110" s="205" t="s">
        <v>126</v>
      </c>
      <c r="E110" s="206" t="s">
        <v>155</v>
      </c>
      <c r="F110" s="207" t="s">
        <v>156</v>
      </c>
      <c r="G110" s="208" t="s">
        <v>129</v>
      </c>
      <c r="H110" s="209">
        <v>5.711</v>
      </c>
      <c r="I110" s="210"/>
      <c r="J110" s="211">
        <f>ROUND(I110*H110,2)</f>
        <v>0</v>
      </c>
      <c r="K110" s="207" t="s">
        <v>130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131</v>
      </c>
      <c r="AT110" s="216" t="s">
        <v>126</v>
      </c>
      <c r="AU110" s="216" t="s">
        <v>83</v>
      </c>
      <c r="AY110" s="18" t="s">
        <v>124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131</v>
      </c>
      <c r="BM110" s="216" t="s">
        <v>157</v>
      </c>
    </row>
    <row r="111" spans="1:47" s="2" customFormat="1" ht="12">
      <c r="A111" s="39"/>
      <c r="B111" s="40"/>
      <c r="C111" s="41"/>
      <c r="D111" s="218" t="s">
        <v>133</v>
      </c>
      <c r="E111" s="41"/>
      <c r="F111" s="219" t="s">
        <v>158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133</v>
      </c>
      <c r="AU111" s="18" t="s">
        <v>83</v>
      </c>
    </row>
    <row r="112" spans="1:65" s="2" customFormat="1" ht="62.7" customHeight="1">
      <c r="A112" s="39"/>
      <c r="B112" s="40"/>
      <c r="C112" s="205" t="s">
        <v>159</v>
      </c>
      <c r="D112" s="205" t="s">
        <v>126</v>
      </c>
      <c r="E112" s="206" t="s">
        <v>160</v>
      </c>
      <c r="F112" s="207" t="s">
        <v>161</v>
      </c>
      <c r="G112" s="208" t="s">
        <v>129</v>
      </c>
      <c r="H112" s="209">
        <v>5.711</v>
      </c>
      <c r="I112" s="210"/>
      <c r="J112" s="211">
        <f>ROUND(I112*H112,2)</f>
        <v>0</v>
      </c>
      <c r="K112" s="207" t="s">
        <v>130</v>
      </c>
      <c r="L112" s="45"/>
      <c r="M112" s="212" t="s">
        <v>19</v>
      </c>
      <c r="N112" s="213" t="s">
        <v>44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131</v>
      </c>
      <c r="AT112" s="216" t="s">
        <v>126</v>
      </c>
      <c r="AU112" s="216" t="s">
        <v>83</v>
      </c>
      <c r="AY112" s="18" t="s">
        <v>124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81</v>
      </c>
      <c r="BK112" s="217">
        <f>ROUND(I112*H112,2)</f>
        <v>0</v>
      </c>
      <c r="BL112" s="18" t="s">
        <v>131</v>
      </c>
      <c r="BM112" s="216" t="s">
        <v>162</v>
      </c>
    </row>
    <row r="113" spans="1:47" s="2" customFormat="1" ht="12">
      <c r="A113" s="39"/>
      <c r="B113" s="40"/>
      <c r="C113" s="41"/>
      <c r="D113" s="218" t="s">
        <v>133</v>
      </c>
      <c r="E113" s="41"/>
      <c r="F113" s="219" t="s">
        <v>163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133</v>
      </c>
      <c r="AU113" s="18" t="s">
        <v>83</v>
      </c>
    </row>
    <row r="114" spans="1:65" s="2" customFormat="1" ht="66.75" customHeight="1">
      <c r="A114" s="39"/>
      <c r="B114" s="40"/>
      <c r="C114" s="205" t="s">
        <v>164</v>
      </c>
      <c r="D114" s="205" t="s">
        <v>126</v>
      </c>
      <c r="E114" s="206" t="s">
        <v>165</v>
      </c>
      <c r="F114" s="207" t="s">
        <v>166</v>
      </c>
      <c r="G114" s="208" t="s">
        <v>129</v>
      </c>
      <c r="H114" s="209">
        <v>114.22</v>
      </c>
      <c r="I114" s="210"/>
      <c r="J114" s="211">
        <f>ROUND(I114*H114,2)</f>
        <v>0</v>
      </c>
      <c r="K114" s="207" t="s">
        <v>130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131</v>
      </c>
      <c r="AT114" s="216" t="s">
        <v>126</v>
      </c>
      <c r="AU114" s="216" t="s">
        <v>83</v>
      </c>
      <c r="AY114" s="18" t="s">
        <v>124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131</v>
      </c>
      <c r="BM114" s="216" t="s">
        <v>167</v>
      </c>
    </row>
    <row r="115" spans="1:47" s="2" customFormat="1" ht="12">
      <c r="A115" s="39"/>
      <c r="B115" s="40"/>
      <c r="C115" s="41"/>
      <c r="D115" s="218" t="s">
        <v>133</v>
      </c>
      <c r="E115" s="41"/>
      <c r="F115" s="219" t="s">
        <v>168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133</v>
      </c>
      <c r="AU115" s="18" t="s">
        <v>83</v>
      </c>
    </row>
    <row r="116" spans="1:51" s="14" customFormat="1" ht="12">
      <c r="A116" s="14"/>
      <c r="B116" s="234"/>
      <c r="C116" s="235"/>
      <c r="D116" s="225" t="s">
        <v>135</v>
      </c>
      <c r="E116" s="235"/>
      <c r="F116" s="237" t="s">
        <v>169</v>
      </c>
      <c r="G116" s="235"/>
      <c r="H116" s="238">
        <v>114.22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135</v>
      </c>
      <c r="AU116" s="244" t="s">
        <v>83</v>
      </c>
      <c r="AV116" s="14" t="s">
        <v>83</v>
      </c>
      <c r="AW116" s="14" t="s">
        <v>4</v>
      </c>
      <c r="AX116" s="14" t="s">
        <v>81</v>
      </c>
      <c r="AY116" s="244" t="s">
        <v>124</v>
      </c>
    </row>
    <row r="117" spans="1:65" s="2" customFormat="1" ht="44.25" customHeight="1">
      <c r="A117" s="39"/>
      <c r="B117" s="40"/>
      <c r="C117" s="205" t="s">
        <v>170</v>
      </c>
      <c r="D117" s="205" t="s">
        <v>126</v>
      </c>
      <c r="E117" s="206" t="s">
        <v>171</v>
      </c>
      <c r="F117" s="207" t="s">
        <v>172</v>
      </c>
      <c r="G117" s="208" t="s">
        <v>173</v>
      </c>
      <c r="H117" s="209">
        <v>5.711</v>
      </c>
      <c r="I117" s="210"/>
      <c r="J117" s="211">
        <f>ROUND(I117*H117,2)</f>
        <v>0</v>
      </c>
      <c r="K117" s="207" t="s">
        <v>130</v>
      </c>
      <c r="L117" s="45"/>
      <c r="M117" s="212" t="s">
        <v>19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131</v>
      </c>
      <c r="AT117" s="216" t="s">
        <v>126</v>
      </c>
      <c r="AU117" s="216" t="s">
        <v>83</v>
      </c>
      <c r="AY117" s="18" t="s">
        <v>124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131</v>
      </c>
      <c r="BM117" s="216" t="s">
        <v>174</v>
      </c>
    </row>
    <row r="118" spans="1:47" s="2" customFormat="1" ht="12">
      <c r="A118" s="39"/>
      <c r="B118" s="40"/>
      <c r="C118" s="41"/>
      <c r="D118" s="218" t="s">
        <v>133</v>
      </c>
      <c r="E118" s="41"/>
      <c r="F118" s="219" t="s">
        <v>175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133</v>
      </c>
      <c r="AU118" s="18" t="s">
        <v>83</v>
      </c>
    </row>
    <row r="119" spans="1:65" s="2" customFormat="1" ht="44.25" customHeight="1">
      <c r="A119" s="39"/>
      <c r="B119" s="40"/>
      <c r="C119" s="205" t="s">
        <v>176</v>
      </c>
      <c r="D119" s="205" t="s">
        <v>126</v>
      </c>
      <c r="E119" s="206" t="s">
        <v>177</v>
      </c>
      <c r="F119" s="207" t="s">
        <v>178</v>
      </c>
      <c r="G119" s="208" t="s">
        <v>129</v>
      </c>
      <c r="H119" s="209">
        <v>1.928</v>
      </c>
      <c r="I119" s="210"/>
      <c r="J119" s="211">
        <f>ROUND(I119*H119,2)</f>
        <v>0</v>
      </c>
      <c r="K119" s="207" t="s">
        <v>130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131</v>
      </c>
      <c r="AT119" s="216" t="s">
        <v>126</v>
      </c>
      <c r="AU119" s="216" t="s">
        <v>83</v>
      </c>
      <c r="AY119" s="18" t="s">
        <v>124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131</v>
      </c>
      <c r="BM119" s="216" t="s">
        <v>179</v>
      </c>
    </row>
    <row r="120" spans="1:47" s="2" customFormat="1" ht="12">
      <c r="A120" s="39"/>
      <c r="B120" s="40"/>
      <c r="C120" s="41"/>
      <c r="D120" s="218" t="s">
        <v>133</v>
      </c>
      <c r="E120" s="41"/>
      <c r="F120" s="219" t="s">
        <v>180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133</v>
      </c>
      <c r="AU120" s="18" t="s">
        <v>83</v>
      </c>
    </row>
    <row r="121" spans="1:51" s="14" customFormat="1" ht="12">
      <c r="A121" s="14"/>
      <c r="B121" s="234"/>
      <c r="C121" s="235"/>
      <c r="D121" s="225" t="s">
        <v>135</v>
      </c>
      <c r="E121" s="236" t="s">
        <v>19</v>
      </c>
      <c r="F121" s="237" t="s">
        <v>181</v>
      </c>
      <c r="G121" s="235"/>
      <c r="H121" s="238">
        <v>1.928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135</v>
      </c>
      <c r="AU121" s="244" t="s">
        <v>83</v>
      </c>
      <c r="AV121" s="14" t="s">
        <v>83</v>
      </c>
      <c r="AW121" s="14" t="s">
        <v>35</v>
      </c>
      <c r="AX121" s="14" t="s">
        <v>73</v>
      </c>
      <c r="AY121" s="244" t="s">
        <v>124</v>
      </c>
    </row>
    <row r="122" spans="1:51" s="15" customFormat="1" ht="12">
      <c r="A122" s="15"/>
      <c r="B122" s="245"/>
      <c r="C122" s="246"/>
      <c r="D122" s="225" t="s">
        <v>135</v>
      </c>
      <c r="E122" s="247" t="s">
        <v>19</v>
      </c>
      <c r="F122" s="248" t="s">
        <v>138</v>
      </c>
      <c r="G122" s="246"/>
      <c r="H122" s="249">
        <v>1.928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5" t="s">
        <v>135</v>
      </c>
      <c r="AU122" s="255" t="s">
        <v>83</v>
      </c>
      <c r="AV122" s="15" t="s">
        <v>131</v>
      </c>
      <c r="AW122" s="15" t="s">
        <v>35</v>
      </c>
      <c r="AX122" s="15" t="s">
        <v>81</v>
      </c>
      <c r="AY122" s="255" t="s">
        <v>124</v>
      </c>
    </row>
    <row r="123" spans="1:65" s="2" customFormat="1" ht="44.25" customHeight="1">
      <c r="A123" s="39"/>
      <c r="B123" s="40"/>
      <c r="C123" s="205" t="s">
        <v>182</v>
      </c>
      <c r="D123" s="205" t="s">
        <v>126</v>
      </c>
      <c r="E123" s="206" t="s">
        <v>183</v>
      </c>
      <c r="F123" s="207" t="s">
        <v>184</v>
      </c>
      <c r="G123" s="208" t="s">
        <v>141</v>
      </c>
      <c r="H123" s="209">
        <v>8.205</v>
      </c>
      <c r="I123" s="210"/>
      <c r="J123" s="211">
        <f>ROUND(I123*H123,2)</f>
        <v>0</v>
      </c>
      <c r="K123" s="207" t="s">
        <v>130</v>
      </c>
      <c r="L123" s="45"/>
      <c r="M123" s="212" t="s">
        <v>19</v>
      </c>
      <c r="N123" s="213" t="s">
        <v>44</v>
      </c>
      <c r="O123" s="85"/>
      <c r="P123" s="214">
        <f>O123*H123</f>
        <v>0</v>
      </c>
      <c r="Q123" s="214">
        <v>8E-05</v>
      </c>
      <c r="R123" s="214">
        <f>Q123*H123</f>
        <v>0.0006564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131</v>
      </c>
      <c r="AT123" s="216" t="s">
        <v>126</v>
      </c>
      <c r="AU123" s="216" t="s">
        <v>83</v>
      </c>
      <c r="AY123" s="18" t="s">
        <v>124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81</v>
      </c>
      <c r="BK123" s="217">
        <f>ROUND(I123*H123,2)</f>
        <v>0</v>
      </c>
      <c r="BL123" s="18" t="s">
        <v>131</v>
      </c>
      <c r="BM123" s="216" t="s">
        <v>185</v>
      </c>
    </row>
    <row r="124" spans="1:47" s="2" customFormat="1" ht="12">
      <c r="A124" s="39"/>
      <c r="B124" s="40"/>
      <c r="C124" s="41"/>
      <c r="D124" s="218" t="s">
        <v>133</v>
      </c>
      <c r="E124" s="41"/>
      <c r="F124" s="219" t="s">
        <v>186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133</v>
      </c>
      <c r="AU124" s="18" t="s">
        <v>83</v>
      </c>
    </row>
    <row r="125" spans="1:51" s="14" customFormat="1" ht="12">
      <c r="A125" s="14"/>
      <c r="B125" s="234"/>
      <c r="C125" s="235"/>
      <c r="D125" s="225" t="s">
        <v>135</v>
      </c>
      <c r="E125" s="236" t="s">
        <v>19</v>
      </c>
      <c r="F125" s="237" t="s">
        <v>187</v>
      </c>
      <c r="G125" s="235"/>
      <c r="H125" s="238">
        <v>8.205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135</v>
      </c>
      <c r="AU125" s="244" t="s">
        <v>83</v>
      </c>
      <c r="AV125" s="14" t="s">
        <v>83</v>
      </c>
      <c r="AW125" s="14" t="s">
        <v>35</v>
      </c>
      <c r="AX125" s="14" t="s">
        <v>73</v>
      </c>
      <c r="AY125" s="244" t="s">
        <v>124</v>
      </c>
    </row>
    <row r="126" spans="1:51" s="15" customFormat="1" ht="12">
      <c r="A126" s="15"/>
      <c r="B126" s="245"/>
      <c r="C126" s="246"/>
      <c r="D126" s="225" t="s">
        <v>135</v>
      </c>
      <c r="E126" s="247" t="s">
        <v>19</v>
      </c>
      <c r="F126" s="248" t="s">
        <v>138</v>
      </c>
      <c r="G126" s="246"/>
      <c r="H126" s="249">
        <v>8.205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5" t="s">
        <v>135</v>
      </c>
      <c r="AU126" s="255" t="s">
        <v>83</v>
      </c>
      <c r="AV126" s="15" t="s">
        <v>131</v>
      </c>
      <c r="AW126" s="15" t="s">
        <v>35</v>
      </c>
      <c r="AX126" s="15" t="s">
        <v>81</v>
      </c>
      <c r="AY126" s="255" t="s">
        <v>124</v>
      </c>
    </row>
    <row r="127" spans="1:65" s="2" customFormat="1" ht="16.5" customHeight="1">
      <c r="A127" s="39"/>
      <c r="B127" s="40"/>
      <c r="C127" s="256" t="s">
        <v>188</v>
      </c>
      <c r="D127" s="256" t="s">
        <v>189</v>
      </c>
      <c r="E127" s="257" t="s">
        <v>190</v>
      </c>
      <c r="F127" s="258" t="s">
        <v>191</v>
      </c>
      <c r="G127" s="259" t="s">
        <v>192</v>
      </c>
      <c r="H127" s="260">
        <v>0.002</v>
      </c>
      <c r="I127" s="261"/>
      <c r="J127" s="262">
        <f>ROUND(I127*H127,2)</f>
        <v>0</v>
      </c>
      <c r="K127" s="258" t="s">
        <v>130</v>
      </c>
      <c r="L127" s="263"/>
      <c r="M127" s="264" t="s">
        <v>19</v>
      </c>
      <c r="N127" s="265" t="s">
        <v>44</v>
      </c>
      <c r="O127" s="85"/>
      <c r="P127" s="214">
        <f>O127*H127</f>
        <v>0</v>
      </c>
      <c r="Q127" s="214">
        <v>0.001</v>
      </c>
      <c r="R127" s="214">
        <f>Q127*H127</f>
        <v>2E-06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170</v>
      </c>
      <c r="AT127" s="216" t="s">
        <v>189</v>
      </c>
      <c r="AU127" s="216" t="s">
        <v>83</v>
      </c>
      <c r="AY127" s="18" t="s">
        <v>124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131</v>
      </c>
      <c r="BM127" s="216" t="s">
        <v>193</v>
      </c>
    </row>
    <row r="128" spans="1:47" s="2" customFormat="1" ht="12">
      <c r="A128" s="39"/>
      <c r="B128" s="40"/>
      <c r="C128" s="41"/>
      <c r="D128" s="218" t="s">
        <v>133</v>
      </c>
      <c r="E128" s="41"/>
      <c r="F128" s="219" t="s">
        <v>194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133</v>
      </c>
      <c r="AU128" s="18" t="s">
        <v>83</v>
      </c>
    </row>
    <row r="129" spans="1:51" s="14" customFormat="1" ht="12">
      <c r="A129" s="14"/>
      <c r="B129" s="234"/>
      <c r="C129" s="235"/>
      <c r="D129" s="225" t="s">
        <v>135</v>
      </c>
      <c r="E129" s="235"/>
      <c r="F129" s="237" t="s">
        <v>195</v>
      </c>
      <c r="G129" s="235"/>
      <c r="H129" s="238">
        <v>0.002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135</v>
      </c>
      <c r="AU129" s="244" t="s">
        <v>83</v>
      </c>
      <c r="AV129" s="14" t="s">
        <v>83</v>
      </c>
      <c r="AW129" s="14" t="s">
        <v>4</v>
      </c>
      <c r="AX129" s="14" t="s">
        <v>81</v>
      </c>
      <c r="AY129" s="244" t="s">
        <v>124</v>
      </c>
    </row>
    <row r="130" spans="1:65" s="2" customFormat="1" ht="33" customHeight="1">
      <c r="A130" s="39"/>
      <c r="B130" s="40"/>
      <c r="C130" s="205" t="s">
        <v>196</v>
      </c>
      <c r="D130" s="205" t="s">
        <v>126</v>
      </c>
      <c r="E130" s="206" t="s">
        <v>197</v>
      </c>
      <c r="F130" s="207" t="s">
        <v>198</v>
      </c>
      <c r="G130" s="208" t="s">
        <v>141</v>
      </c>
      <c r="H130" s="209">
        <v>8.205</v>
      </c>
      <c r="I130" s="210"/>
      <c r="J130" s="211">
        <f>ROUND(I130*H130,2)</f>
        <v>0</v>
      </c>
      <c r="K130" s="207" t="s">
        <v>130</v>
      </c>
      <c r="L130" s="45"/>
      <c r="M130" s="212" t="s">
        <v>19</v>
      </c>
      <c r="N130" s="213" t="s">
        <v>44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131</v>
      </c>
      <c r="AT130" s="216" t="s">
        <v>126</v>
      </c>
      <c r="AU130" s="216" t="s">
        <v>83</v>
      </c>
      <c r="AY130" s="18" t="s">
        <v>124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131</v>
      </c>
      <c r="BM130" s="216" t="s">
        <v>199</v>
      </c>
    </row>
    <row r="131" spans="1:47" s="2" customFormat="1" ht="12">
      <c r="A131" s="39"/>
      <c r="B131" s="40"/>
      <c r="C131" s="41"/>
      <c r="D131" s="218" t="s">
        <v>133</v>
      </c>
      <c r="E131" s="41"/>
      <c r="F131" s="219" t="s">
        <v>200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133</v>
      </c>
      <c r="AU131" s="18" t="s">
        <v>83</v>
      </c>
    </row>
    <row r="132" spans="1:51" s="14" customFormat="1" ht="12">
      <c r="A132" s="14"/>
      <c r="B132" s="234"/>
      <c r="C132" s="235"/>
      <c r="D132" s="225" t="s">
        <v>135</v>
      </c>
      <c r="E132" s="236" t="s">
        <v>19</v>
      </c>
      <c r="F132" s="237" t="s">
        <v>187</v>
      </c>
      <c r="G132" s="235"/>
      <c r="H132" s="238">
        <v>8.205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135</v>
      </c>
      <c r="AU132" s="244" t="s">
        <v>83</v>
      </c>
      <c r="AV132" s="14" t="s">
        <v>83</v>
      </c>
      <c r="AW132" s="14" t="s">
        <v>35</v>
      </c>
      <c r="AX132" s="14" t="s">
        <v>73</v>
      </c>
      <c r="AY132" s="244" t="s">
        <v>124</v>
      </c>
    </row>
    <row r="133" spans="1:51" s="15" customFormat="1" ht="12">
      <c r="A133" s="15"/>
      <c r="B133" s="245"/>
      <c r="C133" s="246"/>
      <c r="D133" s="225" t="s">
        <v>135</v>
      </c>
      <c r="E133" s="247" t="s">
        <v>19</v>
      </c>
      <c r="F133" s="248" t="s">
        <v>138</v>
      </c>
      <c r="G133" s="246"/>
      <c r="H133" s="249">
        <v>8.205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5" t="s">
        <v>135</v>
      </c>
      <c r="AU133" s="255" t="s">
        <v>83</v>
      </c>
      <c r="AV133" s="15" t="s">
        <v>131</v>
      </c>
      <c r="AW133" s="15" t="s">
        <v>35</v>
      </c>
      <c r="AX133" s="15" t="s">
        <v>81</v>
      </c>
      <c r="AY133" s="255" t="s">
        <v>124</v>
      </c>
    </row>
    <row r="134" spans="1:63" s="12" customFormat="1" ht="22.8" customHeight="1">
      <c r="A134" s="12"/>
      <c r="B134" s="189"/>
      <c r="C134" s="190"/>
      <c r="D134" s="191" t="s">
        <v>72</v>
      </c>
      <c r="E134" s="203" t="s">
        <v>83</v>
      </c>
      <c r="F134" s="203" t="s">
        <v>201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SUM(P135:P153)</f>
        <v>0</v>
      </c>
      <c r="Q134" s="197"/>
      <c r="R134" s="198">
        <f>SUM(R135:R153)</f>
        <v>6.138733879999999</v>
      </c>
      <c r="S134" s="197"/>
      <c r="T134" s="199">
        <f>SUM(T135:T153)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81</v>
      </c>
      <c r="AT134" s="201" t="s">
        <v>72</v>
      </c>
      <c r="AU134" s="201" t="s">
        <v>81</v>
      </c>
      <c r="AY134" s="200" t="s">
        <v>124</v>
      </c>
      <c r="BK134" s="202">
        <f>SUM(BK135:BK153)</f>
        <v>0</v>
      </c>
    </row>
    <row r="135" spans="1:65" s="2" customFormat="1" ht="37.8" customHeight="1">
      <c r="A135" s="39"/>
      <c r="B135" s="40"/>
      <c r="C135" s="205" t="s">
        <v>202</v>
      </c>
      <c r="D135" s="205" t="s">
        <v>126</v>
      </c>
      <c r="E135" s="206" t="s">
        <v>203</v>
      </c>
      <c r="F135" s="207" t="s">
        <v>204</v>
      </c>
      <c r="G135" s="208" t="s">
        <v>129</v>
      </c>
      <c r="H135" s="209">
        <v>0.519</v>
      </c>
      <c r="I135" s="210"/>
      <c r="J135" s="211">
        <f>ROUND(I135*H135,2)</f>
        <v>0</v>
      </c>
      <c r="K135" s="207" t="s">
        <v>130</v>
      </c>
      <c r="L135" s="45"/>
      <c r="M135" s="212" t="s">
        <v>19</v>
      </c>
      <c r="N135" s="213" t="s">
        <v>44</v>
      </c>
      <c r="O135" s="85"/>
      <c r="P135" s="214">
        <f>O135*H135</f>
        <v>0</v>
      </c>
      <c r="Q135" s="214">
        <v>2.16</v>
      </c>
      <c r="R135" s="214">
        <f>Q135*H135</f>
        <v>1.12104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131</v>
      </c>
      <c r="AT135" s="216" t="s">
        <v>126</v>
      </c>
      <c r="AU135" s="216" t="s">
        <v>83</v>
      </c>
      <c r="AY135" s="18" t="s">
        <v>124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81</v>
      </c>
      <c r="BK135" s="217">
        <f>ROUND(I135*H135,2)</f>
        <v>0</v>
      </c>
      <c r="BL135" s="18" t="s">
        <v>131</v>
      </c>
      <c r="BM135" s="216" t="s">
        <v>205</v>
      </c>
    </row>
    <row r="136" spans="1:47" s="2" customFormat="1" ht="12">
      <c r="A136" s="39"/>
      <c r="B136" s="40"/>
      <c r="C136" s="41"/>
      <c r="D136" s="218" t="s">
        <v>133</v>
      </c>
      <c r="E136" s="41"/>
      <c r="F136" s="219" t="s">
        <v>206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133</v>
      </c>
      <c r="AU136" s="18" t="s">
        <v>83</v>
      </c>
    </row>
    <row r="137" spans="1:51" s="13" customFormat="1" ht="12">
      <c r="A137" s="13"/>
      <c r="B137" s="223"/>
      <c r="C137" s="224"/>
      <c r="D137" s="225" t="s">
        <v>135</v>
      </c>
      <c r="E137" s="226" t="s">
        <v>19</v>
      </c>
      <c r="F137" s="227" t="s">
        <v>136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135</v>
      </c>
      <c r="AU137" s="233" t="s">
        <v>83</v>
      </c>
      <c r="AV137" s="13" t="s">
        <v>81</v>
      </c>
      <c r="AW137" s="13" t="s">
        <v>35</v>
      </c>
      <c r="AX137" s="13" t="s">
        <v>73</v>
      </c>
      <c r="AY137" s="233" t="s">
        <v>124</v>
      </c>
    </row>
    <row r="138" spans="1:51" s="14" customFormat="1" ht="12">
      <c r="A138" s="14"/>
      <c r="B138" s="234"/>
      <c r="C138" s="235"/>
      <c r="D138" s="225" t="s">
        <v>135</v>
      </c>
      <c r="E138" s="236" t="s">
        <v>19</v>
      </c>
      <c r="F138" s="237" t="s">
        <v>207</v>
      </c>
      <c r="G138" s="235"/>
      <c r="H138" s="238">
        <v>0.519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135</v>
      </c>
      <c r="AU138" s="244" t="s">
        <v>83</v>
      </c>
      <c r="AV138" s="14" t="s">
        <v>83</v>
      </c>
      <c r="AW138" s="14" t="s">
        <v>35</v>
      </c>
      <c r="AX138" s="14" t="s">
        <v>73</v>
      </c>
      <c r="AY138" s="244" t="s">
        <v>124</v>
      </c>
    </row>
    <row r="139" spans="1:51" s="15" customFormat="1" ht="12">
      <c r="A139" s="15"/>
      <c r="B139" s="245"/>
      <c r="C139" s="246"/>
      <c r="D139" s="225" t="s">
        <v>135</v>
      </c>
      <c r="E139" s="247" t="s">
        <v>19</v>
      </c>
      <c r="F139" s="248" t="s">
        <v>138</v>
      </c>
      <c r="G139" s="246"/>
      <c r="H139" s="249">
        <v>0.519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5" t="s">
        <v>135</v>
      </c>
      <c r="AU139" s="255" t="s">
        <v>83</v>
      </c>
      <c r="AV139" s="15" t="s">
        <v>131</v>
      </c>
      <c r="AW139" s="15" t="s">
        <v>35</v>
      </c>
      <c r="AX139" s="15" t="s">
        <v>81</v>
      </c>
      <c r="AY139" s="255" t="s">
        <v>124</v>
      </c>
    </row>
    <row r="140" spans="1:65" s="2" customFormat="1" ht="24.15" customHeight="1">
      <c r="A140" s="39"/>
      <c r="B140" s="40"/>
      <c r="C140" s="205" t="s">
        <v>208</v>
      </c>
      <c r="D140" s="205" t="s">
        <v>126</v>
      </c>
      <c r="E140" s="206" t="s">
        <v>209</v>
      </c>
      <c r="F140" s="207" t="s">
        <v>210</v>
      </c>
      <c r="G140" s="208" t="s">
        <v>129</v>
      </c>
      <c r="H140" s="209">
        <v>0.292</v>
      </c>
      <c r="I140" s="210"/>
      <c r="J140" s="211">
        <f>ROUND(I140*H140,2)</f>
        <v>0</v>
      </c>
      <c r="K140" s="207" t="s">
        <v>130</v>
      </c>
      <c r="L140" s="45"/>
      <c r="M140" s="212" t="s">
        <v>19</v>
      </c>
      <c r="N140" s="213" t="s">
        <v>44</v>
      </c>
      <c r="O140" s="85"/>
      <c r="P140" s="214">
        <f>O140*H140</f>
        <v>0</v>
      </c>
      <c r="Q140" s="214">
        <v>2.25634</v>
      </c>
      <c r="R140" s="214">
        <f>Q140*H140</f>
        <v>0.6588512799999999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131</v>
      </c>
      <c r="AT140" s="216" t="s">
        <v>126</v>
      </c>
      <c r="AU140" s="216" t="s">
        <v>83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131</v>
      </c>
      <c r="BM140" s="216" t="s">
        <v>211</v>
      </c>
    </row>
    <row r="141" spans="1:47" s="2" customFormat="1" ht="12">
      <c r="A141" s="39"/>
      <c r="B141" s="40"/>
      <c r="C141" s="41"/>
      <c r="D141" s="218" t="s">
        <v>133</v>
      </c>
      <c r="E141" s="41"/>
      <c r="F141" s="219" t="s">
        <v>212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133</v>
      </c>
      <c r="AU141" s="18" t="s">
        <v>83</v>
      </c>
    </row>
    <row r="142" spans="1:51" s="14" customFormat="1" ht="12">
      <c r="A142" s="14"/>
      <c r="B142" s="234"/>
      <c r="C142" s="235"/>
      <c r="D142" s="225" t="s">
        <v>135</v>
      </c>
      <c r="E142" s="236" t="s">
        <v>19</v>
      </c>
      <c r="F142" s="237" t="s">
        <v>213</v>
      </c>
      <c r="G142" s="235"/>
      <c r="H142" s="238">
        <v>0.292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135</v>
      </c>
      <c r="AU142" s="244" t="s">
        <v>83</v>
      </c>
      <c r="AV142" s="14" t="s">
        <v>83</v>
      </c>
      <c r="AW142" s="14" t="s">
        <v>35</v>
      </c>
      <c r="AX142" s="14" t="s">
        <v>73</v>
      </c>
      <c r="AY142" s="244" t="s">
        <v>124</v>
      </c>
    </row>
    <row r="143" spans="1:51" s="15" customFormat="1" ht="12">
      <c r="A143" s="15"/>
      <c r="B143" s="245"/>
      <c r="C143" s="246"/>
      <c r="D143" s="225" t="s">
        <v>135</v>
      </c>
      <c r="E143" s="247" t="s">
        <v>19</v>
      </c>
      <c r="F143" s="248" t="s">
        <v>138</v>
      </c>
      <c r="G143" s="246"/>
      <c r="H143" s="249">
        <v>0.292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5" t="s">
        <v>135</v>
      </c>
      <c r="AU143" s="255" t="s">
        <v>83</v>
      </c>
      <c r="AV143" s="15" t="s">
        <v>131</v>
      </c>
      <c r="AW143" s="15" t="s">
        <v>35</v>
      </c>
      <c r="AX143" s="15" t="s">
        <v>81</v>
      </c>
      <c r="AY143" s="255" t="s">
        <v>124</v>
      </c>
    </row>
    <row r="144" spans="1:65" s="2" customFormat="1" ht="24.15" customHeight="1">
      <c r="A144" s="39"/>
      <c r="B144" s="40"/>
      <c r="C144" s="205" t="s">
        <v>8</v>
      </c>
      <c r="D144" s="205" t="s">
        <v>126</v>
      </c>
      <c r="E144" s="206" t="s">
        <v>214</v>
      </c>
      <c r="F144" s="207" t="s">
        <v>215</v>
      </c>
      <c r="G144" s="208" t="s">
        <v>129</v>
      </c>
      <c r="H144" s="209">
        <v>1.918</v>
      </c>
      <c r="I144" s="210"/>
      <c r="J144" s="211">
        <f>ROUND(I144*H144,2)</f>
        <v>0</v>
      </c>
      <c r="K144" s="207" t="s">
        <v>130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2.25634</v>
      </c>
      <c r="R144" s="214">
        <f>Q144*H144</f>
        <v>4.327660119999999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131</v>
      </c>
      <c r="AT144" s="216" t="s">
        <v>126</v>
      </c>
      <c r="AU144" s="216" t="s">
        <v>83</v>
      </c>
      <c r="AY144" s="18" t="s">
        <v>124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131</v>
      </c>
      <c r="BM144" s="216" t="s">
        <v>216</v>
      </c>
    </row>
    <row r="145" spans="1:47" s="2" customFormat="1" ht="12">
      <c r="A145" s="39"/>
      <c r="B145" s="40"/>
      <c r="C145" s="41"/>
      <c r="D145" s="218" t="s">
        <v>133</v>
      </c>
      <c r="E145" s="41"/>
      <c r="F145" s="219" t="s">
        <v>217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133</v>
      </c>
      <c r="AU145" s="18" t="s">
        <v>83</v>
      </c>
    </row>
    <row r="146" spans="1:51" s="14" customFormat="1" ht="12">
      <c r="A146" s="14"/>
      <c r="B146" s="234"/>
      <c r="C146" s="235"/>
      <c r="D146" s="225" t="s">
        <v>135</v>
      </c>
      <c r="E146" s="236" t="s">
        <v>19</v>
      </c>
      <c r="F146" s="237" t="s">
        <v>218</v>
      </c>
      <c r="G146" s="235"/>
      <c r="H146" s="238">
        <v>1.918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135</v>
      </c>
      <c r="AU146" s="244" t="s">
        <v>83</v>
      </c>
      <c r="AV146" s="14" t="s">
        <v>83</v>
      </c>
      <c r="AW146" s="14" t="s">
        <v>35</v>
      </c>
      <c r="AX146" s="14" t="s">
        <v>73</v>
      </c>
      <c r="AY146" s="244" t="s">
        <v>124</v>
      </c>
    </row>
    <row r="147" spans="1:51" s="15" customFormat="1" ht="12">
      <c r="A147" s="15"/>
      <c r="B147" s="245"/>
      <c r="C147" s="246"/>
      <c r="D147" s="225" t="s">
        <v>135</v>
      </c>
      <c r="E147" s="247" t="s">
        <v>19</v>
      </c>
      <c r="F147" s="248" t="s">
        <v>138</v>
      </c>
      <c r="G147" s="246"/>
      <c r="H147" s="249">
        <v>1.918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5" t="s">
        <v>135</v>
      </c>
      <c r="AU147" s="255" t="s">
        <v>83</v>
      </c>
      <c r="AV147" s="15" t="s">
        <v>131</v>
      </c>
      <c r="AW147" s="15" t="s">
        <v>35</v>
      </c>
      <c r="AX147" s="15" t="s">
        <v>81</v>
      </c>
      <c r="AY147" s="255" t="s">
        <v>124</v>
      </c>
    </row>
    <row r="148" spans="1:65" s="2" customFormat="1" ht="16.5" customHeight="1">
      <c r="A148" s="39"/>
      <c r="B148" s="40"/>
      <c r="C148" s="205" t="s">
        <v>219</v>
      </c>
      <c r="D148" s="205" t="s">
        <v>126</v>
      </c>
      <c r="E148" s="206" t="s">
        <v>220</v>
      </c>
      <c r="F148" s="207" t="s">
        <v>221</v>
      </c>
      <c r="G148" s="208" t="s">
        <v>141</v>
      </c>
      <c r="H148" s="209">
        <v>11.592</v>
      </c>
      <c r="I148" s="210"/>
      <c r="J148" s="211">
        <f>ROUND(I148*H148,2)</f>
        <v>0</v>
      </c>
      <c r="K148" s="207" t="s">
        <v>130</v>
      </c>
      <c r="L148" s="45"/>
      <c r="M148" s="212" t="s">
        <v>19</v>
      </c>
      <c r="N148" s="213" t="s">
        <v>44</v>
      </c>
      <c r="O148" s="85"/>
      <c r="P148" s="214">
        <f>O148*H148</f>
        <v>0</v>
      </c>
      <c r="Q148" s="214">
        <v>0.00269</v>
      </c>
      <c r="R148" s="214">
        <f>Q148*H148</f>
        <v>0.031182480000000002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131</v>
      </c>
      <c r="AT148" s="216" t="s">
        <v>126</v>
      </c>
      <c r="AU148" s="216" t="s">
        <v>83</v>
      </c>
      <c r="AY148" s="18" t="s">
        <v>124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81</v>
      </c>
      <c r="BK148" s="217">
        <f>ROUND(I148*H148,2)</f>
        <v>0</v>
      </c>
      <c r="BL148" s="18" t="s">
        <v>131</v>
      </c>
      <c r="BM148" s="216" t="s">
        <v>222</v>
      </c>
    </row>
    <row r="149" spans="1:47" s="2" customFormat="1" ht="12">
      <c r="A149" s="39"/>
      <c r="B149" s="40"/>
      <c r="C149" s="41"/>
      <c r="D149" s="218" t="s">
        <v>133</v>
      </c>
      <c r="E149" s="41"/>
      <c r="F149" s="219" t="s">
        <v>223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133</v>
      </c>
      <c r="AU149" s="18" t="s">
        <v>83</v>
      </c>
    </row>
    <row r="150" spans="1:51" s="14" customFormat="1" ht="12">
      <c r="A150" s="14"/>
      <c r="B150" s="234"/>
      <c r="C150" s="235"/>
      <c r="D150" s="225" t="s">
        <v>135</v>
      </c>
      <c r="E150" s="236" t="s">
        <v>19</v>
      </c>
      <c r="F150" s="237" t="s">
        <v>224</v>
      </c>
      <c r="G150" s="235"/>
      <c r="H150" s="238">
        <v>11.592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135</v>
      </c>
      <c r="AU150" s="244" t="s">
        <v>83</v>
      </c>
      <c r="AV150" s="14" t="s">
        <v>83</v>
      </c>
      <c r="AW150" s="14" t="s">
        <v>35</v>
      </c>
      <c r="AX150" s="14" t="s">
        <v>73</v>
      </c>
      <c r="AY150" s="244" t="s">
        <v>124</v>
      </c>
    </row>
    <row r="151" spans="1:51" s="15" customFormat="1" ht="12">
      <c r="A151" s="15"/>
      <c r="B151" s="245"/>
      <c r="C151" s="246"/>
      <c r="D151" s="225" t="s">
        <v>135</v>
      </c>
      <c r="E151" s="247" t="s">
        <v>19</v>
      </c>
      <c r="F151" s="248" t="s">
        <v>138</v>
      </c>
      <c r="G151" s="246"/>
      <c r="H151" s="249">
        <v>11.592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135</v>
      </c>
      <c r="AU151" s="255" t="s">
        <v>83</v>
      </c>
      <c r="AV151" s="15" t="s">
        <v>131</v>
      </c>
      <c r="AW151" s="15" t="s">
        <v>35</v>
      </c>
      <c r="AX151" s="15" t="s">
        <v>81</v>
      </c>
      <c r="AY151" s="255" t="s">
        <v>124</v>
      </c>
    </row>
    <row r="152" spans="1:65" s="2" customFormat="1" ht="16.5" customHeight="1">
      <c r="A152" s="39"/>
      <c r="B152" s="40"/>
      <c r="C152" s="205" t="s">
        <v>225</v>
      </c>
      <c r="D152" s="205" t="s">
        <v>126</v>
      </c>
      <c r="E152" s="206" t="s">
        <v>226</v>
      </c>
      <c r="F152" s="207" t="s">
        <v>227</v>
      </c>
      <c r="G152" s="208" t="s">
        <v>141</v>
      </c>
      <c r="H152" s="209">
        <v>11.592</v>
      </c>
      <c r="I152" s="210"/>
      <c r="J152" s="211">
        <f>ROUND(I152*H152,2)</f>
        <v>0</v>
      </c>
      <c r="K152" s="207" t="s">
        <v>130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131</v>
      </c>
      <c r="AT152" s="216" t="s">
        <v>126</v>
      </c>
      <c r="AU152" s="216" t="s">
        <v>83</v>
      </c>
      <c r="AY152" s="18" t="s">
        <v>124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131</v>
      </c>
      <c r="BM152" s="216" t="s">
        <v>228</v>
      </c>
    </row>
    <row r="153" spans="1:47" s="2" customFormat="1" ht="12">
      <c r="A153" s="39"/>
      <c r="B153" s="40"/>
      <c r="C153" s="41"/>
      <c r="D153" s="218" t="s">
        <v>133</v>
      </c>
      <c r="E153" s="41"/>
      <c r="F153" s="219" t="s">
        <v>229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133</v>
      </c>
      <c r="AU153" s="18" t="s">
        <v>83</v>
      </c>
    </row>
    <row r="154" spans="1:63" s="12" customFormat="1" ht="22.8" customHeight="1">
      <c r="A154" s="12"/>
      <c r="B154" s="189"/>
      <c r="C154" s="190"/>
      <c r="D154" s="191" t="s">
        <v>72</v>
      </c>
      <c r="E154" s="203" t="s">
        <v>145</v>
      </c>
      <c r="F154" s="203" t="s">
        <v>230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SUM(P155:P177)</f>
        <v>0</v>
      </c>
      <c r="Q154" s="197"/>
      <c r="R154" s="198">
        <f>SUM(R155:R177)</f>
        <v>5.792563830000001</v>
      </c>
      <c r="S154" s="197"/>
      <c r="T154" s="199">
        <f>SUM(T155:T177)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81</v>
      </c>
      <c r="AT154" s="201" t="s">
        <v>72</v>
      </c>
      <c r="AU154" s="201" t="s">
        <v>81</v>
      </c>
      <c r="AY154" s="200" t="s">
        <v>124</v>
      </c>
      <c r="BK154" s="202">
        <f>SUM(BK155:BK177)</f>
        <v>0</v>
      </c>
    </row>
    <row r="155" spans="1:65" s="2" customFormat="1" ht="37.8" customHeight="1">
      <c r="A155" s="39"/>
      <c r="B155" s="40"/>
      <c r="C155" s="205" t="s">
        <v>231</v>
      </c>
      <c r="D155" s="205" t="s">
        <v>126</v>
      </c>
      <c r="E155" s="206" t="s">
        <v>232</v>
      </c>
      <c r="F155" s="207" t="s">
        <v>233</v>
      </c>
      <c r="G155" s="208" t="s">
        <v>141</v>
      </c>
      <c r="H155" s="209">
        <v>10.867</v>
      </c>
      <c r="I155" s="210"/>
      <c r="J155" s="211">
        <f>ROUND(I155*H155,2)</f>
        <v>0</v>
      </c>
      <c r="K155" s="207" t="s">
        <v>19</v>
      </c>
      <c r="L155" s="45"/>
      <c r="M155" s="212" t="s">
        <v>19</v>
      </c>
      <c r="N155" s="213" t="s">
        <v>44</v>
      </c>
      <c r="O155" s="85"/>
      <c r="P155" s="214">
        <f>O155*H155</f>
        <v>0</v>
      </c>
      <c r="Q155" s="214">
        <v>0.43939</v>
      </c>
      <c r="R155" s="214">
        <f>Q155*H155</f>
        <v>4.77485113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131</v>
      </c>
      <c r="AT155" s="216" t="s">
        <v>126</v>
      </c>
      <c r="AU155" s="216" t="s">
        <v>83</v>
      </c>
      <c r="AY155" s="18" t="s">
        <v>124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81</v>
      </c>
      <c r="BK155" s="217">
        <f>ROUND(I155*H155,2)</f>
        <v>0</v>
      </c>
      <c r="BL155" s="18" t="s">
        <v>131</v>
      </c>
      <c r="BM155" s="216" t="s">
        <v>234</v>
      </c>
    </row>
    <row r="156" spans="1:51" s="13" customFormat="1" ht="12">
      <c r="A156" s="13"/>
      <c r="B156" s="223"/>
      <c r="C156" s="224"/>
      <c r="D156" s="225" t="s">
        <v>135</v>
      </c>
      <c r="E156" s="226" t="s">
        <v>19</v>
      </c>
      <c r="F156" s="227" t="s">
        <v>235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135</v>
      </c>
      <c r="AU156" s="233" t="s">
        <v>83</v>
      </c>
      <c r="AV156" s="13" t="s">
        <v>81</v>
      </c>
      <c r="AW156" s="13" t="s">
        <v>35</v>
      </c>
      <c r="AX156" s="13" t="s">
        <v>73</v>
      </c>
      <c r="AY156" s="233" t="s">
        <v>124</v>
      </c>
    </row>
    <row r="157" spans="1:51" s="14" customFormat="1" ht="12">
      <c r="A157" s="14"/>
      <c r="B157" s="234"/>
      <c r="C157" s="235"/>
      <c r="D157" s="225" t="s">
        <v>135</v>
      </c>
      <c r="E157" s="236" t="s">
        <v>19</v>
      </c>
      <c r="F157" s="237" t="s">
        <v>236</v>
      </c>
      <c r="G157" s="235"/>
      <c r="H157" s="238">
        <v>2.726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135</v>
      </c>
      <c r="AU157" s="244" t="s">
        <v>83</v>
      </c>
      <c r="AV157" s="14" t="s">
        <v>83</v>
      </c>
      <c r="AW157" s="14" t="s">
        <v>35</v>
      </c>
      <c r="AX157" s="14" t="s">
        <v>73</v>
      </c>
      <c r="AY157" s="244" t="s">
        <v>124</v>
      </c>
    </row>
    <row r="158" spans="1:51" s="14" customFormat="1" ht="12">
      <c r="A158" s="14"/>
      <c r="B158" s="234"/>
      <c r="C158" s="235"/>
      <c r="D158" s="225" t="s">
        <v>135</v>
      </c>
      <c r="E158" s="236" t="s">
        <v>19</v>
      </c>
      <c r="F158" s="237" t="s">
        <v>237</v>
      </c>
      <c r="G158" s="235"/>
      <c r="H158" s="238">
        <v>8.141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135</v>
      </c>
      <c r="AU158" s="244" t="s">
        <v>83</v>
      </c>
      <c r="AV158" s="14" t="s">
        <v>83</v>
      </c>
      <c r="AW158" s="14" t="s">
        <v>35</v>
      </c>
      <c r="AX158" s="14" t="s">
        <v>73</v>
      </c>
      <c r="AY158" s="244" t="s">
        <v>124</v>
      </c>
    </row>
    <row r="159" spans="1:51" s="15" customFormat="1" ht="12">
      <c r="A159" s="15"/>
      <c r="B159" s="245"/>
      <c r="C159" s="246"/>
      <c r="D159" s="225" t="s">
        <v>135</v>
      </c>
      <c r="E159" s="247" t="s">
        <v>19</v>
      </c>
      <c r="F159" s="248" t="s">
        <v>138</v>
      </c>
      <c r="G159" s="246"/>
      <c r="H159" s="249">
        <v>10.867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5" t="s">
        <v>135</v>
      </c>
      <c r="AU159" s="255" t="s">
        <v>83</v>
      </c>
      <c r="AV159" s="15" t="s">
        <v>131</v>
      </c>
      <c r="AW159" s="15" t="s">
        <v>35</v>
      </c>
      <c r="AX159" s="15" t="s">
        <v>81</v>
      </c>
      <c r="AY159" s="255" t="s">
        <v>124</v>
      </c>
    </row>
    <row r="160" spans="1:65" s="2" customFormat="1" ht="37.8" customHeight="1">
      <c r="A160" s="39"/>
      <c r="B160" s="40"/>
      <c r="C160" s="205" t="s">
        <v>238</v>
      </c>
      <c r="D160" s="205" t="s">
        <v>126</v>
      </c>
      <c r="E160" s="206" t="s">
        <v>239</v>
      </c>
      <c r="F160" s="207" t="s">
        <v>240</v>
      </c>
      <c r="G160" s="208" t="s">
        <v>173</v>
      </c>
      <c r="H160" s="209">
        <v>0.26</v>
      </c>
      <c r="I160" s="210"/>
      <c r="J160" s="211">
        <f>ROUND(I160*H160,2)</f>
        <v>0</v>
      </c>
      <c r="K160" s="207" t="s">
        <v>130</v>
      </c>
      <c r="L160" s="45"/>
      <c r="M160" s="212" t="s">
        <v>19</v>
      </c>
      <c r="N160" s="213" t="s">
        <v>44</v>
      </c>
      <c r="O160" s="85"/>
      <c r="P160" s="214">
        <f>O160*H160</f>
        <v>0</v>
      </c>
      <c r="Q160" s="214">
        <v>1.04922</v>
      </c>
      <c r="R160" s="214">
        <f>Q160*H160</f>
        <v>0.2727972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131</v>
      </c>
      <c r="AT160" s="216" t="s">
        <v>126</v>
      </c>
      <c r="AU160" s="216" t="s">
        <v>83</v>
      </c>
      <c r="AY160" s="18" t="s">
        <v>124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81</v>
      </c>
      <c r="BK160" s="217">
        <f>ROUND(I160*H160,2)</f>
        <v>0</v>
      </c>
      <c r="BL160" s="18" t="s">
        <v>131</v>
      </c>
      <c r="BM160" s="216" t="s">
        <v>241</v>
      </c>
    </row>
    <row r="161" spans="1:47" s="2" customFormat="1" ht="12">
      <c r="A161" s="39"/>
      <c r="B161" s="40"/>
      <c r="C161" s="41"/>
      <c r="D161" s="218" t="s">
        <v>133</v>
      </c>
      <c r="E161" s="41"/>
      <c r="F161" s="219" t="s">
        <v>242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133</v>
      </c>
      <c r="AU161" s="18" t="s">
        <v>83</v>
      </c>
    </row>
    <row r="162" spans="1:51" s="13" customFormat="1" ht="12">
      <c r="A162" s="13"/>
      <c r="B162" s="223"/>
      <c r="C162" s="224"/>
      <c r="D162" s="225" t="s">
        <v>135</v>
      </c>
      <c r="E162" s="226" t="s">
        <v>19</v>
      </c>
      <c r="F162" s="227" t="s">
        <v>235</v>
      </c>
      <c r="G162" s="224"/>
      <c r="H162" s="226" t="s">
        <v>19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135</v>
      </c>
      <c r="AU162" s="233" t="s">
        <v>83</v>
      </c>
      <c r="AV162" s="13" t="s">
        <v>81</v>
      </c>
      <c r="AW162" s="13" t="s">
        <v>35</v>
      </c>
      <c r="AX162" s="13" t="s">
        <v>73</v>
      </c>
      <c r="AY162" s="233" t="s">
        <v>124</v>
      </c>
    </row>
    <row r="163" spans="1:51" s="13" customFormat="1" ht="12">
      <c r="A163" s="13"/>
      <c r="B163" s="223"/>
      <c r="C163" s="224"/>
      <c r="D163" s="225" t="s">
        <v>135</v>
      </c>
      <c r="E163" s="226" t="s">
        <v>19</v>
      </c>
      <c r="F163" s="227" t="s">
        <v>243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135</v>
      </c>
      <c r="AU163" s="233" t="s">
        <v>83</v>
      </c>
      <c r="AV163" s="13" t="s">
        <v>81</v>
      </c>
      <c r="AW163" s="13" t="s">
        <v>35</v>
      </c>
      <c r="AX163" s="13" t="s">
        <v>73</v>
      </c>
      <c r="AY163" s="233" t="s">
        <v>124</v>
      </c>
    </row>
    <row r="164" spans="1:51" s="14" customFormat="1" ht="12">
      <c r="A164" s="14"/>
      <c r="B164" s="234"/>
      <c r="C164" s="235"/>
      <c r="D164" s="225" t="s">
        <v>135</v>
      </c>
      <c r="E164" s="236" t="s">
        <v>19</v>
      </c>
      <c r="F164" s="237" t="s">
        <v>244</v>
      </c>
      <c r="G164" s="235"/>
      <c r="H164" s="238">
        <v>0.065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135</v>
      </c>
      <c r="AU164" s="244" t="s">
        <v>83</v>
      </c>
      <c r="AV164" s="14" t="s">
        <v>83</v>
      </c>
      <c r="AW164" s="14" t="s">
        <v>35</v>
      </c>
      <c r="AX164" s="14" t="s">
        <v>73</v>
      </c>
      <c r="AY164" s="244" t="s">
        <v>124</v>
      </c>
    </row>
    <row r="165" spans="1:51" s="14" customFormat="1" ht="12">
      <c r="A165" s="14"/>
      <c r="B165" s="234"/>
      <c r="C165" s="235"/>
      <c r="D165" s="225" t="s">
        <v>135</v>
      </c>
      <c r="E165" s="236" t="s">
        <v>19</v>
      </c>
      <c r="F165" s="237" t="s">
        <v>245</v>
      </c>
      <c r="G165" s="235"/>
      <c r="H165" s="238">
        <v>0.195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135</v>
      </c>
      <c r="AU165" s="244" t="s">
        <v>83</v>
      </c>
      <c r="AV165" s="14" t="s">
        <v>83</v>
      </c>
      <c r="AW165" s="14" t="s">
        <v>35</v>
      </c>
      <c r="AX165" s="14" t="s">
        <v>73</v>
      </c>
      <c r="AY165" s="244" t="s">
        <v>124</v>
      </c>
    </row>
    <row r="166" spans="1:51" s="15" customFormat="1" ht="12">
      <c r="A166" s="15"/>
      <c r="B166" s="245"/>
      <c r="C166" s="246"/>
      <c r="D166" s="225" t="s">
        <v>135</v>
      </c>
      <c r="E166" s="247" t="s">
        <v>19</v>
      </c>
      <c r="F166" s="248" t="s">
        <v>138</v>
      </c>
      <c r="G166" s="246"/>
      <c r="H166" s="249">
        <v>0.26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135</v>
      </c>
      <c r="AU166" s="255" t="s">
        <v>83</v>
      </c>
      <c r="AV166" s="15" t="s">
        <v>131</v>
      </c>
      <c r="AW166" s="15" t="s">
        <v>35</v>
      </c>
      <c r="AX166" s="15" t="s">
        <v>81</v>
      </c>
      <c r="AY166" s="255" t="s">
        <v>124</v>
      </c>
    </row>
    <row r="167" spans="1:65" s="2" customFormat="1" ht="49.05" customHeight="1">
      <c r="A167" s="39"/>
      <c r="B167" s="40"/>
      <c r="C167" s="205" t="s">
        <v>246</v>
      </c>
      <c r="D167" s="205" t="s">
        <v>126</v>
      </c>
      <c r="E167" s="206" t="s">
        <v>247</v>
      </c>
      <c r="F167" s="207" t="s">
        <v>248</v>
      </c>
      <c r="G167" s="208" t="s">
        <v>249</v>
      </c>
      <c r="H167" s="209">
        <v>11.425</v>
      </c>
      <c r="I167" s="210"/>
      <c r="J167" s="211">
        <f>ROUND(I167*H167,2)</f>
        <v>0</v>
      </c>
      <c r="K167" s="207" t="s">
        <v>130</v>
      </c>
      <c r="L167" s="45"/>
      <c r="M167" s="212" t="s">
        <v>19</v>
      </c>
      <c r="N167" s="213" t="s">
        <v>44</v>
      </c>
      <c r="O167" s="85"/>
      <c r="P167" s="214">
        <f>O167*H167</f>
        <v>0</v>
      </c>
      <c r="Q167" s="214">
        <v>0.04634</v>
      </c>
      <c r="R167" s="214">
        <f>Q167*H167</f>
        <v>0.5294345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131</v>
      </c>
      <c r="AT167" s="216" t="s">
        <v>126</v>
      </c>
      <c r="AU167" s="216" t="s">
        <v>83</v>
      </c>
      <c r="AY167" s="18" t="s">
        <v>124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81</v>
      </c>
      <c r="BK167" s="217">
        <f>ROUND(I167*H167,2)</f>
        <v>0</v>
      </c>
      <c r="BL167" s="18" t="s">
        <v>131</v>
      </c>
      <c r="BM167" s="216" t="s">
        <v>250</v>
      </c>
    </row>
    <row r="168" spans="1:47" s="2" customFormat="1" ht="12">
      <c r="A168" s="39"/>
      <c r="B168" s="40"/>
      <c r="C168" s="41"/>
      <c r="D168" s="218" t="s">
        <v>133</v>
      </c>
      <c r="E168" s="41"/>
      <c r="F168" s="219" t="s">
        <v>251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133</v>
      </c>
      <c r="AU168" s="18" t="s">
        <v>83</v>
      </c>
    </row>
    <row r="169" spans="1:51" s="13" customFormat="1" ht="12">
      <c r="A169" s="13"/>
      <c r="B169" s="223"/>
      <c r="C169" s="224"/>
      <c r="D169" s="225" t="s">
        <v>135</v>
      </c>
      <c r="E169" s="226" t="s">
        <v>19</v>
      </c>
      <c r="F169" s="227" t="s">
        <v>252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135</v>
      </c>
      <c r="AU169" s="233" t="s">
        <v>83</v>
      </c>
      <c r="AV169" s="13" t="s">
        <v>81</v>
      </c>
      <c r="AW169" s="13" t="s">
        <v>35</v>
      </c>
      <c r="AX169" s="13" t="s">
        <v>73</v>
      </c>
      <c r="AY169" s="233" t="s">
        <v>124</v>
      </c>
    </row>
    <row r="170" spans="1:51" s="14" customFormat="1" ht="12">
      <c r="A170" s="14"/>
      <c r="B170" s="234"/>
      <c r="C170" s="235"/>
      <c r="D170" s="225" t="s">
        <v>135</v>
      </c>
      <c r="E170" s="236" t="s">
        <v>19</v>
      </c>
      <c r="F170" s="237" t="s">
        <v>253</v>
      </c>
      <c r="G170" s="235"/>
      <c r="H170" s="238">
        <v>6.775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135</v>
      </c>
      <c r="AU170" s="244" t="s">
        <v>83</v>
      </c>
      <c r="AV170" s="14" t="s">
        <v>83</v>
      </c>
      <c r="AW170" s="14" t="s">
        <v>35</v>
      </c>
      <c r="AX170" s="14" t="s">
        <v>73</v>
      </c>
      <c r="AY170" s="244" t="s">
        <v>124</v>
      </c>
    </row>
    <row r="171" spans="1:51" s="13" customFormat="1" ht="12">
      <c r="A171" s="13"/>
      <c r="B171" s="223"/>
      <c r="C171" s="224"/>
      <c r="D171" s="225" t="s">
        <v>135</v>
      </c>
      <c r="E171" s="226" t="s">
        <v>19</v>
      </c>
      <c r="F171" s="227" t="s">
        <v>254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135</v>
      </c>
      <c r="AU171" s="233" t="s">
        <v>83</v>
      </c>
      <c r="AV171" s="13" t="s">
        <v>81</v>
      </c>
      <c r="AW171" s="13" t="s">
        <v>35</v>
      </c>
      <c r="AX171" s="13" t="s">
        <v>73</v>
      </c>
      <c r="AY171" s="233" t="s">
        <v>124</v>
      </c>
    </row>
    <row r="172" spans="1:51" s="14" customFormat="1" ht="12">
      <c r="A172" s="14"/>
      <c r="B172" s="234"/>
      <c r="C172" s="235"/>
      <c r="D172" s="225" t="s">
        <v>135</v>
      </c>
      <c r="E172" s="236" t="s">
        <v>19</v>
      </c>
      <c r="F172" s="237" t="s">
        <v>255</v>
      </c>
      <c r="G172" s="235"/>
      <c r="H172" s="238">
        <v>4.65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135</v>
      </c>
      <c r="AU172" s="244" t="s">
        <v>83</v>
      </c>
      <c r="AV172" s="14" t="s">
        <v>83</v>
      </c>
      <c r="AW172" s="14" t="s">
        <v>35</v>
      </c>
      <c r="AX172" s="14" t="s">
        <v>73</v>
      </c>
      <c r="AY172" s="244" t="s">
        <v>124</v>
      </c>
    </row>
    <row r="173" spans="1:51" s="15" customFormat="1" ht="12">
      <c r="A173" s="15"/>
      <c r="B173" s="245"/>
      <c r="C173" s="246"/>
      <c r="D173" s="225" t="s">
        <v>135</v>
      </c>
      <c r="E173" s="247" t="s">
        <v>19</v>
      </c>
      <c r="F173" s="248" t="s">
        <v>138</v>
      </c>
      <c r="G173" s="246"/>
      <c r="H173" s="249">
        <v>11.425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5" t="s">
        <v>135</v>
      </c>
      <c r="AU173" s="255" t="s">
        <v>83</v>
      </c>
      <c r="AV173" s="15" t="s">
        <v>131</v>
      </c>
      <c r="AW173" s="15" t="s">
        <v>35</v>
      </c>
      <c r="AX173" s="15" t="s">
        <v>81</v>
      </c>
      <c r="AY173" s="255" t="s">
        <v>124</v>
      </c>
    </row>
    <row r="174" spans="1:65" s="2" customFormat="1" ht="44.25" customHeight="1">
      <c r="A174" s="39"/>
      <c r="B174" s="40"/>
      <c r="C174" s="205" t="s">
        <v>7</v>
      </c>
      <c r="D174" s="205" t="s">
        <v>126</v>
      </c>
      <c r="E174" s="206" t="s">
        <v>256</v>
      </c>
      <c r="F174" s="207" t="s">
        <v>257</v>
      </c>
      <c r="G174" s="208" t="s">
        <v>249</v>
      </c>
      <c r="H174" s="209">
        <v>4.65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44</v>
      </c>
      <c r="O174" s="85"/>
      <c r="P174" s="214">
        <f>O174*H174</f>
        <v>0</v>
      </c>
      <c r="Q174" s="214">
        <v>0.04634</v>
      </c>
      <c r="R174" s="214">
        <f>Q174*H174</f>
        <v>0.215481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131</v>
      </c>
      <c r="AT174" s="216" t="s">
        <v>126</v>
      </c>
      <c r="AU174" s="216" t="s">
        <v>83</v>
      </c>
      <c r="AY174" s="18" t="s">
        <v>124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81</v>
      </c>
      <c r="BK174" s="217">
        <f>ROUND(I174*H174,2)</f>
        <v>0</v>
      </c>
      <c r="BL174" s="18" t="s">
        <v>131</v>
      </c>
      <c r="BM174" s="216" t="s">
        <v>258</v>
      </c>
    </row>
    <row r="175" spans="1:51" s="13" customFormat="1" ht="12">
      <c r="A175" s="13"/>
      <c r="B175" s="223"/>
      <c r="C175" s="224"/>
      <c r="D175" s="225" t="s">
        <v>135</v>
      </c>
      <c r="E175" s="226" t="s">
        <v>19</v>
      </c>
      <c r="F175" s="227" t="s">
        <v>254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135</v>
      </c>
      <c r="AU175" s="233" t="s">
        <v>83</v>
      </c>
      <c r="AV175" s="13" t="s">
        <v>81</v>
      </c>
      <c r="AW175" s="13" t="s">
        <v>35</v>
      </c>
      <c r="AX175" s="13" t="s">
        <v>73</v>
      </c>
      <c r="AY175" s="233" t="s">
        <v>124</v>
      </c>
    </row>
    <row r="176" spans="1:51" s="14" customFormat="1" ht="12">
      <c r="A176" s="14"/>
      <c r="B176" s="234"/>
      <c r="C176" s="235"/>
      <c r="D176" s="225" t="s">
        <v>135</v>
      </c>
      <c r="E176" s="236" t="s">
        <v>19</v>
      </c>
      <c r="F176" s="237" t="s">
        <v>255</v>
      </c>
      <c r="G176" s="235"/>
      <c r="H176" s="238">
        <v>4.65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135</v>
      </c>
      <c r="AU176" s="244" t="s">
        <v>83</v>
      </c>
      <c r="AV176" s="14" t="s">
        <v>83</v>
      </c>
      <c r="AW176" s="14" t="s">
        <v>35</v>
      </c>
      <c r="AX176" s="14" t="s">
        <v>73</v>
      </c>
      <c r="AY176" s="244" t="s">
        <v>124</v>
      </c>
    </row>
    <row r="177" spans="1:51" s="15" customFormat="1" ht="12">
      <c r="A177" s="15"/>
      <c r="B177" s="245"/>
      <c r="C177" s="246"/>
      <c r="D177" s="225" t="s">
        <v>135</v>
      </c>
      <c r="E177" s="247" t="s">
        <v>19</v>
      </c>
      <c r="F177" s="248" t="s">
        <v>138</v>
      </c>
      <c r="G177" s="246"/>
      <c r="H177" s="249">
        <v>4.65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135</v>
      </c>
      <c r="AU177" s="255" t="s">
        <v>83</v>
      </c>
      <c r="AV177" s="15" t="s">
        <v>131</v>
      </c>
      <c r="AW177" s="15" t="s">
        <v>35</v>
      </c>
      <c r="AX177" s="15" t="s">
        <v>81</v>
      </c>
      <c r="AY177" s="255" t="s">
        <v>124</v>
      </c>
    </row>
    <row r="178" spans="1:63" s="12" customFormat="1" ht="22.8" customHeight="1">
      <c r="A178" s="12"/>
      <c r="B178" s="189"/>
      <c r="C178" s="190"/>
      <c r="D178" s="191" t="s">
        <v>72</v>
      </c>
      <c r="E178" s="203" t="s">
        <v>131</v>
      </c>
      <c r="F178" s="203" t="s">
        <v>259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SUM(P179:P183)</f>
        <v>0</v>
      </c>
      <c r="Q178" s="197"/>
      <c r="R178" s="198">
        <f>SUM(R179:R183)</f>
        <v>10.297150499999999</v>
      </c>
      <c r="S178" s="197"/>
      <c r="T178" s="199">
        <f>SUM(T179:T183)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0" t="s">
        <v>81</v>
      </c>
      <c r="AT178" s="201" t="s">
        <v>72</v>
      </c>
      <c r="AU178" s="201" t="s">
        <v>81</v>
      </c>
      <c r="AY178" s="200" t="s">
        <v>124</v>
      </c>
      <c r="BK178" s="202">
        <f>SUM(BK179:BK183)</f>
        <v>0</v>
      </c>
    </row>
    <row r="179" spans="1:65" s="2" customFormat="1" ht="55.5" customHeight="1">
      <c r="A179" s="39"/>
      <c r="B179" s="40"/>
      <c r="C179" s="205" t="s">
        <v>260</v>
      </c>
      <c r="D179" s="205" t="s">
        <v>126</v>
      </c>
      <c r="E179" s="206" t="s">
        <v>261</v>
      </c>
      <c r="F179" s="207" t="s">
        <v>262</v>
      </c>
      <c r="G179" s="208" t="s">
        <v>249</v>
      </c>
      <c r="H179" s="209">
        <v>76.57</v>
      </c>
      <c r="I179" s="210"/>
      <c r="J179" s="211">
        <f>ROUND(I179*H179,2)</f>
        <v>0</v>
      </c>
      <c r="K179" s="207" t="s">
        <v>19</v>
      </c>
      <c r="L179" s="45"/>
      <c r="M179" s="212" t="s">
        <v>19</v>
      </c>
      <c r="N179" s="213" t="s">
        <v>44</v>
      </c>
      <c r="O179" s="85"/>
      <c r="P179" s="214">
        <f>O179*H179</f>
        <v>0</v>
      </c>
      <c r="Q179" s="214">
        <v>0.03465</v>
      </c>
      <c r="R179" s="214">
        <f>Q179*H179</f>
        <v>2.6531504999999997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131</v>
      </c>
      <c r="AT179" s="216" t="s">
        <v>126</v>
      </c>
      <c r="AU179" s="216" t="s">
        <v>83</v>
      </c>
      <c r="AY179" s="18" t="s">
        <v>124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81</v>
      </c>
      <c r="BK179" s="217">
        <f>ROUND(I179*H179,2)</f>
        <v>0</v>
      </c>
      <c r="BL179" s="18" t="s">
        <v>131</v>
      </c>
      <c r="BM179" s="216" t="s">
        <v>263</v>
      </c>
    </row>
    <row r="180" spans="1:51" s="14" customFormat="1" ht="12">
      <c r="A180" s="14"/>
      <c r="B180" s="234"/>
      <c r="C180" s="235"/>
      <c r="D180" s="225" t="s">
        <v>135</v>
      </c>
      <c r="E180" s="236" t="s">
        <v>19</v>
      </c>
      <c r="F180" s="237" t="s">
        <v>264</v>
      </c>
      <c r="G180" s="235"/>
      <c r="H180" s="238">
        <v>76.57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135</v>
      </c>
      <c r="AU180" s="244" t="s">
        <v>83</v>
      </c>
      <c r="AV180" s="14" t="s">
        <v>83</v>
      </c>
      <c r="AW180" s="14" t="s">
        <v>35</v>
      </c>
      <c r="AX180" s="14" t="s">
        <v>73</v>
      </c>
      <c r="AY180" s="244" t="s">
        <v>124</v>
      </c>
    </row>
    <row r="181" spans="1:51" s="15" customFormat="1" ht="12">
      <c r="A181" s="15"/>
      <c r="B181" s="245"/>
      <c r="C181" s="246"/>
      <c r="D181" s="225" t="s">
        <v>135</v>
      </c>
      <c r="E181" s="247" t="s">
        <v>19</v>
      </c>
      <c r="F181" s="248" t="s">
        <v>138</v>
      </c>
      <c r="G181" s="246"/>
      <c r="H181" s="249">
        <v>76.57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135</v>
      </c>
      <c r="AU181" s="255" t="s">
        <v>83</v>
      </c>
      <c r="AV181" s="15" t="s">
        <v>131</v>
      </c>
      <c r="AW181" s="15" t="s">
        <v>35</v>
      </c>
      <c r="AX181" s="15" t="s">
        <v>81</v>
      </c>
      <c r="AY181" s="255" t="s">
        <v>124</v>
      </c>
    </row>
    <row r="182" spans="1:65" s="2" customFormat="1" ht="24.15" customHeight="1">
      <c r="A182" s="39"/>
      <c r="B182" s="40"/>
      <c r="C182" s="256" t="s">
        <v>265</v>
      </c>
      <c r="D182" s="256" t="s">
        <v>189</v>
      </c>
      <c r="E182" s="257" t="s">
        <v>266</v>
      </c>
      <c r="F182" s="258" t="s">
        <v>267</v>
      </c>
      <c r="G182" s="259" t="s">
        <v>268</v>
      </c>
      <c r="H182" s="260">
        <v>26</v>
      </c>
      <c r="I182" s="261"/>
      <c r="J182" s="262">
        <f>ROUND(I182*H182,2)</f>
        <v>0</v>
      </c>
      <c r="K182" s="258" t="s">
        <v>19</v>
      </c>
      <c r="L182" s="263"/>
      <c r="M182" s="264" t="s">
        <v>19</v>
      </c>
      <c r="N182" s="265" t="s">
        <v>44</v>
      </c>
      <c r="O182" s="85"/>
      <c r="P182" s="214">
        <f>O182*H182</f>
        <v>0</v>
      </c>
      <c r="Q182" s="214">
        <v>0.147</v>
      </c>
      <c r="R182" s="214">
        <f>Q182*H182</f>
        <v>3.8219999999999996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170</v>
      </c>
      <c r="AT182" s="216" t="s">
        <v>189</v>
      </c>
      <c r="AU182" s="216" t="s">
        <v>83</v>
      </c>
      <c r="AY182" s="18" t="s">
        <v>124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81</v>
      </c>
      <c r="BK182" s="217">
        <f>ROUND(I182*H182,2)</f>
        <v>0</v>
      </c>
      <c r="BL182" s="18" t="s">
        <v>131</v>
      </c>
      <c r="BM182" s="216" t="s">
        <v>269</v>
      </c>
    </row>
    <row r="183" spans="1:65" s="2" customFormat="1" ht="24.15" customHeight="1">
      <c r="A183" s="39"/>
      <c r="B183" s="40"/>
      <c r="C183" s="256" t="s">
        <v>270</v>
      </c>
      <c r="D183" s="256" t="s">
        <v>189</v>
      </c>
      <c r="E183" s="257" t="s">
        <v>271</v>
      </c>
      <c r="F183" s="258" t="s">
        <v>272</v>
      </c>
      <c r="G183" s="259" t="s">
        <v>268</v>
      </c>
      <c r="H183" s="260">
        <v>26</v>
      </c>
      <c r="I183" s="261"/>
      <c r="J183" s="262">
        <f>ROUND(I183*H183,2)</f>
        <v>0</v>
      </c>
      <c r="K183" s="258" t="s">
        <v>19</v>
      </c>
      <c r="L183" s="263"/>
      <c r="M183" s="264" t="s">
        <v>19</v>
      </c>
      <c r="N183" s="265" t="s">
        <v>44</v>
      </c>
      <c r="O183" s="85"/>
      <c r="P183" s="214">
        <f>O183*H183</f>
        <v>0</v>
      </c>
      <c r="Q183" s="214">
        <v>0.147</v>
      </c>
      <c r="R183" s="214">
        <f>Q183*H183</f>
        <v>3.8219999999999996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170</v>
      </c>
      <c r="AT183" s="216" t="s">
        <v>189</v>
      </c>
      <c r="AU183" s="216" t="s">
        <v>83</v>
      </c>
      <c r="AY183" s="18" t="s">
        <v>124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131</v>
      </c>
      <c r="BM183" s="216" t="s">
        <v>273</v>
      </c>
    </row>
    <row r="184" spans="1:63" s="12" customFormat="1" ht="22.8" customHeight="1">
      <c r="A184" s="12"/>
      <c r="B184" s="189"/>
      <c r="C184" s="190"/>
      <c r="D184" s="191" t="s">
        <v>72</v>
      </c>
      <c r="E184" s="203" t="s">
        <v>154</v>
      </c>
      <c r="F184" s="203" t="s">
        <v>274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SUM(P185:P204)</f>
        <v>0</v>
      </c>
      <c r="Q184" s="197"/>
      <c r="R184" s="198">
        <f>SUM(R185:R204)</f>
        <v>0.018121599999999998</v>
      </c>
      <c r="S184" s="197"/>
      <c r="T184" s="199">
        <f>SUM(T185:T204)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81</v>
      </c>
      <c r="AT184" s="201" t="s">
        <v>72</v>
      </c>
      <c r="AU184" s="201" t="s">
        <v>81</v>
      </c>
      <c r="AY184" s="200" t="s">
        <v>124</v>
      </c>
      <c r="BK184" s="202">
        <f>SUM(BK185:BK204)</f>
        <v>0</v>
      </c>
    </row>
    <row r="185" spans="1:65" s="2" customFormat="1" ht="37.8" customHeight="1">
      <c r="A185" s="39"/>
      <c r="B185" s="40"/>
      <c r="C185" s="205" t="s">
        <v>275</v>
      </c>
      <c r="D185" s="205" t="s">
        <v>126</v>
      </c>
      <c r="E185" s="206" t="s">
        <v>276</v>
      </c>
      <c r="F185" s="207" t="s">
        <v>277</v>
      </c>
      <c r="G185" s="208" t="s">
        <v>141</v>
      </c>
      <c r="H185" s="209">
        <v>2.921</v>
      </c>
      <c r="I185" s="210"/>
      <c r="J185" s="211">
        <f>ROUND(I185*H185,2)</f>
        <v>0</v>
      </c>
      <c r="K185" s="207" t="s">
        <v>130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131</v>
      </c>
      <c r="AT185" s="216" t="s">
        <v>126</v>
      </c>
      <c r="AU185" s="216" t="s">
        <v>83</v>
      </c>
      <c r="AY185" s="18" t="s">
        <v>124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131</v>
      </c>
      <c r="BM185" s="216" t="s">
        <v>278</v>
      </c>
    </row>
    <row r="186" spans="1:47" s="2" customFormat="1" ht="12">
      <c r="A186" s="39"/>
      <c r="B186" s="40"/>
      <c r="C186" s="41"/>
      <c r="D186" s="218" t="s">
        <v>133</v>
      </c>
      <c r="E186" s="41"/>
      <c r="F186" s="219" t="s">
        <v>279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133</v>
      </c>
      <c r="AU186" s="18" t="s">
        <v>83</v>
      </c>
    </row>
    <row r="187" spans="1:51" s="14" customFormat="1" ht="12">
      <c r="A187" s="14"/>
      <c r="B187" s="234"/>
      <c r="C187" s="235"/>
      <c r="D187" s="225" t="s">
        <v>135</v>
      </c>
      <c r="E187" s="236" t="s">
        <v>19</v>
      </c>
      <c r="F187" s="237" t="s">
        <v>280</v>
      </c>
      <c r="G187" s="235"/>
      <c r="H187" s="238">
        <v>2.921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135</v>
      </c>
      <c r="AU187" s="244" t="s">
        <v>83</v>
      </c>
      <c r="AV187" s="14" t="s">
        <v>83</v>
      </c>
      <c r="AW187" s="14" t="s">
        <v>35</v>
      </c>
      <c r="AX187" s="14" t="s">
        <v>73</v>
      </c>
      <c r="AY187" s="244" t="s">
        <v>124</v>
      </c>
    </row>
    <row r="188" spans="1:51" s="15" customFormat="1" ht="12">
      <c r="A188" s="15"/>
      <c r="B188" s="245"/>
      <c r="C188" s="246"/>
      <c r="D188" s="225" t="s">
        <v>135</v>
      </c>
      <c r="E188" s="247" t="s">
        <v>19</v>
      </c>
      <c r="F188" s="248" t="s">
        <v>138</v>
      </c>
      <c r="G188" s="246"/>
      <c r="H188" s="249">
        <v>2.921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5" t="s">
        <v>135</v>
      </c>
      <c r="AU188" s="255" t="s">
        <v>83</v>
      </c>
      <c r="AV188" s="15" t="s">
        <v>131</v>
      </c>
      <c r="AW188" s="15" t="s">
        <v>35</v>
      </c>
      <c r="AX188" s="15" t="s">
        <v>81</v>
      </c>
      <c r="AY188" s="255" t="s">
        <v>124</v>
      </c>
    </row>
    <row r="189" spans="1:65" s="2" customFormat="1" ht="37.8" customHeight="1">
      <c r="A189" s="39"/>
      <c r="B189" s="40"/>
      <c r="C189" s="205" t="s">
        <v>281</v>
      </c>
      <c r="D189" s="205" t="s">
        <v>126</v>
      </c>
      <c r="E189" s="206" t="s">
        <v>282</v>
      </c>
      <c r="F189" s="207" t="s">
        <v>283</v>
      </c>
      <c r="G189" s="208" t="s">
        <v>141</v>
      </c>
      <c r="H189" s="209">
        <v>2.921</v>
      </c>
      <c r="I189" s="210"/>
      <c r="J189" s="211">
        <f>ROUND(I189*H189,2)</f>
        <v>0</v>
      </c>
      <c r="K189" s="207" t="s">
        <v>130</v>
      </c>
      <c r="L189" s="45"/>
      <c r="M189" s="212" t="s">
        <v>19</v>
      </c>
      <c r="N189" s="213" t="s">
        <v>44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131</v>
      </c>
      <c r="AT189" s="216" t="s">
        <v>126</v>
      </c>
      <c r="AU189" s="216" t="s">
        <v>83</v>
      </c>
      <c r="AY189" s="18" t="s">
        <v>124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81</v>
      </c>
      <c r="BK189" s="217">
        <f>ROUND(I189*H189,2)</f>
        <v>0</v>
      </c>
      <c r="BL189" s="18" t="s">
        <v>131</v>
      </c>
      <c r="BM189" s="216" t="s">
        <v>284</v>
      </c>
    </row>
    <row r="190" spans="1:47" s="2" customFormat="1" ht="12">
      <c r="A190" s="39"/>
      <c r="B190" s="40"/>
      <c r="C190" s="41"/>
      <c r="D190" s="218" t="s">
        <v>133</v>
      </c>
      <c r="E190" s="41"/>
      <c r="F190" s="219" t="s">
        <v>285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133</v>
      </c>
      <c r="AU190" s="18" t="s">
        <v>83</v>
      </c>
    </row>
    <row r="191" spans="1:65" s="2" customFormat="1" ht="24.15" customHeight="1">
      <c r="A191" s="39"/>
      <c r="B191" s="40"/>
      <c r="C191" s="205" t="s">
        <v>286</v>
      </c>
      <c r="D191" s="205" t="s">
        <v>126</v>
      </c>
      <c r="E191" s="206" t="s">
        <v>287</v>
      </c>
      <c r="F191" s="207" t="s">
        <v>288</v>
      </c>
      <c r="G191" s="208" t="s">
        <v>141</v>
      </c>
      <c r="H191" s="209">
        <v>2.921</v>
      </c>
      <c r="I191" s="210"/>
      <c r="J191" s="211">
        <f>ROUND(I191*H191,2)</f>
        <v>0</v>
      </c>
      <c r="K191" s="207" t="s">
        <v>130</v>
      </c>
      <c r="L191" s="45"/>
      <c r="M191" s="212" t="s">
        <v>19</v>
      </c>
      <c r="N191" s="213" t="s">
        <v>44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131</v>
      </c>
      <c r="AT191" s="216" t="s">
        <v>126</v>
      </c>
      <c r="AU191" s="216" t="s">
        <v>83</v>
      </c>
      <c r="AY191" s="18" t="s">
        <v>124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81</v>
      </c>
      <c r="BK191" s="217">
        <f>ROUND(I191*H191,2)</f>
        <v>0</v>
      </c>
      <c r="BL191" s="18" t="s">
        <v>131</v>
      </c>
      <c r="BM191" s="216" t="s">
        <v>289</v>
      </c>
    </row>
    <row r="192" spans="1:47" s="2" customFormat="1" ht="12">
      <c r="A192" s="39"/>
      <c r="B192" s="40"/>
      <c r="C192" s="41"/>
      <c r="D192" s="218" t="s">
        <v>133</v>
      </c>
      <c r="E192" s="41"/>
      <c r="F192" s="219" t="s">
        <v>290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133</v>
      </c>
      <c r="AU192" s="18" t="s">
        <v>83</v>
      </c>
    </row>
    <row r="193" spans="1:65" s="2" customFormat="1" ht="44.25" customHeight="1">
      <c r="A193" s="39"/>
      <c r="B193" s="40"/>
      <c r="C193" s="205" t="s">
        <v>291</v>
      </c>
      <c r="D193" s="205" t="s">
        <v>126</v>
      </c>
      <c r="E193" s="206" t="s">
        <v>292</v>
      </c>
      <c r="F193" s="207" t="s">
        <v>293</v>
      </c>
      <c r="G193" s="208" t="s">
        <v>141</v>
      </c>
      <c r="H193" s="209">
        <v>2.921</v>
      </c>
      <c r="I193" s="210"/>
      <c r="J193" s="211">
        <f>ROUND(I193*H193,2)</f>
        <v>0</v>
      </c>
      <c r="K193" s="207" t="s">
        <v>130</v>
      </c>
      <c r="L193" s="45"/>
      <c r="M193" s="212" t="s">
        <v>19</v>
      </c>
      <c r="N193" s="213" t="s">
        <v>44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131</v>
      </c>
      <c r="AT193" s="216" t="s">
        <v>126</v>
      </c>
      <c r="AU193" s="216" t="s">
        <v>83</v>
      </c>
      <c r="AY193" s="18" t="s">
        <v>124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81</v>
      </c>
      <c r="BK193" s="217">
        <f>ROUND(I193*H193,2)</f>
        <v>0</v>
      </c>
      <c r="BL193" s="18" t="s">
        <v>131</v>
      </c>
      <c r="BM193" s="216" t="s">
        <v>294</v>
      </c>
    </row>
    <row r="194" spans="1:47" s="2" customFormat="1" ht="12">
      <c r="A194" s="39"/>
      <c r="B194" s="40"/>
      <c r="C194" s="41"/>
      <c r="D194" s="218" t="s">
        <v>133</v>
      </c>
      <c r="E194" s="41"/>
      <c r="F194" s="219" t="s">
        <v>295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133</v>
      </c>
      <c r="AU194" s="18" t="s">
        <v>83</v>
      </c>
    </row>
    <row r="195" spans="1:51" s="14" customFormat="1" ht="12">
      <c r="A195" s="14"/>
      <c r="B195" s="234"/>
      <c r="C195" s="235"/>
      <c r="D195" s="225" t="s">
        <v>135</v>
      </c>
      <c r="E195" s="236" t="s">
        <v>19</v>
      </c>
      <c r="F195" s="237" t="s">
        <v>280</v>
      </c>
      <c r="G195" s="235"/>
      <c r="H195" s="238">
        <v>2.921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135</v>
      </c>
      <c r="AU195" s="244" t="s">
        <v>83</v>
      </c>
      <c r="AV195" s="14" t="s">
        <v>83</v>
      </c>
      <c r="AW195" s="14" t="s">
        <v>35</v>
      </c>
      <c r="AX195" s="14" t="s">
        <v>73</v>
      </c>
      <c r="AY195" s="244" t="s">
        <v>124</v>
      </c>
    </row>
    <row r="196" spans="1:51" s="15" customFormat="1" ht="12">
      <c r="A196" s="15"/>
      <c r="B196" s="245"/>
      <c r="C196" s="246"/>
      <c r="D196" s="225" t="s">
        <v>135</v>
      </c>
      <c r="E196" s="247" t="s">
        <v>19</v>
      </c>
      <c r="F196" s="248" t="s">
        <v>138</v>
      </c>
      <c r="G196" s="246"/>
      <c r="H196" s="249">
        <v>2.921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135</v>
      </c>
      <c r="AU196" s="255" t="s">
        <v>83</v>
      </c>
      <c r="AV196" s="15" t="s">
        <v>131</v>
      </c>
      <c r="AW196" s="15" t="s">
        <v>35</v>
      </c>
      <c r="AX196" s="15" t="s">
        <v>81</v>
      </c>
      <c r="AY196" s="255" t="s">
        <v>124</v>
      </c>
    </row>
    <row r="197" spans="1:65" s="2" customFormat="1" ht="44.25" customHeight="1">
      <c r="A197" s="39"/>
      <c r="B197" s="40"/>
      <c r="C197" s="205" t="s">
        <v>296</v>
      </c>
      <c r="D197" s="205" t="s">
        <v>126</v>
      </c>
      <c r="E197" s="206" t="s">
        <v>297</v>
      </c>
      <c r="F197" s="207" t="s">
        <v>298</v>
      </c>
      <c r="G197" s="208" t="s">
        <v>141</v>
      </c>
      <c r="H197" s="209">
        <v>2.921</v>
      </c>
      <c r="I197" s="210"/>
      <c r="J197" s="211">
        <f>ROUND(I197*H197,2)</f>
        <v>0</v>
      </c>
      <c r="K197" s="207" t="s">
        <v>130</v>
      </c>
      <c r="L197" s="45"/>
      <c r="M197" s="212" t="s">
        <v>19</v>
      </c>
      <c r="N197" s="213" t="s">
        <v>44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131</v>
      </c>
      <c r="AT197" s="216" t="s">
        <v>126</v>
      </c>
      <c r="AU197" s="216" t="s">
        <v>83</v>
      </c>
      <c r="AY197" s="18" t="s">
        <v>124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81</v>
      </c>
      <c r="BK197" s="217">
        <f>ROUND(I197*H197,2)</f>
        <v>0</v>
      </c>
      <c r="BL197" s="18" t="s">
        <v>131</v>
      </c>
      <c r="BM197" s="216" t="s">
        <v>299</v>
      </c>
    </row>
    <row r="198" spans="1:47" s="2" customFormat="1" ht="12">
      <c r="A198" s="39"/>
      <c r="B198" s="40"/>
      <c r="C198" s="41"/>
      <c r="D198" s="218" t="s">
        <v>133</v>
      </c>
      <c r="E198" s="41"/>
      <c r="F198" s="219" t="s">
        <v>300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133</v>
      </c>
      <c r="AU198" s="18" t="s">
        <v>83</v>
      </c>
    </row>
    <row r="199" spans="1:51" s="14" customFormat="1" ht="12">
      <c r="A199" s="14"/>
      <c r="B199" s="234"/>
      <c r="C199" s="235"/>
      <c r="D199" s="225" t="s">
        <v>135</v>
      </c>
      <c r="E199" s="236" t="s">
        <v>19</v>
      </c>
      <c r="F199" s="237" t="s">
        <v>280</v>
      </c>
      <c r="G199" s="235"/>
      <c r="H199" s="238">
        <v>2.921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135</v>
      </c>
      <c r="AU199" s="244" t="s">
        <v>83</v>
      </c>
      <c r="AV199" s="14" t="s">
        <v>83</v>
      </c>
      <c r="AW199" s="14" t="s">
        <v>35</v>
      </c>
      <c r="AX199" s="14" t="s">
        <v>73</v>
      </c>
      <c r="AY199" s="244" t="s">
        <v>124</v>
      </c>
    </row>
    <row r="200" spans="1:51" s="15" customFormat="1" ht="12">
      <c r="A200" s="15"/>
      <c r="B200" s="245"/>
      <c r="C200" s="246"/>
      <c r="D200" s="225" t="s">
        <v>135</v>
      </c>
      <c r="E200" s="247" t="s">
        <v>19</v>
      </c>
      <c r="F200" s="248" t="s">
        <v>138</v>
      </c>
      <c r="G200" s="246"/>
      <c r="H200" s="249">
        <v>2.921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5" t="s">
        <v>135</v>
      </c>
      <c r="AU200" s="255" t="s">
        <v>83</v>
      </c>
      <c r="AV200" s="15" t="s">
        <v>131</v>
      </c>
      <c r="AW200" s="15" t="s">
        <v>35</v>
      </c>
      <c r="AX200" s="15" t="s">
        <v>81</v>
      </c>
      <c r="AY200" s="255" t="s">
        <v>124</v>
      </c>
    </row>
    <row r="201" spans="1:65" s="2" customFormat="1" ht="37.8" customHeight="1">
      <c r="A201" s="39"/>
      <c r="B201" s="40"/>
      <c r="C201" s="205" t="s">
        <v>301</v>
      </c>
      <c r="D201" s="205" t="s">
        <v>126</v>
      </c>
      <c r="E201" s="206" t="s">
        <v>302</v>
      </c>
      <c r="F201" s="207" t="s">
        <v>303</v>
      </c>
      <c r="G201" s="208" t="s">
        <v>249</v>
      </c>
      <c r="H201" s="209">
        <v>8.09</v>
      </c>
      <c r="I201" s="210"/>
      <c r="J201" s="211">
        <f>ROUND(I201*H201,2)</f>
        <v>0</v>
      </c>
      <c r="K201" s="207" t="s">
        <v>130</v>
      </c>
      <c r="L201" s="45"/>
      <c r="M201" s="212" t="s">
        <v>19</v>
      </c>
      <c r="N201" s="213" t="s">
        <v>44</v>
      </c>
      <c r="O201" s="85"/>
      <c r="P201" s="214">
        <f>O201*H201</f>
        <v>0</v>
      </c>
      <c r="Q201" s="214">
        <v>0.00224</v>
      </c>
      <c r="R201" s="214">
        <f>Q201*H201</f>
        <v>0.018121599999999998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131</v>
      </c>
      <c r="AT201" s="216" t="s">
        <v>126</v>
      </c>
      <c r="AU201" s="216" t="s">
        <v>83</v>
      </c>
      <c r="AY201" s="18" t="s">
        <v>124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81</v>
      </c>
      <c r="BK201" s="217">
        <f>ROUND(I201*H201,2)</f>
        <v>0</v>
      </c>
      <c r="BL201" s="18" t="s">
        <v>131</v>
      </c>
      <c r="BM201" s="216" t="s">
        <v>304</v>
      </c>
    </row>
    <row r="202" spans="1:47" s="2" customFormat="1" ht="12">
      <c r="A202" s="39"/>
      <c r="B202" s="40"/>
      <c r="C202" s="41"/>
      <c r="D202" s="218" t="s">
        <v>133</v>
      </c>
      <c r="E202" s="41"/>
      <c r="F202" s="219" t="s">
        <v>305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133</v>
      </c>
      <c r="AU202" s="18" t="s">
        <v>83</v>
      </c>
    </row>
    <row r="203" spans="1:51" s="14" customFormat="1" ht="12">
      <c r="A203" s="14"/>
      <c r="B203" s="234"/>
      <c r="C203" s="235"/>
      <c r="D203" s="225" t="s">
        <v>135</v>
      </c>
      <c r="E203" s="236" t="s">
        <v>19</v>
      </c>
      <c r="F203" s="237" t="s">
        <v>306</v>
      </c>
      <c r="G203" s="235"/>
      <c r="H203" s="238">
        <v>8.09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135</v>
      </c>
      <c r="AU203" s="244" t="s">
        <v>83</v>
      </c>
      <c r="AV203" s="14" t="s">
        <v>83</v>
      </c>
      <c r="AW203" s="14" t="s">
        <v>35</v>
      </c>
      <c r="AX203" s="14" t="s">
        <v>73</v>
      </c>
      <c r="AY203" s="244" t="s">
        <v>124</v>
      </c>
    </row>
    <row r="204" spans="1:51" s="15" customFormat="1" ht="12">
      <c r="A204" s="15"/>
      <c r="B204" s="245"/>
      <c r="C204" s="246"/>
      <c r="D204" s="225" t="s">
        <v>135</v>
      </c>
      <c r="E204" s="247" t="s">
        <v>19</v>
      </c>
      <c r="F204" s="248" t="s">
        <v>138</v>
      </c>
      <c r="G204" s="246"/>
      <c r="H204" s="249">
        <v>8.09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135</v>
      </c>
      <c r="AU204" s="255" t="s">
        <v>83</v>
      </c>
      <c r="AV204" s="15" t="s">
        <v>131</v>
      </c>
      <c r="AW204" s="15" t="s">
        <v>35</v>
      </c>
      <c r="AX204" s="15" t="s">
        <v>81</v>
      </c>
      <c r="AY204" s="255" t="s">
        <v>124</v>
      </c>
    </row>
    <row r="205" spans="1:63" s="12" customFormat="1" ht="22.8" customHeight="1">
      <c r="A205" s="12"/>
      <c r="B205" s="189"/>
      <c r="C205" s="190"/>
      <c r="D205" s="191" t="s">
        <v>72</v>
      </c>
      <c r="E205" s="203" t="s">
        <v>159</v>
      </c>
      <c r="F205" s="203" t="s">
        <v>307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SUM(P206:P223)</f>
        <v>0</v>
      </c>
      <c r="Q205" s="197"/>
      <c r="R205" s="198">
        <f>SUM(R206:R223)</f>
        <v>1.5239365</v>
      </c>
      <c r="S205" s="197"/>
      <c r="T205" s="199">
        <f>SUM(T206:T223)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81</v>
      </c>
      <c r="AT205" s="201" t="s">
        <v>72</v>
      </c>
      <c r="AU205" s="201" t="s">
        <v>81</v>
      </c>
      <c r="AY205" s="200" t="s">
        <v>124</v>
      </c>
      <c r="BK205" s="202">
        <f>SUM(BK206:BK223)</f>
        <v>0</v>
      </c>
    </row>
    <row r="206" spans="1:65" s="2" customFormat="1" ht="37.8" customHeight="1">
      <c r="A206" s="39"/>
      <c r="B206" s="40"/>
      <c r="C206" s="205" t="s">
        <v>308</v>
      </c>
      <c r="D206" s="205" t="s">
        <v>126</v>
      </c>
      <c r="E206" s="206" t="s">
        <v>309</v>
      </c>
      <c r="F206" s="207" t="s">
        <v>310</v>
      </c>
      <c r="G206" s="208" t="s">
        <v>141</v>
      </c>
      <c r="H206" s="209">
        <v>59.182</v>
      </c>
      <c r="I206" s="210"/>
      <c r="J206" s="211">
        <f>ROUND(I206*H206,2)</f>
        <v>0</v>
      </c>
      <c r="K206" s="207" t="s">
        <v>130</v>
      </c>
      <c r="L206" s="45"/>
      <c r="M206" s="212" t="s">
        <v>19</v>
      </c>
      <c r="N206" s="213" t="s">
        <v>44</v>
      </c>
      <c r="O206" s="85"/>
      <c r="P206" s="214">
        <f>O206*H206</f>
        <v>0</v>
      </c>
      <c r="Q206" s="214">
        <v>0.00026</v>
      </c>
      <c r="R206" s="214">
        <f>Q206*H206</f>
        <v>0.01538732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131</v>
      </c>
      <c r="AT206" s="216" t="s">
        <v>126</v>
      </c>
      <c r="AU206" s="216" t="s">
        <v>83</v>
      </c>
      <c r="AY206" s="18" t="s">
        <v>124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81</v>
      </c>
      <c r="BK206" s="217">
        <f>ROUND(I206*H206,2)</f>
        <v>0</v>
      </c>
      <c r="BL206" s="18" t="s">
        <v>131</v>
      </c>
      <c r="BM206" s="216" t="s">
        <v>311</v>
      </c>
    </row>
    <row r="207" spans="1:47" s="2" customFormat="1" ht="12">
      <c r="A207" s="39"/>
      <c r="B207" s="40"/>
      <c r="C207" s="41"/>
      <c r="D207" s="218" t="s">
        <v>133</v>
      </c>
      <c r="E207" s="41"/>
      <c r="F207" s="219" t="s">
        <v>312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133</v>
      </c>
      <c r="AU207" s="18" t="s">
        <v>83</v>
      </c>
    </row>
    <row r="208" spans="1:65" s="2" customFormat="1" ht="44.25" customHeight="1">
      <c r="A208" s="39"/>
      <c r="B208" s="40"/>
      <c r="C208" s="205" t="s">
        <v>313</v>
      </c>
      <c r="D208" s="205" t="s">
        <v>126</v>
      </c>
      <c r="E208" s="206" t="s">
        <v>314</v>
      </c>
      <c r="F208" s="207" t="s">
        <v>315</v>
      </c>
      <c r="G208" s="208" t="s">
        <v>141</v>
      </c>
      <c r="H208" s="209">
        <v>59.182</v>
      </c>
      <c r="I208" s="210"/>
      <c r="J208" s="211">
        <f>ROUND(I208*H208,2)</f>
        <v>0</v>
      </c>
      <c r="K208" s="207" t="s">
        <v>130</v>
      </c>
      <c r="L208" s="45"/>
      <c r="M208" s="212" t="s">
        <v>19</v>
      </c>
      <c r="N208" s="213" t="s">
        <v>44</v>
      </c>
      <c r="O208" s="85"/>
      <c r="P208" s="214">
        <f>O208*H208</f>
        <v>0</v>
      </c>
      <c r="Q208" s="214">
        <v>0.02346</v>
      </c>
      <c r="R208" s="214">
        <f>Q208*H208</f>
        <v>1.38840972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131</v>
      </c>
      <c r="AT208" s="216" t="s">
        <v>126</v>
      </c>
      <c r="AU208" s="216" t="s">
        <v>83</v>
      </c>
      <c r="AY208" s="18" t="s">
        <v>124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81</v>
      </c>
      <c r="BK208" s="217">
        <f>ROUND(I208*H208,2)</f>
        <v>0</v>
      </c>
      <c r="BL208" s="18" t="s">
        <v>131</v>
      </c>
      <c r="BM208" s="216" t="s">
        <v>316</v>
      </c>
    </row>
    <row r="209" spans="1:47" s="2" customFormat="1" ht="12">
      <c r="A209" s="39"/>
      <c r="B209" s="40"/>
      <c r="C209" s="41"/>
      <c r="D209" s="218" t="s">
        <v>133</v>
      </c>
      <c r="E209" s="41"/>
      <c r="F209" s="219" t="s">
        <v>317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133</v>
      </c>
      <c r="AU209" s="18" t="s">
        <v>83</v>
      </c>
    </row>
    <row r="210" spans="1:51" s="13" customFormat="1" ht="12">
      <c r="A210" s="13"/>
      <c r="B210" s="223"/>
      <c r="C210" s="224"/>
      <c r="D210" s="225" t="s">
        <v>135</v>
      </c>
      <c r="E210" s="226" t="s">
        <v>19</v>
      </c>
      <c r="F210" s="227" t="s">
        <v>318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135</v>
      </c>
      <c r="AU210" s="233" t="s">
        <v>83</v>
      </c>
      <c r="AV210" s="13" t="s">
        <v>81</v>
      </c>
      <c r="AW210" s="13" t="s">
        <v>35</v>
      </c>
      <c r="AX210" s="13" t="s">
        <v>73</v>
      </c>
      <c r="AY210" s="233" t="s">
        <v>124</v>
      </c>
    </row>
    <row r="211" spans="1:51" s="14" customFormat="1" ht="12">
      <c r="A211" s="14"/>
      <c r="B211" s="234"/>
      <c r="C211" s="235"/>
      <c r="D211" s="225" t="s">
        <v>135</v>
      </c>
      <c r="E211" s="236" t="s">
        <v>19</v>
      </c>
      <c r="F211" s="237" t="s">
        <v>319</v>
      </c>
      <c r="G211" s="235"/>
      <c r="H211" s="238">
        <v>32.866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135</v>
      </c>
      <c r="AU211" s="244" t="s">
        <v>83</v>
      </c>
      <c r="AV211" s="14" t="s">
        <v>83</v>
      </c>
      <c r="AW211" s="14" t="s">
        <v>35</v>
      </c>
      <c r="AX211" s="14" t="s">
        <v>73</v>
      </c>
      <c r="AY211" s="244" t="s">
        <v>124</v>
      </c>
    </row>
    <row r="212" spans="1:51" s="14" customFormat="1" ht="12">
      <c r="A212" s="14"/>
      <c r="B212" s="234"/>
      <c r="C212" s="235"/>
      <c r="D212" s="225" t="s">
        <v>135</v>
      </c>
      <c r="E212" s="236" t="s">
        <v>19</v>
      </c>
      <c r="F212" s="237" t="s">
        <v>320</v>
      </c>
      <c r="G212" s="235"/>
      <c r="H212" s="238">
        <v>0.972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135</v>
      </c>
      <c r="AU212" s="244" t="s">
        <v>83</v>
      </c>
      <c r="AV212" s="14" t="s">
        <v>83</v>
      </c>
      <c r="AW212" s="14" t="s">
        <v>35</v>
      </c>
      <c r="AX212" s="14" t="s">
        <v>73</v>
      </c>
      <c r="AY212" s="244" t="s">
        <v>124</v>
      </c>
    </row>
    <row r="213" spans="1:51" s="13" customFormat="1" ht="12">
      <c r="A213" s="13"/>
      <c r="B213" s="223"/>
      <c r="C213" s="224"/>
      <c r="D213" s="225" t="s">
        <v>135</v>
      </c>
      <c r="E213" s="226" t="s">
        <v>19</v>
      </c>
      <c r="F213" s="227" t="s">
        <v>321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135</v>
      </c>
      <c r="AU213" s="233" t="s">
        <v>83</v>
      </c>
      <c r="AV213" s="13" t="s">
        <v>81</v>
      </c>
      <c r="AW213" s="13" t="s">
        <v>35</v>
      </c>
      <c r="AX213" s="13" t="s">
        <v>73</v>
      </c>
      <c r="AY213" s="233" t="s">
        <v>124</v>
      </c>
    </row>
    <row r="214" spans="1:51" s="14" customFormat="1" ht="12">
      <c r="A214" s="14"/>
      <c r="B214" s="234"/>
      <c r="C214" s="235"/>
      <c r="D214" s="225" t="s">
        <v>135</v>
      </c>
      <c r="E214" s="236" t="s">
        <v>19</v>
      </c>
      <c r="F214" s="237" t="s">
        <v>322</v>
      </c>
      <c r="G214" s="235"/>
      <c r="H214" s="238">
        <v>25.344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135</v>
      </c>
      <c r="AU214" s="244" t="s">
        <v>83</v>
      </c>
      <c r="AV214" s="14" t="s">
        <v>83</v>
      </c>
      <c r="AW214" s="14" t="s">
        <v>35</v>
      </c>
      <c r="AX214" s="14" t="s">
        <v>73</v>
      </c>
      <c r="AY214" s="244" t="s">
        <v>124</v>
      </c>
    </row>
    <row r="215" spans="1:51" s="15" customFormat="1" ht="12">
      <c r="A215" s="15"/>
      <c r="B215" s="245"/>
      <c r="C215" s="246"/>
      <c r="D215" s="225" t="s">
        <v>135</v>
      </c>
      <c r="E215" s="247" t="s">
        <v>19</v>
      </c>
      <c r="F215" s="248" t="s">
        <v>138</v>
      </c>
      <c r="G215" s="246"/>
      <c r="H215" s="249">
        <v>59.182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5" t="s">
        <v>135</v>
      </c>
      <c r="AU215" s="255" t="s">
        <v>83</v>
      </c>
      <c r="AV215" s="15" t="s">
        <v>131</v>
      </c>
      <c r="AW215" s="15" t="s">
        <v>35</v>
      </c>
      <c r="AX215" s="15" t="s">
        <v>81</v>
      </c>
      <c r="AY215" s="255" t="s">
        <v>124</v>
      </c>
    </row>
    <row r="216" spans="1:65" s="2" customFormat="1" ht="21.75" customHeight="1">
      <c r="A216" s="39"/>
      <c r="B216" s="40"/>
      <c r="C216" s="205" t="s">
        <v>323</v>
      </c>
      <c r="D216" s="205" t="s">
        <v>126</v>
      </c>
      <c r="E216" s="206" t="s">
        <v>324</v>
      </c>
      <c r="F216" s="207" t="s">
        <v>325</v>
      </c>
      <c r="G216" s="208" t="s">
        <v>141</v>
      </c>
      <c r="H216" s="209">
        <v>59.182</v>
      </c>
      <c r="I216" s="210"/>
      <c r="J216" s="211">
        <f>ROUND(I216*H216,2)</f>
        <v>0</v>
      </c>
      <c r="K216" s="207" t="s">
        <v>130</v>
      </c>
      <c r="L216" s="45"/>
      <c r="M216" s="212" t="s">
        <v>19</v>
      </c>
      <c r="N216" s="213" t="s">
        <v>44</v>
      </c>
      <c r="O216" s="85"/>
      <c r="P216" s="214">
        <f>O216*H216</f>
        <v>0</v>
      </c>
      <c r="Q216" s="214">
        <v>0.00203</v>
      </c>
      <c r="R216" s="214">
        <f>Q216*H216</f>
        <v>0.12013946000000002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131</v>
      </c>
      <c r="AT216" s="216" t="s">
        <v>126</v>
      </c>
      <c r="AU216" s="216" t="s">
        <v>83</v>
      </c>
      <c r="AY216" s="18" t="s">
        <v>124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81</v>
      </c>
      <c r="BK216" s="217">
        <f>ROUND(I216*H216,2)</f>
        <v>0</v>
      </c>
      <c r="BL216" s="18" t="s">
        <v>131</v>
      </c>
      <c r="BM216" s="216" t="s">
        <v>326</v>
      </c>
    </row>
    <row r="217" spans="1:47" s="2" customFormat="1" ht="12">
      <c r="A217" s="39"/>
      <c r="B217" s="40"/>
      <c r="C217" s="41"/>
      <c r="D217" s="218" t="s">
        <v>133</v>
      </c>
      <c r="E217" s="41"/>
      <c r="F217" s="219" t="s">
        <v>327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133</v>
      </c>
      <c r="AU217" s="18" t="s">
        <v>83</v>
      </c>
    </row>
    <row r="218" spans="1:51" s="13" customFormat="1" ht="12">
      <c r="A218" s="13"/>
      <c r="B218" s="223"/>
      <c r="C218" s="224"/>
      <c r="D218" s="225" t="s">
        <v>135</v>
      </c>
      <c r="E218" s="226" t="s">
        <v>19</v>
      </c>
      <c r="F218" s="227" t="s">
        <v>318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135</v>
      </c>
      <c r="AU218" s="233" t="s">
        <v>83</v>
      </c>
      <c r="AV218" s="13" t="s">
        <v>81</v>
      </c>
      <c r="AW218" s="13" t="s">
        <v>35</v>
      </c>
      <c r="AX218" s="13" t="s">
        <v>73</v>
      </c>
      <c r="AY218" s="233" t="s">
        <v>124</v>
      </c>
    </row>
    <row r="219" spans="1:51" s="14" customFormat="1" ht="12">
      <c r="A219" s="14"/>
      <c r="B219" s="234"/>
      <c r="C219" s="235"/>
      <c r="D219" s="225" t="s">
        <v>135</v>
      </c>
      <c r="E219" s="236" t="s">
        <v>19</v>
      </c>
      <c r="F219" s="237" t="s">
        <v>328</v>
      </c>
      <c r="G219" s="235"/>
      <c r="H219" s="238">
        <v>32.866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135</v>
      </c>
      <c r="AU219" s="244" t="s">
        <v>83</v>
      </c>
      <c r="AV219" s="14" t="s">
        <v>83</v>
      </c>
      <c r="AW219" s="14" t="s">
        <v>35</v>
      </c>
      <c r="AX219" s="14" t="s">
        <v>73</v>
      </c>
      <c r="AY219" s="244" t="s">
        <v>124</v>
      </c>
    </row>
    <row r="220" spans="1:51" s="14" customFormat="1" ht="12">
      <c r="A220" s="14"/>
      <c r="B220" s="234"/>
      <c r="C220" s="235"/>
      <c r="D220" s="225" t="s">
        <v>135</v>
      </c>
      <c r="E220" s="236" t="s">
        <v>19</v>
      </c>
      <c r="F220" s="237" t="s">
        <v>320</v>
      </c>
      <c r="G220" s="235"/>
      <c r="H220" s="238">
        <v>0.972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135</v>
      </c>
      <c r="AU220" s="244" t="s">
        <v>83</v>
      </c>
      <c r="AV220" s="14" t="s">
        <v>83</v>
      </c>
      <c r="AW220" s="14" t="s">
        <v>35</v>
      </c>
      <c r="AX220" s="14" t="s">
        <v>73</v>
      </c>
      <c r="AY220" s="244" t="s">
        <v>124</v>
      </c>
    </row>
    <row r="221" spans="1:51" s="13" customFormat="1" ht="12">
      <c r="A221" s="13"/>
      <c r="B221" s="223"/>
      <c r="C221" s="224"/>
      <c r="D221" s="225" t="s">
        <v>135</v>
      </c>
      <c r="E221" s="226" t="s">
        <v>19</v>
      </c>
      <c r="F221" s="227" t="s">
        <v>321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135</v>
      </c>
      <c r="AU221" s="233" t="s">
        <v>83</v>
      </c>
      <c r="AV221" s="13" t="s">
        <v>81</v>
      </c>
      <c r="AW221" s="13" t="s">
        <v>35</v>
      </c>
      <c r="AX221" s="13" t="s">
        <v>73</v>
      </c>
      <c r="AY221" s="233" t="s">
        <v>124</v>
      </c>
    </row>
    <row r="222" spans="1:51" s="14" customFormat="1" ht="12">
      <c r="A222" s="14"/>
      <c r="B222" s="234"/>
      <c r="C222" s="235"/>
      <c r="D222" s="225" t="s">
        <v>135</v>
      </c>
      <c r="E222" s="236" t="s">
        <v>19</v>
      </c>
      <c r="F222" s="237" t="s">
        <v>322</v>
      </c>
      <c r="G222" s="235"/>
      <c r="H222" s="238">
        <v>25.344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135</v>
      </c>
      <c r="AU222" s="244" t="s">
        <v>83</v>
      </c>
      <c r="AV222" s="14" t="s">
        <v>83</v>
      </c>
      <c r="AW222" s="14" t="s">
        <v>35</v>
      </c>
      <c r="AX222" s="14" t="s">
        <v>73</v>
      </c>
      <c r="AY222" s="244" t="s">
        <v>124</v>
      </c>
    </row>
    <row r="223" spans="1:51" s="15" customFormat="1" ht="12">
      <c r="A223" s="15"/>
      <c r="B223" s="245"/>
      <c r="C223" s="246"/>
      <c r="D223" s="225" t="s">
        <v>135</v>
      </c>
      <c r="E223" s="247" t="s">
        <v>19</v>
      </c>
      <c r="F223" s="248" t="s">
        <v>138</v>
      </c>
      <c r="G223" s="246"/>
      <c r="H223" s="249">
        <v>59.182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5" t="s">
        <v>135</v>
      </c>
      <c r="AU223" s="255" t="s">
        <v>83</v>
      </c>
      <c r="AV223" s="15" t="s">
        <v>131</v>
      </c>
      <c r="AW223" s="15" t="s">
        <v>35</v>
      </c>
      <c r="AX223" s="15" t="s">
        <v>81</v>
      </c>
      <c r="AY223" s="255" t="s">
        <v>124</v>
      </c>
    </row>
    <row r="224" spans="1:63" s="12" customFormat="1" ht="22.8" customHeight="1">
      <c r="A224" s="12"/>
      <c r="B224" s="189"/>
      <c r="C224" s="190"/>
      <c r="D224" s="191" t="s">
        <v>72</v>
      </c>
      <c r="E224" s="203" t="s">
        <v>176</v>
      </c>
      <c r="F224" s="203" t="s">
        <v>329</v>
      </c>
      <c r="G224" s="190"/>
      <c r="H224" s="190"/>
      <c r="I224" s="193"/>
      <c r="J224" s="204">
        <f>BK224</f>
        <v>0</v>
      </c>
      <c r="K224" s="190"/>
      <c r="L224" s="195"/>
      <c r="M224" s="196"/>
      <c r="N224" s="197"/>
      <c r="O224" s="197"/>
      <c r="P224" s="198">
        <f>SUM(P225:P292)</f>
        <v>0</v>
      </c>
      <c r="Q224" s="197"/>
      <c r="R224" s="198">
        <f>SUM(R225:R292)</f>
        <v>0.1266241</v>
      </c>
      <c r="S224" s="197"/>
      <c r="T224" s="199">
        <f>SUM(T225:T292)</f>
        <v>11.932585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81</v>
      </c>
      <c r="AT224" s="201" t="s">
        <v>72</v>
      </c>
      <c r="AU224" s="201" t="s">
        <v>81</v>
      </c>
      <c r="AY224" s="200" t="s">
        <v>124</v>
      </c>
      <c r="BK224" s="202">
        <f>SUM(BK225:BK292)</f>
        <v>0</v>
      </c>
    </row>
    <row r="225" spans="1:65" s="2" customFormat="1" ht="37.8" customHeight="1">
      <c r="A225" s="39"/>
      <c r="B225" s="40"/>
      <c r="C225" s="205" t="s">
        <v>330</v>
      </c>
      <c r="D225" s="205" t="s">
        <v>126</v>
      </c>
      <c r="E225" s="206" t="s">
        <v>331</v>
      </c>
      <c r="F225" s="207" t="s">
        <v>332</v>
      </c>
      <c r="G225" s="208" t="s">
        <v>141</v>
      </c>
      <c r="H225" s="209">
        <v>6.12</v>
      </c>
      <c r="I225" s="210"/>
      <c r="J225" s="211">
        <f>ROUND(I225*H225,2)</f>
        <v>0</v>
      </c>
      <c r="K225" s="207" t="s">
        <v>130</v>
      </c>
      <c r="L225" s="45"/>
      <c r="M225" s="212" t="s">
        <v>19</v>
      </c>
      <c r="N225" s="213" t="s">
        <v>44</v>
      </c>
      <c r="O225" s="85"/>
      <c r="P225" s="214">
        <f>O225*H225</f>
        <v>0</v>
      </c>
      <c r="Q225" s="214">
        <v>0.01925</v>
      </c>
      <c r="R225" s="214">
        <f>Q225*H225</f>
        <v>0.11781</v>
      </c>
      <c r="S225" s="214">
        <v>0.02</v>
      </c>
      <c r="T225" s="215">
        <f>S225*H225</f>
        <v>0.12240000000000001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131</v>
      </c>
      <c r="AT225" s="216" t="s">
        <v>126</v>
      </c>
      <c r="AU225" s="216" t="s">
        <v>83</v>
      </c>
      <c r="AY225" s="18" t="s">
        <v>124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81</v>
      </c>
      <c r="BK225" s="217">
        <f>ROUND(I225*H225,2)</f>
        <v>0</v>
      </c>
      <c r="BL225" s="18" t="s">
        <v>131</v>
      </c>
      <c r="BM225" s="216" t="s">
        <v>333</v>
      </c>
    </row>
    <row r="226" spans="1:47" s="2" customFormat="1" ht="12">
      <c r="A226" s="39"/>
      <c r="B226" s="40"/>
      <c r="C226" s="41"/>
      <c r="D226" s="218" t="s">
        <v>133</v>
      </c>
      <c r="E226" s="41"/>
      <c r="F226" s="219" t="s">
        <v>334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133</v>
      </c>
      <c r="AU226" s="18" t="s">
        <v>83</v>
      </c>
    </row>
    <row r="227" spans="1:51" s="13" customFormat="1" ht="12">
      <c r="A227" s="13"/>
      <c r="B227" s="223"/>
      <c r="C227" s="224"/>
      <c r="D227" s="225" t="s">
        <v>135</v>
      </c>
      <c r="E227" s="226" t="s">
        <v>19</v>
      </c>
      <c r="F227" s="227" t="s">
        <v>335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135</v>
      </c>
      <c r="AU227" s="233" t="s">
        <v>83</v>
      </c>
      <c r="AV227" s="13" t="s">
        <v>81</v>
      </c>
      <c r="AW227" s="13" t="s">
        <v>35</v>
      </c>
      <c r="AX227" s="13" t="s">
        <v>73</v>
      </c>
      <c r="AY227" s="233" t="s">
        <v>124</v>
      </c>
    </row>
    <row r="228" spans="1:51" s="14" customFormat="1" ht="12">
      <c r="A228" s="14"/>
      <c r="B228" s="234"/>
      <c r="C228" s="235"/>
      <c r="D228" s="225" t="s">
        <v>135</v>
      </c>
      <c r="E228" s="236" t="s">
        <v>19</v>
      </c>
      <c r="F228" s="237" t="s">
        <v>336</v>
      </c>
      <c r="G228" s="235"/>
      <c r="H228" s="238">
        <v>4.41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135</v>
      </c>
      <c r="AU228" s="244" t="s">
        <v>83</v>
      </c>
      <c r="AV228" s="14" t="s">
        <v>83</v>
      </c>
      <c r="AW228" s="14" t="s">
        <v>35</v>
      </c>
      <c r="AX228" s="14" t="s">
        <v>73</v>
      </c>
      <c r="AY228" s="244" t="s">
        <v>124</v>
      </c>
    </row>
    <row r="229" spans="1:51" s="14" customFormat="1" ht="12">
      <c r="A229" s="14"/>
      <c r="B229" s="234"/>
      <c r="C229" s="235"/>
      <c r="D229" s="225" t="s">
        <v>135</v>
      </c>
      <c r="E229" s="236" t="s">
        <v>19</v>
      </c>
      <c r="F229" s="237" t="s">
        <v>337</v>
      </c>
      <c r="G229" s="235"/>
      <c r="H229" s="238">
        <v>1.71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135</v>
      </c>
      <c r="AU229" s="244" t="s">
        <v>83</v>
      </c>
      <c r="AV229" s="14" t="s">
        <v>83</v>
      </c>
      <c r="AW229" s="14" t="s">
        <v>35</v>
      </c>
      <c r="AX229" s="14" t="s">
        <v>73</v>
      </c>
      <c r="AY229" s="244" t="s">
        <v>124</v>
      </c>
    </row>
    <row r="230" spans="1:51" s="15" customFormat="1" ht="12">
      <c r="A230" s="15"/>
      <c r="B230" s="245"/>
      <c r="C230" s="246"/>
      <c r="D230" s="225" t="s">
        <v>135</v>
      </c>
      <c r="E230" s="247" t="s">
        <v>19</v>
      </c>
      <c r="F230" s="248" t="s">
        <v>138</v>
      </c>
      <c r="G230" s="246"/>
      <c r="H230" s="249">
        <v>6.12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5" t="s">
        <v>135</v>
      </c>
      <c r="AU230" s="255" t="s">
        <v>83</v>
      </c>
      <c r="AV230" s="15" t="s">
        <v>131</v>
      </c>
      <c r="AW230" s="15" t="s">
        <v>35</v>
      </c>
      <c r="AX230" s="15" t="s">
        <v>81</v>
      </c>
      <c r="AY230" s="255" t="s">
        <v>124</v>
      </c>
    </row>
    <row r="231" spans="1:65" s="2" customFormat="1" ht="24.15" customHeight="1">
      <c r="A231" s="39"/>
      <c r="B231" s="40"/>
      <c r="C231" s="205" t="s">
        <v>338</v>
      </c>
      <c r="D231" s="205" t="s">
        <v>126</v>
      </c>
      <c r="E231" s="206" t="s">
        <v>339</v>
      </c>
      <c r="F231" s="207" t="s">
        <v>340</v>
      </c>
      <c r="G231" s="208" t="s">
        <v>141</v>
      </c>
      <c r="H231" s="209">
        <v>6.12</v>
      </c>
      <c r="I231" s="210"/>
      <c r="J231" s="211">
        <f>ROUND(I231*H231,2)</f>
        <v>0</v>
      </c>
      <c r="K231" s="207" t="s">
        <v>130</v>
      </c>
      <c r="L231" s="45"/>
      <c r="M231" s="212" t="s">
        <v>19</v>
      </c>
      <c r="N231" s="213" t="s">
        <v>44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131</v>
      </c>
      <c r="AT231" s="216" t="s">
        <v>126</v>
      </c>
      <c r="AU231" s="216" t="s">
        <v>83</v>
      </c>
      <c r="AY231" s="18" t="s">
        <v>124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81</v>
      </c>
      <c r="BK231" s="217">
        <f>ROUND(I231*H231,2)</f>
        <v>0</v>
      </c>
      <c r="BL231" s="18" t="s">
        <v>131</v>
      </c>
      <c r="BM231" s="216" t="s">
        <v>341</v>
      </c>
    </row>
    <row r="232" spans="1:47" s="2" customFormat="1" ht="12">
      <c r="A232" s="39"/>
      <c r="B232" s="40"/>
      <c r="C232" s="41"/>
      <c r="D232" s="218" t="s">
        <v>133</v>
      </c>
      <c r="E232" s="41"/>
      <c r="F232" s="219" t="s">
        <v>342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133</v>
      </c>
      <c r="AU232" s="18" t="s">
        <v>83</v>
      </c>
    </row>
    <row r="233" spans="1:51" s="13" customFormat="1" ht="12">
      <c r="A233" s="13"/>
      <c r="B233" s="223"/>
      <c r="C233" s="224"/>
      <c r="D233" s="225" t="s">
        <v>135</v>
      </c>
      <c r="E233" s="226" t="s">
        <v>19</v>
      </c>
      <c r="F233" s="227" t="s">
        <v>335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135</v>
      </c>
      <c r="AU233" s="233" t="s">
        <v>83</v>
      </c>
      <c r="AV233" s="13" t="s">
        <v>81</v>
      </c>
      <c r="AW233" s="13" t="s">
        <v>35</v>
      </c>
      <c r="AX233" s="13" t="s">
        <v>73</v>
      </c>
      <c r="AY233" s="233" t="s">
        <v>124</v>
      </c>
    </row>
    <row r="234" spans="1:51" s="14" customFormat="1" ht="12">
      <c r="A234" s="14"/>
      <c r="B234" s="234"/>
      <c r="C234" s="235"/>
      <c r="D234" s="225" t="s">
        <v>135</v>
      </c>
      <c r="E234" s="236" t="s">
        <v>19</v>
      </c>
      <c r="F234" s="237" t="s">
        <v>336</v>
      </c>
      <c r="G234" s="235"/>
      <c r="H234" s="238">
        <v>4.41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135</v>
      </c>
      <c r="AU234" s="244" t="s">
        <v>83</v>
      </c>
      <c r="AV234" s="14" t="s">
        <v>83</v>
      </c>
      <c r="AW234" s="14" t="s">
        <v>35</v>
      </c>
      <c r="AX234" s="14" t="s">
        <v>73</v>
      </c>
      <c r="AY234" s="244" t="s">
        <v>124</v>
      </c>
    </row>
    <row r="235" spans="1:51" s="14" customFormat="1" ht="12">
      <c r="A235" s="14"/>
      <c r="B235" s="234"/>
      <c r="C235" s="235"/>
      <c r="D235" s="225" t="s">
        <v>135</v>
      </c>
      <c r="E235" s="236" t="s">
        <v>19</v>
      </c>
      <c r="F235" s="237" t="s">
        <v>337</v>
      </c>
      <c r="G235" s="235"/>
      <c r="H235" s="238">
        <v>1.71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135</v>
      </c>
      <c r="AU235" s="244" t="s">
        <v>83</v>
      </c>
      <c r="AV235" s="14" t="s">
        <v>83</v>
      </c>
      <c r="AW235" s="14" t="s">
        <v>35</v>
      </c>
      <c r="AX235" s="14" t="s">
        <v>73</v>
      </c>
      <c r="AY235" s="244" t="s">
        <v>124</v>
      </c>
    </row>
    <row r="236" spans="1:51" s="15" customFormat="1" ht="12">
      <c r="A236" s="15"/>
      <c r="B236" s="245"/>
      <c r="C236" s="246"/>
      <c r="D236" s="225" t="s">
        <v>135</v>
      </c>
      <c r="E236" s="247" t="s">
        <v>19</v>
      </c>
      <c r="F236" s="248" t="s">
        <v>138</v>
      </c>
      <c r="G236" s="246"/>
      <c r="H236" s="249">
        <v>6.12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135</v>
      </c>
      <c r="AU236" s="255" t="s">
        <v>83</v>
      </c>
      <c r="AV236" s="15" t="s">
        <v>131</v>
      </c>
      <c r="AW236" s="15" t="s">
        <v>35</v>
      </c>
      <c r="AX236" s="15" t="s">
        <v>81</v>
      </c>
      <c r="AY236" s="255" t="s">
        <v>124</v>
      </c>
    </row>
    <row r="237" spans="1:65" s="2" customFormat="1" ht="24.15" customHeight="1">
      <c r="A237" s="39"/>
      <c r="B237" s="40"/>
      <c r="C237" s="256" t="s">
        <v>343</v>
      </c>
      <c r="D237" s="256" t="s">
        <v>189</v>
      </c>
      <c r="E237" s="257" t="s">
        <v>344</v>
      </c>
      <c r="F237" s="258" t="s">
        <v>345</v>
      </c>
      <c r="G237" s="259" t="s">
        <v>141</v>
      </c>
      <c r="H237" s="260">
        <v>7.038</v>
      </c>
      <c r="I237" s="261"/>
      <c r="J237" s="262">
        <f>ROUND(I237*H237,2)</f>
        <v>0</v>
      </c>
      <c r="K237" s="258" t="s">
        <v>130</v>
      </c>
      <c r="L237" s="263"/>
      <c r="M237" s="264" t="s">
        <v>19</v>
      </c>
      <c r="N237" s="265" t="s">
        <v>44</v>
      </c>
      <c r="O237" s="85"/>
      <c r="P237" s="214">
        <f>O237*H237</f>
        <v>0</v>
      </c>
      <c r="Q237" s="214">
        <v>0.0003</v>
      </c>
      <c r="R237" s="214">
        <f>Q237*H237</f>
        <v>0.0021114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170</v>
      </c>
      <c r="AT237" s="216" t="s">
        <v>189</v>
      </c>
      <c r="AU237" s="216" t="s">
        <v>83</v>
      </c>
      <c r="AY237" s="18" t="s">
        <v>124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131</v>
      </c>
      <c r="BM237" s="216" t="s">
        <v>346</v>
      </c>
    </row>
    <row r="238" spans="1:47" s="2" customFormat="1" ht="12">
      <c r="A238" s="39"/>
      <c r="B238" s="40"/>
      <c r="C238" s="41"/>
      <c r="D238" s="218" t="s">
        <v>133</v>
      </c>
      <c r="E238" s="41"/>
      <c r="F238" s="219" t="s">
        <v>347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133</v>
      </c>
      <c r="AU238" s="18" t="s">
        <v>83</v>
      </c>
    </row>
    <row r="239" spans="1:51" s="14" customFormat="1" ht="12">
      <c r="A239" s="14"/>
      <c r="B239" s="234"/>
      <c r="C239" s="235"/>
      <c r="D239" s="225" t="s">
        <v>135</v>
      </c>
      <c r="E239" s="235"/>
      <c r="F239" s="237" t="s">
        <v>348</v>
      </c>
      <c r="G239" s="235"/>
      <c r="H239" s="238">
        <v>7.038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135</v>
      </c>
      <c r="AU239" s="244" t="s">
        <v>83</v>
      </c>
      <c r="AV239" s="14" t="s">
        <v>83</v>
      </c>
      <c r="AW239" s="14" t="s">
        <v>4</v>
      </c>
      <c r="AX239" s="14" t="s">
        <v>81</v>
      </c>
      <c r="AY239" s="244" t="s">
        <v>124</v>
      </c>
    </row>
    <row r="240" spans="1:65" s="2" customFormat="1" ht="24.15" customHeight="1">
      <c r="A240" s="39"/>
      <c r="B240" s="40"/>
      <c r="C240" s="205" t="s">
        <v>349</v>
      </c>
      <c r="D240" s="205" t="s">
        <v>126</v>
      </c>
      <c r="E240" s="206" t="s">
        <v>350</v>
      </c>
      <c r="F240" s="207" t="s">
        <v>351</v>
      </c>
      <c r="G240" s="208" t="s">
        <v>249</v>
      </c>
      <c r="H240" s="209">
        <v>8.09</v>
      </c>
      <c r="I240" s="210"/>
      <c r="J240" s="211">
        <f>ROUND(I240*H240,2)</f>
        <v>0</v>
      </c>
      <c r="K240" s="207" t="s">
        <v>130</v>
      </c>
      <c r="L240" s="45"/>
      <c r="M240" s="212" t="s">
        <v>19</v>
      </c>
      <c r="N240" s="213" t="s">
        <v>44</v>
      </c>
      <c r="O240" s="85"/>
      <c r="P240" s="214">
        <f>O240*H240</f>
        <v>0</v>
      </c>
      <c r="Q240" s="214">
        <v>1E-05</v>
      </c>
      <c r="R240" s="214">
        <f>Q240*H240</f>
        <v>8.09E-05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131</v>
      </c>
      <c r="AT240" s="216" t="s">
        <v>126</v>
      </c>
      <c r="AU240" s="216" t="s">
        <v>83</v>
      </c>
      <c r="AY240" s="18" t="s">
        <v>124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81</v>
      </c>
      <c r="BK240" s="217">
        <f>ROUND(I240*H240,2)</f>
        <v>0</v>
      </c>
      <c r="BL240" s="18" t="s">
        <v>131</v>
      </c>
      <c r="BM240" s="216" t="s">
        <v>352</v>
      </c>
    </row>
    <row r="241" spans="1:47" s="2" customFormat="1" ht="12">
      <c r="A241" s="39"/>
      <c r="B241" s="40"/>
      <c r="C241" s="41"/>
      <c r="D241" s="218" t="s">
        <v>133</v>
      </c>
      <c r="E241" s="41"/>
      <c r="F241" s="219" t="s">
        <v>353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133</v>
      </c>
      <c r="AU241" s="18" t="s">
        <v>83</v>
      </c>
    </row>
    <row r="242" spans="1:51" s="14" customFormat="1" ht="12">
      <c r="A242" s="14"/>
      <c r="B242" s="234"/>
      <c r="C242" s="235"/>
      <c r="D242" s="225" t="s">
        <v>135</v>
      </c>
      <c r="E242" s="236" t="s">
        <v>19</v>
      </c>
      <c r="F242" s="237" t="s">
        <v>306</v>
      </c>
      <c r="G242" s="235"/>
      <c r="H242" s="238">
        <v>8.09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135</v>
      </c>
      <c r="AU242" s="244" t="s">
        <v>83</v>
      </c>
      <c r="AV242" s="14" t="s">
        <v>83</v>
      </c>
      <c r="AW242" s="14" t="s">
        <v>35</v>
      </c>
      <c r="AX242" s="14" t="s">
        <v>73</v>
      </c>
      <c r="AY242" s="244" t="s">
        <v>124</v>
      </c>
    </row>
    <row r="243" spans="1:51" s="15" customFormat="1" ht="12">
      <c r="A243" s="15"/>
      <c r="B243" s="245"/>
      <c r="C243" s="246"/>
      <c r="D243" s="225" t="s">
        <v>135</v>
      </c>
      <c r="E243" s="247" t="s">
        <v>19</v>
      </c>
      <c r="F243" s="248" t="s">
        <v>138</v>
      </c>
      <c r="G243" s="246"/>
      <c r="H243" s="249">
        <v>8.09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5" t="s">
        <v>135</v>
      </c>
      <c r="AU243" s="255" t="s">
        <v>83</v>
      </c>
      <c r="AV243" s="15" t="s">
        <v>131</v>
      </c>
      <c r="AW243" s="15" t="s">
        <v>35</v>
      </c>
      <c r="AX243" s="15" t="s">
        <v>81</v>
      </c>
      <c r="AY243" s="255" t="s">
        <v>124</v>
      </c>
    </row>
    <row r="244" spans="1:65" s="2" customFormat="1" ht="55.5" customHeight="1">
      <c r="A244" s="39"/>
      <c r="B244" s="40"/>
      <c r="C244" s="205" t="s">
        <v>354</v>
      </c>
      <c r="D244" s="205" t="s">
        <v>126</v>
      </c>
      <c r="E244" s="206" t="s">
        <v>355</v>
      </c>
      <c r="F244" s="207" t="s">
        <v>356</v>
      </c>
      <c r="G244" s="208" t="s">
        <v>141</v>
      </c>
      <c r="H244" s="209">
        <v>5.192</v>
      </c>
      <c r="I244" s="210"/>
      <c r="J244" s="211">
        <f>ROUND(I244*H244,2)</f>
        <v>0</v>
      </c>
      <c r="K244" s="207" t="s">
        <v>130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0.5</v>
      </c>
      <c r="T244" s="215">
        <f>S244*H244</f>
        <v>2.596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131</v>
      </c>
      <c r="AT244" s="216" t="s">
        <v>126</v>
      </c>
      <c r="AU244" s="216" t="s">
        <v>83</v>
      </c>
      <c r="AY244" s="18" t="s">
        <v>124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131</v>
      </c>
      <c r="BM244" s="216" t="s">
        <v>357</v>
      </c>
    </row>
    <row r="245" spans="1:47" s="2" customFormat="1" ht="12">
      <c r="A245" s="39"/>
      <c r="B245" s="40"/>
      <c r="C245" s="41"/>
      <c r="D245" s="218" t="s">
        <v>133</v>
      </c>
      <c r="E245" s="41"/>
      <c r="F245" s="219" t="s">
        <v>358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133</v>
      </c>
      <c r="AU245" s="18" t="s">
        <v>83</v>
      </c>
    </row>
    <row r="246" spans="1:51" s="14" customFormat="1" ht="12">
      <c r="A246" s="14"/>
      <c r="B246" s="234"/>
      <c r="C246" s="235"/>
      <c r="D246" s="225" t="s">
        <v>135</v>
      </c>
      <c r="E246" s="236" t="s">
        <v>19</v>
      </c>
      <c r="F246" s="237" t="s">
        <v>359</v>
      </c>
      <c r="G246" s="235"/>
      <c r="H246" s="238">
        <v>5.192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135</v>
      </c>
      <c r="AU246" s="244" t="s">
        <v>83</v>
      </c>
      <c r="AV246" s="14" t="s">
        <v>83</v>
      </c>
      <c r="AW246" s="14" t="s">
        <v>35</v>
      </c>
      <c r="AX246" s="14" t="s">
        <v>73</v>
      </c>
      <c r="AY246" s="244" t="s">
        <v>124</v>
      </c>
    </row>
    <row r="247" spans="1:51" s="15" customFormat="1" ht="12">
      <c r="A247" s="15"/>
      <c r="B247" s="245"/>
      <c r="C247" s="246"/>
      <c r="D247" s="225" t="s">
        <v>135</v>
      </c>
      <c r="E247" s="247" t="s">
        <v>19</v>
      </c>
      <c r="F247" s="248" t="s">
        <v>138</v>
      </c>
      <c r="G247" s="246"/>
      <c r="H247" s="249">
        <v>5.192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135</v>
      </c>
      <c r="AU247" s="255" t="s">
        <v>83</v>
      </c>
      <c r="AV247" s="15" t="s">
        <v>131</v>
      </c>
      <c r="AW247" s="15" t="s">
        <v>35</v>
      </c>
      <c r="AX247" s="15" t="s">
        <v>81</v>
      </c>
      <c r="AY247" s="255" t="s">
        <v>124</v>
      </c>
    </row>
    <row r="248" spans="1:65" s="2" customFormat="1" ht="49.05" customHeight="1">
      <c r="A248" s="39"/>
      <c r="B248" s="40"/>
      <c r="C248" s="205" t="s">
        <v>360</v>
      </c>
      <c r="D248" s="205" t="s">
        <v>126</v>
      </c>
      <c r="E248" s="206" t="s">
        <v>361</v>
      </c>
      <c r="F248" s="207" t="s">
        <v>362</v>
      </c>
      <c r="G248" s="208" t="s">
        <v>141</v>
      </c>
      <c r="H248" s="209">
        <v>5.192</v>
      </c>
      <c r="I248" s="210"/>
      <c r="J248" s="211">
        <f>ROUND(I248*H248,2)</f>
        <v>0</v>
      </c>
      <c r="K248" s="207" t="s">
        <v>130</v>
      </c>
      <c r="L248" s="45"/>
      <c r="M248" s="212" t="s">
        <v>19</v>
      </c>
      <c r="N248" s="213" t="s">
        <v>44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0.45</v>
      </c>
      <c r="T248" s="215">
        <f>S248*H248</f>
        <v>2.3364000000000003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131</v>
      </c>
      <c r="AT248" s="216" t="s">
        <v>126</v>
      </c>
      <c r="AU248" s="216" t="s">
        <v>83</v>
      </c>
      <c r="AY248" s="18" t="s">
        <v>124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81</v>
      </c>
      <c r="BK248" s="217">
        <f>ROUND(I248*H248,2)</f>
        <v>0</v>
      </c>
      <c r="BL248" s="18" t="s">
        <v>131</v>
      </c>
      <c r="BM248" s="216" t="s">
        <v>363</v>
      </c>
    </row>
    <row r="249" spans="1:47" s="2" customFormat="1" ht="12">
      <c r="A249" s="39"/>
      <c r="B249" s="40"/>
      <c r="C249" s="41"/>
      <c r="D249" s="218" t="s">
        <v>133</v>
      </c>
      <c r="E249" s="41"/>
      <c r="F249" s="219" t="s">
        <v>364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133</v>
      </c>
      <c r="AU249" s="18" t="s">
        <v>83</v>
      </c>
    </row>
    <row r="250" spans="1:65" s="2" customFormat="1" ht="37.8" customHeight="1">
      <c r="A250" s="39"/>
      <c r="B250" s="40"/>
      <c r="C250" s="205" t="s">
        <v>365</v>
      </c>
      <c r="D250" s="205" t="s">
        <v>126</v>
      </c>
      <c r="E250" s="206" t="s">
        <v>366</v>
      </c>
      <c r="F250" s="207" t="s">
        <v>367</v>
      </c>
      <c r="G250" s="208" t="s">
        <v>141</v>
      </c>
      <c r="H250" s="209">
        <v>21.938</v>
      </c>
      <c r="I250" s="210"/>
      <c r="J250" s="211">
        <f>ROUND(I250*H250,2)</f>
        <v>0</v>
      </c>
      <c r="K250" s="207" t="s">
        <v>130</v>
      </c>
      <c r="L250" s="45"/>
      <c r="M250" s="212" t="s">
        <v>19</v>
      </c>
      <c r="N250" s="213" t="s">
        <v>44</v>
      </c>
      <c r="O250" s="85"/>
      <c r="P250" s="214">
        <f>O250*H250</f>
        <v>0</v>
      </c>
      <c r="Q250" s="214">
        <v>0.00021</v>
      </c>
      <c r="R250" s="214">
        <f>Q250*H250</f>
        <v>0.00460698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131</v>
      </c>
      <c r="AT250" s="216" t="s">
        <v>126</v>
      </c>
      <c r="AU250" s="216" t="s">
        <v>83</v>
      </c>
      <c r="AY250" s="18" t="s">
        <v>124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81</v>
      </c>
      <c r="BK250" s="217">
        <f>ROUND(I250*H250,2)</f>
        <v>0</v>
      </c>
      <c r="BL250" s="18" t="s">
        <v>131</v>
      </c>
      <c r="BM250" s="216" t="s">
        <v>368</v>
      </c>
    </row>
    <row r="251" spans="1:47" s="2" customFormat="1" ht="12">
      <c r="A251" s="39"/>
      <c r="B251" s="40"/>
      <c r="C251" s="41"/>
      <c r="D251" s="218" t="s">
        <v>133</v>
      </c>
      <c r="E251" s="41"/>
      <c r="F251" s="219" t="s">
        <v>369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133</v>
      </c>
      <c r="AU251" s="18" t="s">
        <v>83</v>
      </c>
    </row>
    <row r="252" spans="1:51" s="14" customFormat="1" ht="12">
      <c r="A252" s="14"/>
      <c r="B252" s="234"/>
      <c r="C252" s="235"/>
      <c r="D252" s="225" t="s">
        <v>135</v>
      </c>
      <c r="E252" s="236" t="s">
        <v>19</v>
      </c>
      <c r="F252" s="237" t="s">
        <v>370</v>
      </c>
      <c r="G252" s="235"/>
      <c r="H252" s="238">
        <v>21.938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135</v>
      </c>
      <c r="AU252" s="244" t="s">
        <v>83</v>
      </c>
      <c r="AV252" s="14" t="s">
        <v>83</v>
      </c>
      <c r="AW252" s="14" t="s">
        <v>35</v>
      </c>
      <c r="AX252" s="14" t="s">
        <v>73</v>
      </c>
      <c r="AY252" s="244" t="s">
        <v>124</v>
      </c>
    </row>
    <row r="253" spans="1:51" s="15" customFormat="1" ht="12">
      <c r="A253" s="15"/>
      <c r="B253" s="245"/>
      <c r="C253" s="246"/>
      <c r="D253" s="225" t="s">
        <v>135</v>
      </c>
      <c r="E253" s="247" t="s">
        <v>19</v>
      </c>
      <c r="F253" s="248" t="s">
        <v>138</v>
      </c>
      <c r="G253" s="246"/>
      <c r="H253" s="249">
        <v>21.938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5" t="s">
        <v>135</v>
      </c>
      <c r="AU253" s="255" t="s">
        <v>83</v>
      </c>
      <c r="AV253" s="15" t="s">
        <v>131</v>
      </c>
      <c r="AW253" s="15" t="s">
        <v>35</v>
      </c>
      <c r="AX253" s="15" t="s">
        <v>81</v>
      </c>
      <c r="AY253" s="255" t="s">
        <v>124</v>
      </c>
    </row>
    <row r="254" spans="1:65" s="2" customFormat="1" ht="24.15" customHeight="1">
      <c r="A254" s="39"/>
      <c r="B254" s="40"/>
      <c r="C254" s="205" t="s">
        <v>371</v>
      </c>
      <c r="D254" s="205" t="s">
        <v>126</v>
      </c>
      <c r="E254" s="206" t="s">
        <v>372</v>
      </c>
      <c r="F254" s="207" t="s">
        <v>373</v>
      </c>
      <c r="G254" s="208" t="s">
        <v>129</v>
      </c>
      <c r="H254" s="209">
        <v>1.647</v>
      </c>
      <c r="I254" s="210"/>
      <c r="J254" s="211">
        <f>ROUND(I254*H254,2)</f>
        <v>0</v>
      </c>
      <c r="K254" s="207" t="s">
        <v>130</v>
      </c>
      <c r="L254" s="45"/>
      <c r="M254" s="212" t="s">
        <v>19</v>
      </c>
      <c r="N254" s="213" t="s">
        <v>44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2.2</v>
      </c>
      <c r="T254" s="215">
        <f>S254*H254</f>
        <v>3.6234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131</v>
      </c>
      <c r="AT254" s="216" t="s">
        <v>126</v>
      </c>
      <c r="AU254" s="216" t="s">
        <v>83</v>
      </c>
      <c r="AY254" s="18" t="s">
        <v>124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81</v>
      </c>
      <c r="BK254" s="217">
        <f>ROUND(I254*H254,2)</f>
        <v>0</v>
      </c>
      <c r="BL254" s="18" t="s">
        <v>131</v>
      </c>
      <c r="BM254" s="216" t="s">
        <v>374</v>
      </c>
    </row>
    <row r="255" spans="1:47" s="2" customFormat="1" ht="12">
      <c r="A255" s="39"/>
      <c r="B255" s="40"/>
      <c r="C255" s="41"/>
      <c r="D255" s="218" t="s">
        <v>133</v>
      </c>
      <c r="E255" s="41"/>
      <c r="F255" s="219" t="s">
        <v>375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133</v>
      </c>
      <c r="AU255" s="18" t="s">
        <v>83</v>
      </c>
    </row>
    <row r="256" spans="1:51" s="13" customFormat="1" ht="12">
      <c r="A256" s="13"/>
      <c r="B256" s="223"/>
      <c r="C256" s="224"/>
      <c r="D256" s="225" t="s">
        <v>135</v>
      </c>
      <c r="E256" s="226" t="s">
        <v>19</v>
      </c>
      <c r="F256" s="227" t="s">
        <v>376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135</v>
      </c>
      <c r="AU256" s="233" t="s">
        <v>83</v>
      </c>
      <c r="AV256" s="13" t="s">
        <v>81</v>
      </c>
      <c r="AW256" s="13" t="s">
        <v>35</v>
      </c>
      <c r="AX256" s="13" t="s">
        <v>73</v>
      </c>
      <c r="AY256" s="233" t="s">
        <v>124</v>
      </c>
    </row>
    <row r="257" spans="1:51" s="14" customFormat="1" ht="12">
      <c r="A257" s="14"/>
      <c r="B257" s="234"/>
      <c r="C257" s="235"/>
      <c r="D257" s="225" t="s">
        <v>135</v>
      </c>
      <c r="E257" s="236" t="s">
        <v>19</v>
      </c>
      <c r="F257" s="237" t="s">
        <v>377</v>
      </c>
      <c r="G257" s="235"/>
      <c r="H257" s="238">
        <v>1.647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135</v>
      </c>
      <c r="AU257" s="244" t="s">
        <v>83</v>
      </c>
      <c r="AV257" s="14" t="s">
        <v>83</v>
      </c>
      <c r="AW257" s="14" t="s">
        <v>35</v>
      </c>
      <c r="AX257" s="14" t="s">
        <v>73</v>
      </c>
      <c r="AY257" s="244" t="s">
        <v>124</v>
      </c>
    </row>
    <row r="258" spans="1:51" s="15" customFormat="1" ht="12">
      <c r="A258" s="15"/>
      <c r="B258" s="245"/>
      <c r="C258" s="246"/>
      <c r="D258" s="225" t="s">
        <v>135</v>
      </c>
      <c r="E258" s="247" t="s">
        <v>19</v>
      </c>
      <c r="F258" s="248" t="s">
        <v>138</v>
      </c>
      <c r="G258" s="246"/>
      <c r="H258" s="249">
        <v>1.647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5" t="s">
        <v>135</v>
      </c>
      <c r="AU258" s="255" t="s">
        <v>83</v>
      </c>
      <c r="AV258" s="15" t="s">
        <v>131</v>
      </c>
      <c r="AW258" s="15" t="s">
        <v>35</v>
      </c>
      <c r="AX258" s="15" t="s">
        <v>81</v>
      </c>
      <c r="AY258" s="255" t="s">
        <v>124</v>
      </c>
    </row>
    <row r="259" spans="1:65" s="2" customFormat="1" ht="16.5" customHeight="1">
      <c r="A259" s="39"/>
      <c r="B259" s="40"/>
      <c r="C259" s="205" t="s">
        <v>378</v>
      </c>
      <c r="D259" s="205" t="s">
        <v>126</v>
      </c>
      <c r="E259" s="206" t="s">
        <v>379</v>
      </c>
      <c r="F259" s="207" t="s">
        <v>380</v>
      </c>
      <c r="G259" s="208" t="s">
        <v>141</v>
      </c>
      <c r="H259" s="209">
        <v>59.182</v>
      </c>
      <c r="I259" s="210"/>
      <c r="J259" s="211">
        <f>ROUND(I259*H259,2)</f>
        <v>0</v>
      </c>
      <c r="K259" s="207" t="s">
        <v>19</v>
      </c>
      <c r="L259" s="45"/>
      <c r="M259" s="212" t="s">
        <v>19</v>
      </c>
      <c r="N259" s="213" t="s">
        <v>44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0.05</v>
      </c>
      <c r="T259" s="215">
        <f>S259*H259</f>
        <v>2.9591000000000003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131</v>
      </c>
      <c r="AT259" s="216" t="s">
        <v>126</v>
      </c>
      <c r="AU259" s="216" t="s">
        <v>83</v>
      </c>
      <c r="AY259" s="18" t="s">
        <v>124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81</v>
      </c>
      <c r="BK259" s="217">
        <f>ROUND(I259*H259,2)</f>
        <v>0</v>
      </c>
      <c r="BL259" s="18" t="s">
        <v>131</v>
      </c>
      <c r="BM259" s="216" t="s">
        <v>381</v>
      </c>
    </row>
    <row r="260" spans="1:51" s="13" customFormat="1" ht="12">
      <c r="A260" s="13"/>
      <c r="B260" s="223"/>
      <c r="C260" s="224"/>
      <c r="D260" s="225" t="s">
        <v>135</v>
      </c>
      <c r="E260" s="226" t="s">
        <v>19</v>
      </c>
      <c r="F260" s="227" t="s">
        <v>318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135</v>
      </c>
      <c r="AU260" s="233" t="s">
        <v>83</v>
      </c>
      <c r="AV260" s="13" t="s">
        <v>81</v>
      </c>
      <c r="AW260" s="13" t="s">
        <v>35</v>
      </c>
      <c r="AX260" s="13" t="s">
        <v>73</v>
      </c>
      <c r="AY260" s="233" t="s">
        <v>124</v>
      </c>
    </row>
    <row r="261" spans="1:51" s="14" customFormat="1" ht="12">
      <c r="A261" s="14"/>
      <c r="B261" s="234"/>
      <c r="C261" s="235"/>
      <c r="D261" s="225" t="s">
        <v>135</v>
      </c>
      <c r="E261" s="236" t="s">
        <v>19</v>
      </c>
      <c r="F261" s="237" t="s">
        <v>319</v>
      </c>
      <c r="G261" s="235"/>
      <c r="H261" s="238">
        <v>32.866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135</v>
      </c>
      <c r="AU261" s="244" t="s">
        <v>83</v>
      </c>
      <c r="AV261" s="14" t="s">
        <v>83</v>
      </c>
      <c r="AW261" s="14" t="s">
        <v>35</v>
      </c>
      <c r="AX261" s="14" t="s">
        <v>73</v>
      </c>
      <c r="AY261" s="244" t="s">
        <v>124</v>
      </c>
    </row>
    <row r="262" spans="1:51" s="14" customFormat="1" ht="12">
      <c r="A262" s="14"/>
      <c r="B262" s="234"/>
      <c r="C262" s="235"/>
      <c r="D262" s="225" t="s">
        <v>135</v>
      </c>
      <c r="E262" s="236" t="s">
        <v>19</v>
      </c>
      <c r="F262" s="237" t="s">
        <v>320</v>
      </c>
      <c r="G262" s="235"/>
      <c r="H262" s="238">
        <v>0.972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135</v>
      </c>
      <c r="AU262" s="244" t="s">
        <v>83</v>
      </c>
      <c r="AV262" s="14" t="s">
        <v>83</v>
      </c>
      <c r="AW262" s="14" t="s">
        <v>35</v>
      </c>
      <c r="AX262" s="14" t="s">
        <v>73</v>
      </c>
      <c r="AY262" s="244" t="s">
        <v>124</v>
      </c>
    </row>
    <row r="263" spans="1:51" s="13" customFormat="1" ht="12">
      <c r="A263" s="13"/>
      <c r="B263" s="223"/>
      <c r="C263" s="224"/>
      <c r="D263" s="225" t="s">
        <v>135</v>
      </c>
      <c r="E263" s="226" t="s">
        <v>19</v>
      </c>
      <c r="F263" s="227" t="s">
        <v>321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135</v>
      </c>
      <c r="AU263" s="233" t="s">
        <v>83</v>
      </c>
      <c r="AV263" s="13" t="s">
        <v>81</v>
      </c>
      <c r="AW263" s="13" t="s">
        <v>35</v>
      </c>
      <c r="AX263" s="13" t="s">
        <v>73</v>
      </c>
      <c r="AY263" s="233" t="s">
        <v>124</v>
      </c>
    </row>
    <row r="264" spans="1:51" s="14" customFormat="1" ht="12">
      <c r="A264" s="14"/>
      <c r="B264" s="234"/>
      <c r="C264" s="235"/>
      <c r="D264" s="225" t="s">
        <v>135</v>
      </c>
      <c r="E264" s="236" t="s">
        <v>19</v>
      </c>
      <c r="F264" s="237" t="s">
        <v>322</v>
      </c>
      <c r="G264" s="235"/>
      <c r="H264" s="238">
        <v>25.344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135</v>
      </c>
      <c r="AU264" s="244" t="s">
        <v>83</v>
      </c>
      <c r="AV264" s="14" t="s">
        <v>83</v>
      </c>
      <c r="AW264" s="14" t="s">
        <v>35</v>
      </c>
      <c r="AX264" s="14" t="s">
        <v>73</v>
      </c>
      <c r="AY264" s="244" t="s">
        <v>124</v>
      </c>
    </row>
    <row r="265" spans="1:51" s="15" customFormat="1" ht="12">
      <c r="A265" s="15"/>
      <c r="B265" s="245"/>
      <c r="C265" s="246"/>
      <c r="D265" s="225" t="s">
        <v>135</v>
      </c>
      <c r="E265" s="247" t="s">
        <v>19</v>
      </c>
      <c r="F265" s="248" t="s">
        <v>138</v>
      </c>
      <c r="G265" s="246"/>
      <c r="H265" s="249">
        <v>59.182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5" t="s">
        <v>135</v>
      </c>
      <c r="AU265" s="255" t="s">
        <v>83</v>
      </c>
      <c r="AV265" s="15" t="s">
        <v>131</v>
      </c>
      <c r="AW265" s="15" t="s">
        <v>35</v>
      </c>
      <c r="AX265" s="15" t="s">
        <v>81</v>
      </c>
      <c r="AY265" s="255" t="s">
        <v>124</v>
      </c>
    </row>
    <row r="266" spans="1:65" s="2" customFormat="1" ht="24.15" customHeight="1">
      <c r="A266" s="39"/>
      <c r="B266" s="40"/>
      <c r="C266" s="205" t="s">
        <v>382</v>
      </c>
      <c r="D266" s="205" t="s">
        <v>126</v>
      </c>
      <c r="E266" s="206" t="s">
        <v>383</v>
      </c>
      <c r="F266" s="207" t="s">
        <v>384</v>
      </c>
      <c r="G266" s="208" t="s">
        <v>141</v>
      </c>
      <c r="H266" s="209">
        <v>59.182</v>
      </c>
      <c r="I266" s="210"/>
      <c r="J266" s="211">
        <f>ROUND(I266*H266,2)</f>
        <v>0</v>
      </c>
      <c r="K266" s="207" t="s">
        <v>130</v>
      </c>
      <c r="L266" s="45"/>
      <c r="M266" s="212" t="s">
        <v>19</v>
      </c>
      <c r="N266" s="213" t="s">
        <v>44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131</v>
      </c>
      <c r="AT266" s="216" t="s">
        <v>126</v>
      </c>
      <c r="AU266" s="216" t="s">
        <v>83</v>
      </c>
      <c r="AY266" s="18" t="s">
        <v>124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81</v>
      </c>
      <c r="BK266" s="217">
        <f>ROUND(I266*H266,2)</f>
        <v>0</v>
      </c>
      <c r="BL266" s="18" t="s">
        <v>131</v>
      </c>
      <c r="BM266" s="216" t="s">
        <v>385</v>
      </c>
    </row>
    <row r="267" spans="1:47" s="2" customFormat="1" ht="12">
      <c r="A267" s="39"/>
      <c r="B267" s="40"/>
      <c r="C267" s="41"/>
      <c r="D267" s="218" t="s">
        <v>133</v>
      </c>
      <c r="E267" s="41"/>
      <c r="F267" s="219" t="s">
        <v>386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133</v>
      </c>
      <c r="AU267" s="18" t="s">
        <v>83</v>
      </c>
    </row>
    <row r="268" spans="1:51" s="13" customFormat="1" ht="12">
      <c r="A268" s="13"/>
      <c r="B268" s="223"/>
      <c r="C268" s="224"/>
      <c r="D268" s="225" t="s">
        <v>135</v>
      </c>
      <c r="E268" s="226" t="s">
        <v>19</v>
      </c>
      <c r="F268" s="227" t="s">
        <v>318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135</v>
      </c>
      <c r="AU268" s="233" t="s">
        <v>83</v>
      </c>
      <c r="AV268" s="13" t="s">
        <v>81</v>
      </c>
      <c r="AW268" s="13" t="s">
        <v>35</v>
      </c>
      <c r="AX268" s="13" t="s">
        <v>73</v>
      </c>
      <c r="AY268" s="233" t="s">
        <v>124</v>
      </c>
    </row>
    <row r="269" spans="1:51" s="14" customFormat="1" ht="12">
      <c r="A269" s="14"/>
      <c r="B269" s="234"/>
      <c r="C269" s="235"/>
      <c r="D269" s="225" t="s">
        <v>135</v>
      </c>
      <c r="E269" s="236" t="s">
        <v>19</v>
      </c>
      <c r="F269" s="237" t="s">
        <v>319</v>
      </c>
      <c r="G269" s="235"/>
      <c r="H269" s="238">
        <v>32.866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135</v>
      </c>
      <c r="AU269" s="244" t="s">
        <v>83</v>
      </c>
      <c r="AV269" s="14" t="s">
        <v>83</v>
      </c>
      <c r="AW269" s="14" t="s">
        <v>35</v>
      </c>
      <c r="AX269" s="14" t="s">
        <v>73</v>
      </c>
      <c r="AY269" s="244" t="s">
        <v>124</v>
      </c>
    </row>
    <row r="270" spans="1:51" s="14" customFormat="1" ht="12">
      <c r="A270" s="14"/>
      <c r="B270" s="234"/>
      <c r="C270" s="235"/>
      <c r="D270" s="225" t="s">
        <v>135</v>
      </c>
      <c r="E270" s="236" t="s">
        <v>19</v>
      </c>
      <c r="F270" s="237" t="s">
        <v>320</v>
      </c>
      <c r="G270" s="235"/>
      <c r="H270" s="238">
        <v>0.972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135</v>
      </c>
      <c r="AU270" s="244" t="s">
        <v>83</v>
      </c>
      <c r="AV270" s="14" t="s">
        <v>83</v>
      </c>
      <c r="AW270" s="14" t="s">
        <v>35</v>
      </c>
      <c r="AX270" s="14" t="s">
        <v>73</v>
      </c>
      <c r="AY270" s="244" t="s">
        <v>124</v>
      </c>
    </row>
    <row r="271" spans="1:51" s="13" customFormat="1" ht="12">
      <c r="A271" s="13"/>
      <c r="B271" s="223"/>
      <c r="C271" s="224"/>
      <c r="D271" s="225" t="s">
        <v>135</v>
      </c>
      <c r="E271" s="226" t="s">
        <v>19</v>
      </c>
      <c r="F271" s="227" t="s">
        <v>321</v>
      </c>
      <c r="G271" s="224"/>
      <c r="H271" s="226" t="s">
        <v>19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135</v>
      </c>
      <c r="AU271" s="233" t="s">
        <v>83</v>
      </c>
      <c r="AV271" s="13" t="s">
        <v>81</v>
      </c>
      <c r="AW271" s="13" t="s">
        <v>35</v>
      </c>
      <c r="AX271" s="13" t="s">
        <v>73</v>
      </c>
      <c r="AY271" s="233" t="s">
        <v>124</v>
      </c>
    </row>
    <row r="272" spans="1:51" s="14" customFormat="1" ht="12">
      <c r="A272" s="14"/>
      <c r="B272" s="234"/>
      <c r="C272" s="235"/>
      <c r="D272" s="225" t="s">
        <v>135</v>
      </c>
      <c r="E272" s="236" t="s">
        <v>19</v>
      </c>
      <c r="F272" s="237" t="s">
        <v>322</v>
      </c>
      <c r="G272" s="235"/>
      <c r="H272" s="238">
        <v>25.344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135</v>
      </c>
      <c r="AU272" s="244" t="s">
        <v>83</v>
      </c>
      <c r="AV272" s="14" t="s">
        <v>83</v>
      </c>
      <c r="AW272" s="14" t="s">
        <v>35</v>
      </c>
      <c r="AX272" s="14" t="s">
        <v>73</v>
      </c>
      <c r="AY272" s="244" t="s">
        <v>124</v>
      </c>
    </row>
    <row r="273" spans="1:51" s="15" customFormat="1" ht="12">
      <c r="A273" s="15"/>
      <c r="B273" s="245"/>
      <c r="C273" s="246"/>
      <c r="D273" s="225" t="s">
        <v>135</v>
      </c>
      <c r="E273" s="247" t="s">
        <v>19</v>
      </c>
      <c r="F273" s="248" t="s">
        <v>138</v>
      </c>
      <c r="G273" s="246"/>
      <c r="H273" s="249">
        <v>59.182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5" t="s">
        <v>135</v>
      </c>
      <c r="AU273" s="255" t="s">
        <v>83</v>
      </c>
      <c r="AV273" s="15" t="s">
        <v>131</v>
      </c>
      <c r="AW273" s="15" t="s">
        <v>35</v>
      </c>
      <c r="AX273" s="15" t="s">
        <v>81</v>
      </c>
      <c r="AY273" s="255" t="s">
        <v>124</v>
      </c>
    </row>
    <row r="274" spans="1:65" s="2" customFormat="1" ht="24.15" customHeight="1">
      <c r="A274" s="39"/>
      <c r="B274" s="40"/>
      <c r="C274" s="205" t="s">
        <v>387</v>
      </c>
      <c r="D274" s="205" t="s">
        <v>126</v>
      </c>
      <c r="E274" s="206" t="s">
        <v>388</v>
      </c>
      <c r="F274" s="207" t="s">
        <v>389</v>
      </c>
      <c r="G274" s="208" t="s">
        <v>141</v>
      </c>
      <c r="H274" s="209">
        <v>59.182</v>
      </c>
      <c r="I274" s="210"/>
      <c r="J274" s="211">
        <f>ROUND(I274*H274,2)</f>
        <v>0</v>
      </c>
      <c r="K274" s="207" t="s">
        <v>130</v>
      </c>
      <c r="L274" s="45"/>
      <c r="M274" s="212" t="s">
        <v>19</v>
      </c>
      <c r="N274" s="213" t="s">
        <v>44</v>
      </c>
      <c r="O274" s="85"/>
      <c r="P274" s="214">
        <f>O274*H274</f>
        <v>0</v>
      </c>
      <c r="Q274" s="214">
        <v>1E-05</v>
      </c>
      <c r="R274" s="214">
        <f>Q274*H274</f>
        <v>0.0005918200000000001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131</v>
      </c>
      <c r="AT274" s="216" t="s">
        <v>126</v>
      </c>
      <c r="AU274" s="216" t="s">
        <v>83</v>
      </c>
      <c r="AY274" s="18" t="s">
        <v>124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81</v>
      </c>
      <c r="BK274" s="217">
        <f>ROUND(I274*H274,2)</f>
        <v>0</v>
      </c>
      <c r="BL274" s="18" t="s">
        <v>131</v>
      </c>
      <c r="BM274" s="216" t="s">
        <v>390</v>
      </c>
    </row>
    <row r="275" spans="1:47" s="2" customFormat="1" ht="12">
      <c r="A275" s="39"/>
      <c r="B275" s="40"/>
      <c r="C275" s="41"/>
      <c r="D275" s="218" t="s">
        <v>133</v>
      </c>
      <c r="E275" s="41"/>
      <c r="F275" s="219" t="s">
        <v>391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133</v>
      </c>
      <c r="AU275" s="18" t="s">
        <v>83</v>
      </c>
    </row>
    <row r="276" spans="1:51" s="13" customFormat="1" ht="12">
      <c r="A276" s="13"/>
      <c r="B276" s="223"/>
      <c r="C276" s="224"/>
      <c r="D276" s="225" t="s">
        <v>135</v>
      </c>
      <c r="E276" s="226" t="s">
        <v>19</v>
      </c>
      <c r="F276" s="227" t="s">
        <v>318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135</v>
      </c>
      <c r="AU276" s="233" t="s">
        <v>83</v>
      </c>
      <c r="AV276" s="13" t="s">
        <v>81</v>
      </c>
      <c r="AW276" s="13" t="s">
        <v>35</v>
      </c>
      <c r="AX276" s="13" t="s">
        <v>73</v>
      </c>
      <c r="AY276" s="233" t="s">
        <v>124</v>
      </c>
    </row>
    <row r="277" spans="1:51" s="14" customFormat="1" ht="12">
      <c r="A277" s="14"/>
      <c r="B277" s="234"/>
      <c r="C277" s="235"/>
      <c r="D277" s="225" t="s">
        <v>135</v>
      </c>
      <c r="E277" s="236" t="s">
        <v>19</v>
      </c>
      <c r="F277" s="237" t="s">
        <v>319</v>
      </c>
      <c r="G277" s="235"/>
      <c r="H277" s="238">
        <v>32.866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135</v>
      </c>
      <c r="AU277" s="244" t="s">
        <v>83</v>
      </c>
      <c r="AV277" s="14" t="s">
        <v>83</v>
      </c>
      <c r="AW277" s="14" t="s">
        <v>35</v>
      </c>
      <c r="AX277" s="14" t="s">
        <v>73</v>
      </c>
      <c r="AY277" s="244" t="s">
        <v>124</v>
      </c>
    </row>
    <row r="278" spans="1:51" s="14" customFormat="1" ht="12">
      <c r="A278" s="14"/>
      <c r="B278" s="234"/>
      <c r="C278" s="235"/>
      <c r="D278" s="225" t="s">
        <v>135</v>
      </c>
      <c r="E278" s="236" t="s">
        <v>19</v>
      </c>
      <c r="F278" s="237" t="s">
        <v>320</v>
      </c>
      <c r="G278" s="235"/>
      <c r="H278" s="238">
        <v>0.972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135</v>
      </c>
      <c r="AU278" s="244" t="s">
        <v>83</v>
      </c>
      <c r="AV278" s="14" t="s">
        <v>83</v>
      </c>
      <c r="AW278" s="14" t="s">
        <v>35</v>
      </c>
      <c r="AX278" s="14" t="s">
        <v>73</v>
      </c>
      <c r="AY278" s="244" t="s">
        <v>124</v>
      </c>
    </row>
    <row r="279" spans="1:51" s="13" customFormat="1" ht="12">
      <c r="A279" s="13"/>
      <c r="B279" s="223"/>
      <c r="C279" s="224"/>
      <c r="D279" s="225" t="s">
        <v>135</v>
      </c>
      <c r="E279" s="226" t="s">
        <v>19</v>
      </c>
      <c r="F279" s="227" t="s">
        <v>321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135</v>
      </c>
      <c r="AU279" s="233" t="s">
        <v>83</v>
      </c>
      <c r="AV279" s="13" t="s">
        <v>81</v>
      </c>
      <c r="AW279" s="13" t="s">
        <v>35</v>
      </c>
      <c r="AX279" s="13" t="s">
        <v>73</v>
      </c>
      <c r="AY279" s="233" t="s">
        <v>124</v>
      </c>
    </row>
    <row r="280" spans="1:51" s="14" customFormat="1" ht="12">
      <c r="A280" s="14"/>
      <c r="B280" s="234"/>
      <c r="C280" s="235"/>
      <c r="D280" s="225" t="s">
        <v>135</v>
      </c>
      <c r="E280" s="236" t="s">
        <v>19</v>
      </c>
      <c r="F280" s="237" t="s">
        <v>322</v>
      </c>
      <c r="G280" s="235"/>
      <c r="H280" s="238">
        <v>25.344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135</v>
      </c>
      <c r="AU280" s="244" t="s">
        <v>83</v>
      </c>
      <c r="AV280" s="14" t="s">
        <v>83</v>
      </c>
      <c r="AW280" s="14" t="s">
        <v>35</v>
      </c>
      <c r="AX280" s="14" t="s">
        <v>73</v>
      </c>
      <c r="AY280" s="244" t="s">
        <v>124</v>
      </c>
    </row>
    <row r="281" spans="1:51" s="15" customFormat="1" ht="12">
      <c r="A281" s="15"/>
      <c r="B281" s="245"/>
      <c r="C281" s="246"/>
      <c r="D281" s="225" t="s">
        <v>135</v>
      </c>
      <c r="E281" s="247" t="s">
        <v>19</v>
      </c>
      <c r="F281" s="248" t="s">
        <v>138</v>
      </c>
      <c r="G281" s="246"/>
      <c r="H281" s="249">
        <v>59.182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5" t="s">
        <v>135</v>
      </c>
      <c r="AU281" s="255" t="s">
        <v>83</v>
      </c>
      <c r="AV281" s="15" t="s">
        <v>131</v>
      </c>
      <c r="AW281" s="15" t="s">
        <v>35</v>
      </c>
      <c r="AX281" s="15" t="s">
        <v>81</v>
      </c>
      <c r="AY281" s="255" t="s">
        <v>124</v>
      </c>
    </row>
    <row r="282" spans="1:65" s="2" customFormat="1" ht="24.15" customHeight="1">
      <c r="A282" s="39"/>
      <c r="B282" s="40"/>
      <c r="C282" s="205" t="s">
        <v>392</v>
      </c>
      <c r="D282" s="205" t="s">
        <v>126</v>
      </c>
      <c r="E282" s="206" t="s">
        <v>393</v>
      </c>
      <c r="F282" s="207" t="s">
        <v>394</v>
      </c>
      <c r="G282" s="208" t="s">
        <v>249</v>
      </c>
      <c r="H282" s="209">
        <v>4.045</v>
      </c>
      <c r="I282" s="210"/>
      <c r="J282" s="211">
        <f>ROUND(I282*H282,2)</f>
        <v>0</v>
      </c>
      <c r="K282" s="207" t="s">
        <v>130</v>
      </c>
      <c r="L282" s="45"/>
      <c r="M282" s="212" t="s">
        <v>19</v>
      </c>
      <c r="N282" s="213" t="s">
        <v>44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0.073</v>
      </c>
      <c r="T282" s="215">
        <f>S282*H282</f>
        <v>0.29528499999999996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219</v>
      </c>
      <c r="AT282" s="216" t="s">
        <v>126</v>
      </c>
      <c r="AU282" s="216" t="s">
        <v>83</v>
      </c>
      <c r="AY282" s="18" t="s">
        <v>124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81</v>
      </c>
      <c r="BK282" s="217">
        <f>ROUND(I282*H282,2)</f>
        <v>0</v>
      </c>
      <c r="BL282" s="18" t="s">
        <v>219</v>
      </c>
      <c r="BM282" s="216" t="s">
        <v>395</v>
      </c>
    </row>
    <row r="283" spans="1:47" s="2" customFormat="1" ht="12">
      <c r="A283" s="39"/>
      <c r="B283" s="40"/>
      <c r="C283" s="41"/>
      <c r="D283" s="218" t="s">
        <v>133</v>
      </c>
      <c r="E283" s="41"/>
      <c r="F283" s="219" t="s">
        <v>396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133</v>
      </c>
      <c r="AU283" s="18" t="s">
        <v>83</v>
      </c>
    </row>
    <row r="284" spans="1:51" s="13" customFormat="1" ht="12">
      <c r="A284" s="13"/>
      <c r="B284" s="223"/>
      <c r="C284" s="224"/>
      <c r="D284" s="225" t="s">
        <v>135</v>
      </c>
      <c r="E284" s="226" t="s">
        <v>19</v>
      </c>
      <c r="F284" s="227" t="s">
        <v>397</v>
      </c>
      <c r="G284" s="224"/>
      <c r="H284" s="226" t="s">
        <v>19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135</v>
      </c>
      <c r="AU284" s="233" t="s">
        <v>83</v>
      </c>
      <c r="AV284" s="13" t="s">
        <v>81</v>
      </c>
      <c r="AW284" s="13" t="s">
        <v>35</v>
      </c>
      <c r="AX284" s="13" t="s">
        <v>73</v>
      </c>
      <c r="AY284" s="233" t="s">
        <v>124</v>
      </c>
    </row>
    <row r="285" spans="1:51" s="14" customFormat="1" ht="12">
      <c r="A285" s="14"/>
      <c r="B285" s="234"/>
      <c r="C285" s="235"/>
      <c r="D285" s="225" t="s">
        <v>135</v>
      </c>
      <c r="E285" s="236" t="s">
        <v>19</v>
      </c>
      <c r="F285" s="237" t="s">
        <v>398</v>
      </c>
      <c r="G285" s="235"/>
      <c r="H285" s="238">
        <v>4.045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135</v>
      </c>
      <c r="AU285" s="244" t="s">
        <v>83</v>
      </c>
      <c r="AV285" s="14" t="s">
        <v>83</v>
      </c>
      <c r="AW285" s="14" t="s">
        <v>35</v>
      </c>
      <c r="AX285" s="14" t="s">
        <v>73</v>
      </c>
      <c r="AY285" s="244" t="s">
        <v>124</v>
      </c>
    </row>
    <row r="286" spans="1:51" s="15" customFormat="1" ht="12">
      <c r="A286" s="15"/>
      <c r="B286" s="245"/>
      <c r="C286" s="246"/>
      <c r="D286" s="225" t="s">
        <v>135</v>
      </c>
      <c r="E286" s="247" t="s">
        <v>19</v>
      </c>
      <c r="F286" s="248" t="s">
        <v>138</v>
      </c>
      <c r="G286" s="246"/>
      <c r="H286" s="249">
        <v>4.045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5" t="s">
        <v>135</v>
      </c>
      <c r="AU286" s="255" t="s">
        <v>83</v>
      </c>
      <c r="AV286" s="15" t="s">
        <v>131</v>
      </c>
      <c r="AW286" s="15" t="s">
        <v>35</v>
      </c>
      <c r="AX286" s="15" t="s">
        <v>81</v>
      </c>
      <c r="AY286" s="255" t="s">
        <v>124</v>
      </c>
    </row>
    <row r="287" spans="1:65" s="2" customFormat="1" ht="37.8" customHeight="1">
      <c r="A287" s="39"/>
      <c r="B287" s="40"/>
      <c r="C287" s="205" t="s">
        <v>399</v>
      </c>
      <c r="D287" s="205" t="s">
        <v>126</v>
      </c>
      <c r="E287" s="206" t="s">
        <v>400</v>
      </c>
      <c r="F287" s="207" t="s">
        <v>401</v>
      </c>
      <c r="G287" s="208" t="s">
        <v>249</v>
      </c>
      <c r="H287" s="209">
        <v>7.115</v>
      </c>
      <c r="I287" s="210"/>
      <c r="J287" s="211">
        <f>ROUND(I287*H287,2)</f>
        <v>0</v>
      </c>
      <c r="K287" s="207" t="s">
        <v>130</v>
      </c>
      <c r="L287" s="45"/>
      <c r="M287" s="212" t="s">
        <v>19</v>
      </c>
      <c r="N287" s="213" t="s">
        <v>44</v>
      </c>
      <c r="O287" s="85"/>
      <c r="P287" s="214">
        <f>O287*H287</f>
        <v>0</v>
      </c>
      <c r="Q287" s="214">
        <v>0.0002</v>
      </c>
      <c r="R287" s="214">
        <f>Q287*H287</f>
        <v>0.001423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219</v>
      </c>
      <c r="AT287" s="216" t="s">
        <v>126</v>
      </c>
      <c r="AU287" s="216" t="s">
        <v>83</v>
      </c>
      <c r="AY287" s="18" t="s">
        <v>124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81</v>
      </c>
      <c r="BK287" s="217">
        <f>ROUND(I287*H287,2)</f>
        <v>0</v>
      </c>
      <c r="BL287" s="18" t="s">
        <v>219</v>
      </c>
      <c r="BM287" s="216" t="s">
        <v>402</v>
      </c>
    </row>
    <row r="288" spans="1:47" s="2" customFormat="1" ht="12">
      <c r="A288" s="39"/>
      <c r="B288" s="40"/>
      <c r="C288" s="41"/>
      <c r="D288" s="218" t="s">
        <v>133</v>
      </c>
      <c r="E288" s="41"/>
      <c r="F288" s="219" t="s">
        <v>403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133</v>
      </c>
      <c r="AU288" s="18" t="s">
        <v>83</v>
      </c>
    </row>
    <row r="289" spans="1:51" s="13" customFormat="1" ht="12">
      <c r="A289" s="13"/>
      <c r="B289" s="223"/>
      <c r="C289" s="224"/>
      <c r="D289" s="225" t="s">
        <v>135</v>
      </c>
      <c r="E289" s="226" t="s">
        <v>19</v>
      </c>
      <c r="F289" s="227" t="s">
        <v>404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135</v>
      </c>
      <c r="AU289" s="233" t="s">
        <v>83</v>
      </c>
      <c r="AV289" s="13" t="s">
        <v>81</v>
      </c>
      <c r="AW289" s="13" t="s">
        <v>35</v>
      </c>
      <c r="AX289" s="13" t="s">
        <v>73</v>
      </c>
      <c r="AY289" s="233" t="s">
        <v>124</v>
      </c>
    </row>
    <row r="290" spans="1:51" s="14" customFormat="1" ht="12">
      <c r="A290" s="14"/>
      <c r="B290" s="234"/>
      <c r="C290" s="235"/>
      <c r="D290" s="225" t="s">
        <v>135</v>
      </c>
      <c r="E290" s="236" t="s">
        <v>19</v>
      </c>
      <c r="F290" s="237" t="s">
        <v>405</v>
      </c>
      <c r="G290" s="235"/>
      <c r="H290" s="238">
        <v>6.655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135</v>
      </c>
      <c r="AU290" s="244" t="s">
        <v>83</v>
      </c>
      <c r="AV290" s="14" t="s">
        <v>83</v>
      </c>
      <c r="AW290" s="14" t="s">
        <v>35</v>
      </c>
      <c r="AX290" s="14" t="s">
        <v>73</v>
      </c>
      <c r="AY290" s="244" t="s">
        <v>124</v>
      </c>
    </row>
    <row r="291" spans="1:51" s="14" customFormat="1" ht="12">
      <c r="A291" s="14"/>
      <c r="B291" s="234"/>
      <c r="C291" s="235"/>
      <c r="D291" s="225" t="s">
        <v>135</v>
      </c>
      <c r="E291" s="236" t="s">
        <v>19</v>
      </c>
      <c r="F291" s="237" t="s">
        <v>406</v>
      </c>
      <c r="G291" s="235"/>
      <c r="H291" s="238">
        <v>0.46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135</v>
      </c>
      <c r="AU291" s="244" t="s">
        <v>83</v>
      </c>
      <c r="AV291" s="14" t="s">
        <v>83</v>
      </c>
      <c r="AW291" s="14" t="s">
        <v>35</v>
      </c>
      <c r="AX291" s="14" t="s">
        <v>73</v>
      </c>
      <c r="AY291" s="244" t="s">
        <v>124</v>
      </c>
    </row>
    <row r="292" spans="1:51" s="15" customFormat="1" ht="12">
      <c r="A292" s="15"/>
      <c r="B292" s="245"/>
      <c r="C292" s="246"/>
      <c r="D292" s="225" t="s">
        <v>135</v>
      </c>
      <c r="E292" s="247" t="s">
        <v>19</v>
      </c>
      <c r="F292" s="248" t="s">
        <v>138</v>
      </c>
      <c r="G292" s="246"/>
      <c r="H292" s="249">
        <v>7.115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5" t="s">
        <v>135</v>
      </c>
      <c r="AU292" s="255" t="s">
        <v>83</v>
      </c>
      <c r="AV292" s="15" t="s">
        <v>131</v>
      </c>
      <c r="AW292" s="15" t="s">
        <v>35</v>
      </c>
      <c r="AX292" s="15" t="s">
        <v>81</v>
      </c>
      <c r="AY292" s="255" t="s">
        <v>124</v>
      </c>
    </row>
    <row r="293" spans="1:63" s="12" customFormat="1" ht="22.8" customHeight="1">
      <c r="A293" s="12"/>
      <c r="B293" s="189"/>
      <c r="C293" s="190"/>
      <c r="D293" s="191" t="s">
        <v>72</v>
      </c>
      <c r="E293" s="203" t="s">
        <v>407</v>
      </c>
      <c r="F293" s="203" t="s">
        <v>408</v>
      </c>
      <c r="G293" s="190"/>
      <c r="H293" s="190"/>
      <c r="I293" s="193"/>
      <c r="J293" s="204">
        <f>BK293</f>
        <v>0</v>
      </c>
      <c r="K293" s="190"/>
      <c r="L293" s="195"/>
      <c r="M293" s="196"/>
      <c r="N293" s="197"/>
      <c r="O293" s="197"/>
      <c r="P293" s="198">
        <f>SUM(P294:P304)</f>
        <v>0</v>
      </c>
      <c r="Q293" s="197"/>
      <c r="R293" s="198">
        <f>SUM(R294:R304)</f>
        <v>0</v>
      </c>
      <c r="S293" s="197"/>
      <c r="T293" s="199">
        <f>SUM(T294:T304)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0" t="s">
        <v>81</v>
      </c>
      <c r="AT293" s="201" t="s">
        <v>72</v>
      </c>
      <c r="AU293" s="201" t="s">
        <v>81</v>
      </c>
      <c r="AY293" s="200" t="s">
        <v>124</v>
      </c>
      <c r="BK293" s="202">
        <f>SUM(BK294:BK304)</f>
        <v>0</v>
      </c>
    </row>
    <row r="294" spans="1:65" s="2" customFormat="1" ht="37.8" customHeight="1">
      <c r="A294" s="39"/>
      <c r="B294" s="40"/>
      <c r="C294" s="205" t="s">
        <v>409</v>
      </c>
      <c r="D294" s="205" t="s">
        <v>126</v>
      </c>
      <c r="E294" s="206" t="s">
        <v>410</v>
      </c>
      <c r="F294" s="207" t="s">
        <v>411</v>
      </c>
      <c r="G294" s="208" t="s">
        <v>173</v>
      </c>
      <c r="H294" s="209">
        <v>12.301</v>
      </c>
      <c r="I294" s="210"/>
      <c r="J294" s="211">
        <f>ROUND(I294*H294,2)</f>
        <v>0</v>
      </c>
      <c r="K294" s="207" t="s">
        <v>130</v>
      </c>
      <c r="L294" s="45"/>
      <c r="M294" s="212" t="s">
        <v>19</v>
      </c>
      <c r="N294" s="213" t="s">
        <v>44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131</v>
      </c>
      <c r="AT294" s="216" t="s">
        <v>126</v>
      </c>
      <c r="AU294" s="216" t="s">
        <v>83</v>
      </c>
      <c r="AY294" s="18" t="s">
        <v>124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131</v>
      </c>
      <c r="BM294" s="216" t="s">
        <v>412</v>
      </c>
    </row>
    <row r="295" spans="1:47" s="2" customFormat="1" ht="12">
      <c r="A295" s="39"/>
      <c r="B295" s="40"/>
      <c r="C295" s="41"/>
      <c r="D295" s="218" t="s">
        <v>133</v>
      </c>
      <c r="E295" s="41"/>
      <c r="F295" s="219" t="s">
        <v>413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133</v>
      </c>
      <c r="AU295" s="18" t="s">
        <v>83</v>
      </c>
    </row>
    <row r="296" spans="1:65" s="2" customFormat="1" ht="37.8" customHeight="1">
      <c r="A296" s="39"/>
      <c r="B296" s="40"/>
      <c r="C296" s="205" t="s">
        <v>414</v>
      </c>
      <c r="D296" s="205" t="s">
        <v>126</v>
      </c>
      <c r="E296" s="206" t="s">
        <v>415</v>
      </c>
      <c r="F296" s="207" t="s">
        <v>416</v>
      </c>
      <c r="G296" s="208" t="s">
        <v>173</v>
      </c>
      <c r="H296" s="209">
        <v>12.301</v>
      </c>
      <c r="I296" s="210"/>
      <c r="J296" s="211">
        <f>ROUND(I296*H296,2)</f>
        <v>0</v>
      </c>
      <c r="K296" s="207" t="s">
        <v>130</v>
      </c>
      <c r="L296" s="45"/>
      <c r="M296" s="212" t="s">
        <v>19</v>
      </c>
      <c r="N296" s="213" t="s">
        <v>44</v>
      </c>
      <c r="O296" s="85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131</v>
      </c>
      <c r="AT296" s="216" t="s">
        <v>126</v>
      </c>
      <c r="AU296" s="216" t="s">
        <v>83</v>
      </c>
      <c r="AY296" s="18" t="s">
        <v>124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81</v>
      </c>
      <c r="BK296" s="217">
        <f>ROUND(I296*H296,2)</f>
        <v>0</v>
      </c>
      <c r="BL296" s="18" t="s">
        <v>131</v>
      </c>
      <c r="BM296" s="216" t="s">
        <v>417</v>
      </c>
    </row>
    <row r="297" spans="1:47" s="2" customFormat="1" ht="12">
      <c r="A297" s="39"/>
      <c r="B297" s="40"/>
      <c r="C297" s="41"/>
      <c r="D297" s="218" t="s">
        <v>133</v>
      </c>
      <c r="E297" s="41"/>
      <c r="F297" s="219" t="s">
        <v>418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133</v>
      </c>
      <c r="AU297" s="18" t="s">
        <v>83</v>
      </c>
    </row>
    <row r="298" spans="1:65" s="2" customFormat="1" ht="37.8" customHeight="1">
      <c r="A298" s="39"/>
      <c r="B298" s="40"/>
      <c r="C298" s="205" t="s">
        <v>419</v>
      </c>
      <c r="D298" s="205" t="s">
        <v>126</v>
      </c>
      <c r="E298" s="206" t="s">
        <v>420</v>
      </c>
      <c r="F298" s="207" t="s">
        <v>421</v>
      </c>
      <c r="G298" s="208" t="s">
        <v>173</v>
      </c>
      <c r="H298" s="209">
        <v>307.525</v>
      </c>
      <c r="I298" s="210"/>
      <c r="J298" s="211">
        <f>ROUND(I298*H298,2)</f>
        <v>0</v>
      </c>
      <c r="K298" s="207" t="s">
        <v>130</v>
      </c>
      <c r="L298" s="45"/>
      <c r="M298" s="212" t="s">
        <v>19</v>
      </c>
      <c r="N298" s="213" t="s">
        <v>44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131</v>
      </c>
      <c r="AT298" s="216" t="s">
        <v>126</v>
      </c>
      <c r="AU298" s="216" t="s">
        <v>83</v>
      </c>
      <c r="AY298" s="18" t="s">
        <v>124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81</v>
      </c>
      <c r="BK298" s="217">
        <f>ROUND(I298*H298,2)</f>
        <v>0</v>
      </c>
      <c r="BL298" s="18" t="s">
        <v>131</v>
      </c>
      <c r="BM298" s="216" t="s">
        <v>422</v>
      </c>
    </row>
    <row r="299" spans="1:47" s="2" customFormat="1" ht="12">
      <c r="A299" s="39"/>
      <c r="B299" s="40"/>
      <c r="C299" s="41"/>
      <c r="D299" s="218" t="s">
        <v>133</v>
      </c>
      <c r="E299" s="41"/>
      <c r="F299" s="219" t="s">
        <v>423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133</v>
      </c>
      <c r="AU299" s="18" t="s">
        <v>83</v>
      </c>
    </row>
    <row r="300" spans="1:51" s="14" customFormat="1" ht="12">
      <c r="A300" s="14"/>
      <c r="B300" s="234"/>
      <c r="C300" s="235"/>
      <c r="D300" s="225" t="s">
        <v>135</v>
      </c>
      <c r="E300" s="235"/>
      <c r="F300" s="237" t="s">
        <v>424</v>
      </c>
      <c r="G300" s="235"/>
      <c r="H300" s="238">
        <v>307.525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135</v>
      </c>
      <c r="AU300" s="244" t="s">
        <v>83</v>
      </c>
      <c r="AV300" s="14" t="s">
        <v>83</v>
      </c>
      <c r="AW300" s="14" t="s">
        <v>4</v>
      </c>
      <c r="AX300" s="14" t="s">
        <v>81</v>
      </c>
      <c r="AY300" s="244" t="s">
        <v>124</v>
      </c>
    </row>
    <row r="301" spans="1:65" s="2" customFormat="1" ht="24.15" customHeight="1">
      <c r="A301" s="39"/>
      <c r="B301" s="40"/>
      <c r="C301" s="205" t="s">
        <v>425</v>
      </c>
      <c r="D301" s="205" t="s">
        <v>126</v>
      </c>
      <c r="E301" s="206" t="s">
        <v>426</v>
      </c>
      <c r="F301" s="207" t="s">
        <v>427</v>
      </c>
      <c r="G301" s="208" t="s">
        <v>173</v>
      </c>
      <c r="H301" s="209">
        <v>12.301</v>
      </c>
      <c r="I301" s="210"/>
      <c r="J301" s="211">
        <f>ROUND(I301*H301,2)</f>
        <v>0</v>
      </c>
      <c r="K301" s="207" t="s">
        <v>130</v>
      </c>
      <c r="L301" s="45"/>
      <c r="M301" s="212" t="s">
        <v>19</v>
      </c>
      <c r="N301" s="213" t="s">
        <v>44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131</v>
      </c>
      <c r="AT301" s="216" t="s">
        <v>126</v>
      </c>
      <c r="AU301" s="216" t="s">
        <v>83</v>
      </c>
      <c r="AY301" s="18" t="s">
        <v>124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81</v>
      </c>
      <c r="BK301" s="217">
        <f>ROUND(I301*H301,2)</f>
        <v>0</v>
      </c>
      <c r="BL301" s="18" t="s">
        <v>131</v>
      </c>
      <c r="BM301" s="216" t="s">
        <v>428</v>
      </c>
    </row>
    <row r="302" spans="1:47" s="2" customFormat="1" ht="12">
      <c r="A302" s="39"/>
      <c r="B302" s="40"/>
      <c r="C302" s="41"/>
      <c r="D302" s="218" t="s">
        <v>133</v>
      </c>
      <c r="E302" s="41"/>
      <c r="F302" s="219" t="s">
        <v>429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133</v>
      </c>
      <c r="AU302" s="18" t="s">
        <v>83</v>
      </c>
    </row>
    <row r="303" spans="1:65" s="2" customFormat="1" ht="44.25" customHeight="1">
      <c r="A303" s="39"/>
      <c r="B303" s="40"/>
      <c r="C303" s="205" t="s">
        <v>430</v>
      </c>
      <c r="D303" s="205" t="s">
        <v>126</v>
      </c>
      <c r="E303" s="206" t="s">
        <v>431</v>
      </c>
      <c r="F303" s="207" t="s">
        <v>432</v>
      </c>
      <c r="G303" s="208" t="s">
        <v>173</v>
      </c>
      <c r="H303" s="209">
        <v>12.289</v>
      </c>
      <c r="I303" s="210"/>
      <c r="J303" s="211">
        <f>ROUND(I303*H303,2)</f>
        <v>0</v>
      </c>
      <c r="K303" s="207" t="s">
        <v>130</v>
      </c>
      <c r="L303" s="45"/>
      <c r="M303" s="212" t="s">
        <v>19</v>
      </c>
      <c r="N303" s="213" t="s">
        <v>44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131</v>
      </c>
      <c r="AT303" s="216" t="s">
        <v>126</v>
      </c>
      <c r="AU303" s="216" t="s">
        <v>83</v>
      </c>
      <c r="AY303" s="18" t="s">
        <v>124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81</v>
      </c>
      <c r="BK303" s="217">
        <f>ROUND(I303*H303,2)</f>
        <v>0</v>
      </c>
      <c r="BL303" s="18" t="s">
        <v>131</v>
      </c>
      <c r="BM303" s="216" t="s">
        <v>433</v>
      </c>
    </row>
    <row r="304" spans="1:47" s="2" customFormat="1" ht="12">
      <c r="A304" s="39"/>
      <c r="B304" s="40"/>
      <c r="C304" s="41"/>
      <c r="D304" s="218" t="s">
        <v>133</v>
      </c>
      <c r="E304" s="41"/>
      <c r="F304" s="219" t="s">
        <v>434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133</v>
      </c>
      <c r="AU304" s="18" t="s">
        <v>83</v>
      </c>
    </row>
    <row r="305" spans="1:63" s="12" customFormat="1" ht="22.8" customHeight="1">
      <c r="A305" s="12"/>
      <c r="B305" s="189"/>
      <c r="C305" s="190"/>
      <c r="D305" s="191" t="s">
        <v>72</v>
      </c>
      <c r="E305" s="203" t="s">
        <v>435</v>
      </c>
      <c r="F305" s="203" t="s">
        <v>436</v>
      </c>
      <c r="G305" s="190"/>
      <c r="H305" s="190"/>
      <c r="I305" s="193"/>
      <c r="J305" s="204">
        <f>BK305</f>
        <v>0</v>
      </c>
      <c r="K305" s="190"/>
      <c r="L305" s="195"/>
      <c r="M305" s="196"/>
      <c r="N305" s="197"/>
      <c r="O305" s="197"/>
      <c r="P305" s="198">
        <f>SUM(P306:P307)</f>
        <v>0</v>
      </c>
      <c r="Q305" s="197"/>
      <c r="R305" s="198">
        <f>SUM(R306:R307)</f>
        <v>0</v>
      </c>
      <c r="S305" s="197"/>
      <c r="T305" s="199">
        <f>SUM(T306:T307)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0" t="s">
        <v>81</v>
      </c>
      <c r="AT305" s="201" t="s">
        <v>72</v>
      </c>
      <c r="AU305" s="201" t="s">
        <v>81</v>
      </c>
      <c r="AY305" s="200" t="s">
        <v>124</v>
      </c>
      <c r="BK305" s="202">
        <f>SUM(BK306:BK307)</f>
        <v>0</v>
      </c>
    </row>
    <row r="306" spans="1:65" s="2" customFormat="1" ht="44.25" customHeight="1">
      <c r="A306" s="39"/>
      <c r="B306" s="40"/>
      <c r="C306" s="205" t="s">
        <v>437</v>
      </c>
      <c r="D306" s="205" t="s">
        <v>126</v>
      </c>
      <c r="E306" s="206" t="s">
        <v>438</v>
      </c>
      <c r="F306" s="207" t="s">
        <v>439</v>
      </c>
      <c r="G306" s="208" t="s">
        <v>173</v>
      </c>
      <c r="H306" s="209">
        <v>23.908</v>
      </c>
      <c r="I306" s="210"/>
      <c r="J306" s="211">
        <f>ROUND(I306*H306,2)</f>
        <v>0</v>
      </c>
      <c r="K306" s="207" t="s">
        <v>130</v>
      </c>
      <c r="L306" s="45"/>
      <c r="M306" s="212" t="s">
        <v>19</v>
      </c>
      <c r="N306" s="213" t="s">
        <v>44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131</v>
      </c>
      <c r="AT306" s="216" t="s">
        <v>126</v>
      </c>
      <c r="AU306" s="216" t="s">
        <v>83</v>
      </c>
      <c r="AY306" s="18" t="s">
        <v>124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81</v>
      </c>
      <c r="BK306" s="217">
        <f>ROUND(I306*H306,2)</f>
        <v>0</v>
      </c>
      <c r="BL306" s="18" t="s">
        <v>131</v>
      </c>
      <c r="BM306" s="216" t="s">
        <v>440</v>
      </c>
    </row>
    <row r="307" spans="1:47" s="2" customFormat="1" ht="12">
      <c r="A307" s="39"/>
      <c r="B307" s="40"/>
      <c r="C307" s="41"/>
      <c r="D307" s="218" t="s">
        <v>133</v>
      </c>
      <c r="E307" s="41"/>
      <c r="F307" s="219" t="s">
        <v>441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133</v>
      </c>
      <c r="AU307" s="18" t="s">
        <v>83</v>
      </c>
    </row>
    <row r="308" spans="1:63" s="12" customFormat="1" ht="25.9" customHeight="1">
      <c r="A308" s="12"/>
      <c r="B308" s="189"/>
      <c r="C308" s="190"/>
      <c r="D308" s="191" t="s">
        <v>72</v>
      </c>
      <c r="E308" s="192" t="s">
        <v>442</v>
      </c>
      <c r="F308" s="192" t="s">
        <v>443</v>
      </c>
      <c r="G308" s="190"/>
      <c r="H308" s="190"/>
      <c r="I308" s="193"/>
      <c r="J308" s="194">
        <f>BK308</f>
        <v>0</v>
      </c>
      <c r="K308" s="190"/>
      <c r="L308" s="195"/>
      <c r="M308" s="196"/>
      <c r="N308" s="197"/>
      <c r="O308" s="197"/>
      <c r="P308" s="198">
        <f>P309+P315+P346+P364</f>
        <v>0</v>
      </c>
      <c r="Q308" s="197"/>
      <c r="R308" s="198">
        <f>R309+R315+R346+R364</f>
        <v>3.62843714</v>
      </c>
      <c r="S308" s="197"/>
      <c r="T308" s="199">
        <f>T309+T315+T346+T364</f>
        <v>0.36874989999999996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0" t="s">
        <v>83</v>
      </c>
      <c r="AT308" s="201" t="s">
        <v>72</v>
      </c>
      <c r="AU308" s="201" t="s">
        <v>73</v>
      </c>
      <c r="AY308" s="200" t="s">
        <v>124</v>
      </c>
      <c r="BK308" s="202">
        <f>BK309+BK315+BK346+BK364</f>
        <v>0</v>
      </c>
    </row>
    <row r="309" spans="1:63" s="12" customFormat="1" ht="22.8" customHeight="1">
      <c r="A309" s="12"/>
      <c r="B309" s="189"/>
      <c r="C309" s="190"/>
      <c r="D309" s="191" t="s">
        <v>72</v>
      </c>
      <c r="E309" s="203" t="s">
        <v>444</v>
      </c>
      <c r="F309" s="203" t="s">
        <v>445</v>
      </c>
      <c r="G309" s="190"/>
      <c r="H309" s="190"/>
      <c r="I309" s="193"/>
      <c r="J309" s="204">
        <f>BK309</f>
        <v>0</v>
      </c>
      <c r="K309" s="190"/>
      <c r="L309" s="195"/>
      <c r="M309" s="196"/>
      <c r="N309" s="197"/>
      <c r="O309" s="197"/>
      <c r="P309" s="198">
        <f>SUM(P310:P314)</f>
        <v>0</v>
      </c>
      <c r="Q309" s="197"/>
      <c r="R309" s="198">
        <f>SUM(R310:R314)</f>
        <v>0</v>
      </c>
      <c r="S309" s="197"/>
      <c r="T309" s="199">
        <f>SUM(T310:T314)</f>
        <v>0.1251659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0" t="s">
        <v>83</v>
      </c>
      <c r="AT309" s="201" t="s">
        <v>72</v>
      </c>
      <c r="AU309" s="201" t="s">
        <v>81</v>
      </c>
      <c r="AY309" s="200" t="s">
        <v>124</v>
      </c>
      <c r="BK309" s="202">
        <f>SUM(BK310:BK314)</f>
        <v>0</v>
      </c>
    </row>
    <row r="310" spans="1:65" s="2" customFormat="1" ht="16.5" customHeight="1">
      <c r="A310" s="39"/>
      <c r="B310" s="40"/>
      <c r="C310" s="205" t="s">
        <v>446</v>
      </c>
      <c r="D310" s="205" t="s">
        <v>126</v>
      </c>
      <c r="E310" s="206" t="s">
        <v>447</v>
      </c>
      <c r="F310" s="207" t="s">
        <v>448</v>
      </c>
      <c r="G310" s="208" t="s">
        <v>249</v>
      </c>
      <c r="H310" s="209">
        <v>9.37</v>
      </c>
      <c r="I310" s="210"/>
      <c r="J310" s="211">
        <f>ROUND(I310*H310,2)</f>
        <v>0</v>
      </c>
      <c r="K310" s="207" t="s">
        <v>19</v>
      </c>
      <c r="L310" s="45"/>
      <c r="M310" s="212" t="s">
        <v>19</v>
      </c>
      <c r="N310" s="213" t="s">
        <v>44</v>
      </c>
      <c r="O310" s="85"/>
      <c r="P310" s="214">
        <f>O310*H310</f>
        <v>0</v>
      </c>
      <c r="Q310" s="214">
        <v>0</v>
      </c>
      <c r="R310" s="214">
        <f>Q310*H310</f>
        <v>0</v>
      </c>
      <c r="S310" s="214">
        <v>0.01207</v>
      </c>
      <c r="T310" s="215">
        <f>S310*H310</f>
        <v>0.1130959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219</v>
      </c>
      <c r="AT310" s="216" t="s">
        <v>126</v>
      </c>
      <c r="AU310" s="216" t="s">
        <v>83</v>
      </c>
      <c r="AY310" s="18" t="s">
        <v>124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81</v>
      </c>
      <c r="BK310" s="217">
        <f>ROUND(I310*H310,2)</f>
        <v>0</v>
      </c>
      <c r="BL310" s="18" t="s">
        <v>219</v>
      </c>
      <c r="BM310" s="216" t="s">
        <v>449</v>
      </c>
    </row>
    <row r="311" spans="1:51" s="13" customFormat="1" ht="12">
      <c r="A311" s="13"/>
      <c r="B311" s="223"/>
      <c r="C311" s="224"/>
      <c r="D311" s="225" t="s">
        <v>135</v>
      </c>
      <c r="E311" s="226" t="s">
        <v>19</v>
      </c>
      <c r="F311" s="227" t="s">
        <v>450</v>
      </c>
      <c r="G311" s="224"/>
      <c r="H311" s="226" t="s">
        <v>19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135</v>
      </c>
      <c r="AU311" s="233" t="s">
        <v>83</v>
      </c>
      <c r="AV311" s="13" t="s">
        <v>81</v>
      </c>
      <c r="AW311" s="13" t="s">
        <v>35</v>
      </c>
      <c r="AX311" s="13" t="s">
        <v>73</v>
      </c>
      <c r="AY311" s="233" t="s">
        <v>124</v>
      </c>
    </row>
    <row r="312" spans="1:51" s="14" customFormat="1" ht="12">
      <c r="A312" s="14"/>
      <c r="B312" s="234"/>
      <c r="C312" s="235"/>
      <c r="D312" s="225" t="s">
        <v>135</v>
      </c>
      <c r="E312" s="236" t="s">
        <v>19</v>
      </c>
      <c r="F312" s="237" t="s">
        <v>451</v>
      </c>
      <c r="G312" s="235"/>
      <c r="H312" s="238">
        <v>9.37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135</v>
      </c>
      <c r="AU312" s="244" t="s">
        <v>83</v>
      </c>
      <c r="AV312" s="14" t="s">
        <v>83</v>
      </c>
      <c r="AW312" s="14" t="s">
        <v>35</v>
      </c>
      <c r="AX312" s="14" t="s">
        <v>73</v>
      </c>
      <c r="AY312" s="244" t="s">
        <v>124</v>
      </c>
    </row>
    <row r="313" spans="1:51" s="15" customFormat="1" ht="12">
      <c r="A313" s="15"/>
      <c r="B313" s="245"/>
      <c r="C313" s="246"/>
      <c r="D313" s="225" t="s">
        <v>135</v>
      </c>
      <c r="E313" s="247" t="s">
        <v>19</v>
      </c>
      <c r="F313" s="248" t="s">
        <v>138</v>
      </c>
      <c r="G313" s="246"/>
      <c r="H313" s="249">
        <v>9.37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5" t="s">
        <v>135</v>
      </c>
      <c r="AU313" s="255" t="s">
        <v>83</v>
      </c>
      <c r="AV313" s="15" t="s">
        <v>131</v>
      </c>
      <c r="AW313" s="15" t="s">
        <v>35</v>
      </c>
      <c r="AX313" s="15" t="s">
        <v>81</v>
      </c>
      <c r="AY313" s="255" t="s">
        <v>124</v>
      </c>
    </row>
    <row r="314" spans="1:65" s="2" customFormat="1" ht="16.5" customHeight="1">
      <c r="A314" s="39"/>
      <c r="B314" s="40"/>
      <c r="C314" s="205" t="s">
        <v>452</v>
      </c>
      <c r="D314" s="205" t="s">
        <v>126</v>
      </c>
      <c r="E314" s="206" t="s">
        <v>453</v>
      </c>
      <c r="F314" s="207" t="s">
        <v>454</v>
      </c>
      <c r="G314" s="208" t="s">
        <v>455</v>
      </c>
      <c r="H314" s="209">
        <v>1</v>
      </c>
      <c r="I314" s="210"/>
      <c r="J314" s="211">
        <f>ROUND(I314*H314,2)</f>
        <v>0</v>
      </c>
      <c r="K314" s="207" t="s">
        <v>19</v>
      </c>
      <c r="L314" s="45"/>
      <c r="M314" s="212" t="s">
        <v>19</v>
      </c>
      <c r="N314" s="213" t="s">
        <v>44</v>
      </c>
      <c r="O314" s="85"/>
      <c r="P314" s="214">
        <f>O314*H314</f>
        <v>0</v>
      </c>
      <c r="Q314" s="214">
        <v>0</v>
      </c>
      <c r="R314" s="214">
        <f>Q314*H314</f>
        <v>0</v>
      </c>
      <c r="S314" s="214">
        <v>0.01207</v>
      </c>
      <c r="T314" s="215">
        <f>S314*H314</f>
        <v>0.01207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219</v>
      </c>
      <c r="AT314" s="216" t="s">
        <v>126</v>
      </c>
      <c r="AU314" s="216" t="s">
        <v>83</v>
      </c>
      <c r="AY314" s="18" t="s">
        <v>124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81</v>
      </c>
      <c r="BK314" s="217">
        <f>ROUND(I314*H314,2)</f>
        <v>0</v>
      </c>
      <c r="BL314" s="18" t="s">
        <v>219</v>
      </c>
      <c r="BM314" s="216" t="s">
        <v>456</v>
      </c>
    </row>
    <row r="315" spans="1:63" s="12" customFormat="1" ht="22.8" customHeight="1">
      <c r="A315" s="12"/>
      <c r="B315" s="189"/>
      <c r="C315" s="190"/>
      <c r="D315" s="191" t="s">
        <v>72</v>
      </c>
      <c r="E315" s="203" t="s">
        <v>457</v>
      </c>
      <c r="F315" s="203" t="s">
        <v>458</v>
      </c>
      <c r="G315" s="190"/>
      <c r="H315" s="190"/>
      <c r="I315" s="193"/>
      <c r="J315" s="204">
        <f>BK315</f>
        <v>0</v>
      </c>
      <c r="K315" s="190"/>
      <c r="L315" s="195"/>
      <c r="M315" s="196"/>
      <c r="N315" s="197"/>
      <c r="O315" s="197"/>
      <c r="P315" s="198">
        <f>SUM(P316:P345)</f>
        <v>0</v>
      </c>
      <c r="Q315" s="197"/>
      <c r="R315" s="198">
        <f>SUM(R316:R345)</f>
        <v>0.0014937</v>
      </c>
      <c r="S315" s="197"/>
      <c r="T315" s="199">
        <f>SUM(T316:T345)</f>
        <v>0.167552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0" t="s">
        <v>83</v>
      </c>
      <c r="AT315" s="201" t="s">
        <v>72</v>
      </c>
      <c r="AU315" s="201" t="s">
        <v>81</v>
      </c>
      <c r="AY315" s="200" t="s">
        <v>124</v>
      </c>
      <c r="BK315" s="202">
        <f>SUM(BK316:BK345)</f>
        <v>0</v>
      </c>
    </row>
    <row r="316" spans="1:65" s="2" customFormat="1" ht="24.15" customHeight="1">
      <c r="A316" s="39"/>
      <c r="B316" s="40"/>
      <c r="C316" s="205" t="s">
        <v>459</v>
      </c>
      <c r="D316" s="205" t="s">
        <v>126</v>
      </c>
      <c r="E316" s="206" t="s">
        <v>460</v>
      </c>
      <c r="F316" s="207" t="s">
        <v>461</v>
      </c>
      <c r="G316" s="208" t="s">
        <v>249</v>
      </c>
      <c r="H316" s="209">
        <v>5.63</v>
      </c>
      <c r="I316" s="210"/>
      <c r="J316" s="211">
        <f>ROUND(I316*H316,2)</f>
        <v>0</v>
      </c>
      <c r="K316" s="207" t="s">
        <v>19</v>
      </c>
      <c r="L316" s="45"/>
      <c r="M316" s="212" t="s">
        <v>19</v>
      </c>
      <c r="N316" s="213" t="s">
        <v>44</v>
      </c>
      <c r="O316" s="85"/>
      <c r="P316" s="214">
        <f>O316*H316</f>
        <v>0</v>
      </c>
      <c r="Q316" s="214">
        <v>6E-05</v>
      </c>
      <c r="R316" s="214">
        <f>Q316*H316</f>
        <v>0.0003378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219</v>
      </c>
      <c r="AT316" s="216" t="s">
        <v>126</v>
      </c>
      <c r="AU316" s="216" t="s">
        <v>83</v>
      </c>
      <c r="AY316" s="18" t="s">
        <v>124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81</v>
      </c>
      <c r="BK316" s="217">
        <f>ROUND(I316*H316,2)</f>
        <v>0</v>
      </c>
      <c r="BL316" s="18" t="s">
        <v>219</v>
      </c>
      <c r="BM316" s="216" t="s">
        <v>462</v>
      </c>
    </row>
    <row r="317" spans="1:51" s="14" customFormat="1" ht="12">
      <c r="A317" s="14"/>
      <c r="B317" s="234"/>
      <c r="C317" s="235"/>
      <c r="D317" s="225" t="s">
        <v>135</v>
      </c>
      <c r="E317" s="236" t="s">
        <v>19</v>
      </c>
      <c r="F317" s="237" t="s">
        <v>463</v>
      </c>
      <c r="G317" s="235"/>
      <c r="H317" s="238">
        <v>5.63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135</v>
      </c>
      <c r="AU317" s="244" t="s">
        <v>83</v>
      </c>
      <c r="AV317" s="14" t="s">
        <v>83</v>
      </c>
      <c r="AW317" s="14" t="s">
        <v>35</v>
      </c>
      <c r="AX317" s="14" t="s">
        <v>73</v>
      </c>
      <c r="AY317" s="244" t="s">
        <v>124</v>
      </c>
    </row>
    <row r="318" spans="1:51" s="15" customFormat="1" ht="12">
      <c r="A318" s="15"/>
      <c r="B318" s="245"/>
      <c r="C318" s="246"/>
      <c r="D318" s="225" t="s">
        <v>135</v>
      </c>
      <c r="E318" s="247" t="s">
        <v>19</v>
      </c>
      <c r="F318" s="248" t="s">
        <v>138</v>
      </c>
      <c r="G318" s="246"/>
      <c r="H318" s="249">
        <v>5.63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5" t="s">
        <v>135</v>
      </c>
      <c r="AU318" s="255" t="s">
        <v>83</v>
      </c>
      <c r="AV318" s="15" t="s">
        <v>131</v>
      </c>
      <c r="AW318" s="15" t="s">
        <v>35</v>
      </c>
      <c r="AX318" s="15" t="s">
        <v>81</v>
      </c>
      <c r="AY318" s="255" t="s">
        <v>124</v>
      </c>
    </row>
    <row r="319" spans="1:65" s="2" customFormat="1" ht="24.15" customHeight="1">
      <c r="A319" s="39"/>
      <c r="B319" s="40"/>
      <c r="C319" s="205" t="s">
        <v>464</v>
      </c>
      <c r="D319" s="205" t="s">
        <v>126</v>
      </c>
      <c r="E319" s="206" t="s">
        <v>465</v>
      </c>
      <c r="F319" s="207" t="s">
        <v>466</v>
      </c>
      <c r="G319" s="208" t="s">
        <v>249</v>
      </c>
      <c r="H319" s="209">
        <v>4.21</v>
      </c>
      <c r="I319" s="210"/>
      <c r="J319" s="211">
        <f>ROUND(I319*H319,2)</f>
        <v>0</v>
      </c>
      <c r="K319" s="207" t="s">
        <v>19</v>
      </c>
      <c r="L319" s="45"/>
      <c r="M319" s="212" t="s">
        <v>19</v>
      </c>
      <c r="N319" s="213" t="s">
        <v>44</v>
      </c>
      <c r="O319" s="85"/>
      <c r="P319" s="214">
        <f>O319*H319</f>
        <v>0</v>
      </c>
      <c r="Q319" s="214">
        <v>6E-05</v>
      </c>
      <c r="R319" s="214">
        <f>Q319*H319</f>
        <v>0.0002526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219</v>
      </c>
      <c r="AT319" s="216" t="s">
        <v>126</v>
      </c>
      <c r="AU319" s="216" t="s">
        <v>83</v>
      </c>
      <c r="AY319" s="18" t="s">
        <v>124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81</v>
      </c>
      <c r="BK319" s="217">
        <f>ROUND(I319*H319,2)</f>
        <v>0</v>
      </c>
      <c r="BL319" s="18" t="s">
        <v>219</v>
      </c>
      <c r="BM319" s="216" t="s">
        <v>467</v>
      </c>
    </row>
    <row r="320" spans="1:51" s="14" customFormat="1" ht="12">
      <c r="A320" s="14"/>
      <c r="B320" s="234"/>
      <c r="C320" s="235"/>
      <c r="D320" s="225" t="s">
        <v>135</v>
      </c>
      <c r="E320" s="236" t="s">
        <v>19</v>
      </c>
      <c r="F320" s="237" t="s">
        <v>468</v>
      </c>
      <c r="G320" s="235"/>
      <c r="H320" s="238">
        <v>4.21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135</v>
      </c>
      <c r="AU320" s="244" t="s">
        <v>83</v>
      </c>
      <c r="AV320" s="14" t="s">
        <v>83</v>
      </c>
      <c r="AW320" s="14" t="s">
        <v>35</v>
      </c>
      <c r="AX320" s="14" t="s">
        <v>73</v>
      </c>
      <c r="AY320" s="244" t="s">
        <v>124</v>
      </c>
    </row>
    <row r="321" spans="1:51" s="15" customFormat="1" ht="12">
      <c r="A321" s="15"/>
      <c r="B321" s="245"/>
      <c r="C321" s="246"/>
      <c r="D321" s="225" t="s">
        <v>135</v>
      </c>
      <c r="E321" s="247" t="s">
        <v>19</v>
      </c>
      <c r="F321" s="248" t="s">
        <v>138</v>
      </c>
      <c r="G321" s="246"/>
      <c r="H321" s="249">
        <v>4.21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135</v>
      </c>
      <c r="AU321" s="255" t="s">
        <v>83</v>
      </c>
      <c r="AV321" s="15" t="s">
        <v>131</v>
      </c>
      <c r="AW321" s="15" t="s">
        <v>35</v>
      </c>
      <c r="AX321" s="15" t="s">
        <v>81</v>
      </c>
      <c r="AY321" s="255" t="s">
        <v>124</v>
      </c>
    </row>
    <row r="322" spans="1:65" s="2" customFormat="1" ht="21.75" customHeight="1">
      <c r="A322" s="39"/>
      <c r="B322" s="40"/>
      <c r="C322" s="205" t="s">
        <v>469</v>
      </c>
      <c r="D322" s="205" t="s">
        <v>126</v>
      </c>
      <c r="E322" s="206" t="s">
        <v>470</v>
      </c>
      <c r="F322" s="207" t="s">
        <v>471</v>
      </c>
      <c r="G322" s="208" t="s">
        <v>249</v>
      </c>
      <c r="H322" s="209">
        <v>4.245</v>
      </c>
      <c r="I322" s="210"/>
      <c r="J322" s="211">
        <f>ROUND(I322*H322,2)</f>
        <v>0</v>
      </c>
      <c r="K322" s="207" t="s">
        <v>19</v>
      </c>
      <c r="L322" s="45"/>
      <c r="M322" s="212" t="s">
        <v>19</v>
      </c>
      <c r="N322" s="213" t="s">
        <v>44</v>
      </c>
      <c r="O322" s="85"/>
      <c r="P322" s="214">
        <f>O322*H322</f>
        <v>0</v>
      </c>
      <c r="Q322" s="214">
        <v>6E-05</v>
      </c>
      <c r="R322" s="214">
        <f>Q322*H322</f>
        <v>0.0002547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219</v>
      </c>
      <c r="AT322" s="216" t="s">
        <v>126</v>
      </c>
      <c r="AU322" s="216" t="s">
        <v>83</v>
      </c>
      <c r="AY322" s="18" t="s">
        <v>124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81</v>
      </c>
      <c r="BK322" s="217">
        <f>ROUND(I322*H322,2)</f>
        <v>0</v>
      </c>
      <c r="BL322" s="18" t="s">
        <v>219</v>
      </c>
      <c r="BM322" s="216" t="s">
        <v>472</v>
      </c>
    </row>
    <row r="323" spans="1:51" s="14" customFormat="1" ht="12">
      <c r="A323" s="14"/>
      <c r="B323" s="234"/>
      <c r="C323" s="235"/>
      <c r="D323" s="225" t="s">
        <v>135</v>
      </c>
      <c r="E323" s="236" t="s">
        <v>19</v>
      </c>
      <c r="F323" s="237" t="s">
        <v>473</v>
      </c>
      <c r="G323" s="235"/>
      <c r="H323" s="238">
        <v>4.245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135</v>
      </c>
      <c r="AU323" s="244" t="s">
        <v>83</v>
      </c>
      <c r="AV323" s="14" t="s">
        <v>83</v>
      </c>
      <c r="AW323" s="14" t="s">
        <v>35</v>
      </c>
      <c r="AX323" s="14" t="s">
        <v>73</v>
      </c>
      <c r="AY323" s="244" t="s">
        <v>124</v>
      </c>
    </row>
    <row r="324" spans="1:51" s="15" customFormat="1" ht="12">
      <c r="A324" s="15"/>
      <c r="B324" s="245"/>
      <c r="C324" s="246"/>
      <c r="D324" s="225" t="s">
        <v>135</v>
      </c>
      <c r="E324" s="247" t="s">
        <v>19</v>
      </c>
      <c r="F324" s="248" t="s">
        <v>138</v>
      </c>
      <c r="G324" s="246"/>
      <c r="H324" s="249">
        <v>4.245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5" t="s">
        <v>135</v>
      </c>
      <c r="AU324" s="255" t="s">
        <v>83</v>
      </c>
      <c r="AV324" s="15" t="s">
        <v>131</v>
      </c>
      <c r="AW324" s="15" t="s">
        <v>35</v>
      </c>
      <c r="AX324" s="15" t="s">
        <v>81</v>
      </c>
      <c r="AY324" s="255" t="s">
        <v>124</v>
      </c>
    </row>
    <row r="325" spans="1:65" s="2" customFormat="1" ht="16.5" customHeight="1">
      <c r="A325" s="39"/>
      <c r="B325" s="40"/>
      <c r="C325" s="205" t="s">
        <v>474</v>
      </c>
      <c r="D325" s="205" t="s">
        <v>126</v>
      </c>
      <c r="E325" s="206" t="s">
        <v>475</v>
      </c>
      <c r="F325" s="207" t="s">
        <v>476</v>
      </c>
      <c r="G325" s="208" t="s">
        <v>141</v>
      </c>
      <c r="H325" s="209">
        <v>1.44</v>
      </c>
      <c r="I325" s="210"/>
      <c r="J325" s="211">
        <f>ROUND(I325*H325,2)</f>
        <v>0</v>
      </c>
      <c r="K325" s="207" t="s">
        <v>19</v>
      </c>
      <c r="L325" s="45"/>
      <c r="M325" s="212" t="s">
        <v>19</v>
      </c>
      <c r="N325" s="213" t="s">
        <v>44</v>
      </c>
      <c r="O325" s="85"/>
      <c r="P325" s="214">
        <f>O325*H325</f>
        <v>0</v>
      </c>
      <c r="Q325" s="214">
        <v>6E-05</v>
      </c>
      <c r="R325" s="214">
        <f>Q325*H325</f>
        <v>8.64E-05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219</v>
      </c>
      <c r="AT325" s="216" t="s">
        <v>126</v>
      </c>
      <c r="AU325" s="216" t="s">
        <v>83</v>
      </c>
      <c r="AY325" s="18" t="s">
        <v>124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81</v>
      </c>
      <c r="BK325" s="217">
        <f>ROUND(I325*H325,2)</f>
        <v>0</v>
      </c>
      <c r="BL325" s="18" t="s">
        <v>219</v>
      </c>
      <c r="BM325" s="216" t="s">
        <v>477</v>
      </c>
    </row>
    <row r="326" spans="1:51" s="14" customFormat="1" ht="12">
      <c r="A326" s="14"/>
      <c r="B326" s="234"/>
      <c r="C326" s="235"/>
      <c r="D326" s="225" t="s">
        <v>135</v>
      </c>
      <c r="E326" s="236" t="s">
        <v>19</v>
      </c>
      <c r="F326" s="237" t="s">
        <v>478</v>
      </c>
      <c r="G326" s="235"/>
      <c r="H326" s="238">
        <v>0.9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135</v>
      </c>
      <c r="AU326" s="244" t="s">
        <v>83</v>
      </c>
      <c r="AV326" s="14" t="s">
        <v>83</v>
      </c>
      <c r="AW326" s="14" t="s">
        <v>35</v>
      </c>
      <c r="AX326" s="14" t="s">
        <v>73</v>
      </c>
      <c r="AY326" s="244" t="s">
        <v>124</v>
      </c>
    </row>
    <row r="327" spans="1:51" s="14" customFormat="1" ht="12">
      <c r="A327" s="14"/>
      <c r="B327" s="234"/>
      <c r="C327" s="235"/>
      <c r="D327" s="225" t="s">
        <v>135</v>
      </c>
      <c r="E327" s="236" t="s">
        <v>19</v>
      </c>
      <c r="F327" s="237" t="s">
        <v>479</v>
      </c>
      <c r="G327" s="235"/>
      <c r="H327" s="238">
        <v>0.54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135</v>
      </c>
      <c r="AU327" s="244" t="s">
        <v>83</v>
      </c>
      <c r="AV327" s="14" t="s">
        <v>83</v>
      </c>
      <c r="AW327" s="14" t="s">
        <v>35</v>
      </c>
      <c r="AX327" s="14" t="s">
        <v>73</v>
      </c>
      <c r="AY327" s="244" t="s">
        <v>124</v>
      </c>
    </row>
    <row r="328" spans="1:51" s="15" customFormat="1" ht="12">
      <c r="A328" s="15"/>
      <c r="B328" s="245"/>
      <c r="C328" s="246"/>
      <c r="D328" s="225" t="s">
        <v>135</v>
      </c>
      <c r="E328" s="247" t="s">
        <v>19</v>
      </c>
      <c r="F328" s="248" t="s">
        <v>138</v>
      </c>
      <c r="G328" s="246"/>
      <c r="H328" s="249">
        <v>1.44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5" t="s">
        <v>135</v>
      </c>
      <c r="AU328" s="255" t="s">
        <v>83</v>
      </c>
      <c r="AV328" s="15" t="s">
        <v>131</v>
      </c>
      <c r="AW328" s="15" t="s">
        <v>35</v>
      </c>
      <c r="AX328" s="15" t="s">
        <v>81</v>
      </c>
      <c r="AY328" s="255" t="s">
        <v>124</v>
      </c>
    </row>
    <row r="329" spans="1:65" s="2" customFormat="1" ht="24.15" customHeight="1">
      <c r="A329" s="39"/>
      <c r="B329" s="40"/>
      <c r="C329" s="205" t="s">
        <v>480</v>
      </c>
      <c r="D329" s="205" t="s">
        <v>126</v>
      </c>
      <c r="E329" s="206" t="s">
        <v>481</v>
      </c>
      <c r="F329" s="207" t="s">
        <v>482</v>
      </c>
      <c r="G329" s="208" t="s">
        <v>249</v>
      </c>
      <c r="H329" s="209">
        <v>9.37</v>
      </c>
      <c r="I329" s="210"/>
      <c r="J329" s="211">
        <f>ROUND(I329*H329,2)</f>
        <v>0</v>
      </c>
      <c r="K329" s="207" t="s">
        <v>19</v>
      </c>
      <c r="L329" s="45"/>
      <c r="M329" s="212" t="s">
        <v>19</v>
      </c>
      <c r="N329" s="213" t="s">
        <v>44</v>
      </c>
      <c r="O329" s="85"/>
      <c r="P329" s="214">
        <f>O329*H329</f>
        <v>0</v>
      </c>
      <c r="Q329" s="214">
        <v>6E-05</v>
      </c>
      <c r="R329" s="214">
        <f>Q329*H329</f>
        <v>0.0005622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219</v>
      </c>
      <c r="AT329" s="216" t="s">
        <v>126</v>
      </c>
      <c r="AU329" s="216" t="s">
        <v>83</v>
      </c>
      <c r="AY329" s="18" t="s">
        <v>124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81</v>
      </c>
      <c r="BK329" s="217">
        <f>ROUND(I329*H329,2)</f>
        <v>0</v>
      </c>
      <c r="BL329" s="18" t="s">
        <v>219</v>
      </c>
      <c r="BM329" s="216" t="s">
        <v>483</v>
      </c>
    </row>
    <row r="330" spans="1:51" s="13" customFormat="1" ht="12">
      <c r="A330" s="13"/>
      <c r="B330" s="223"/>
      <c r="C330" s="224"/>
      <c r="D330" s="225" t="s">
        <v>135</v>
      </c>
      <c r="E330" s="226" t="s">
        <v>19</v>
      </c>
      <c r="F330" s="227" t="s">
        <v>450</v>
      </c>
      <c r="G330" s="224"/>
      <c r="H330" s="226" t="s">
        <v>19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135</v>
      </c>
      <c r="AU330" s="233" t="s">
        <v>83</v>
      </c>
      <c r="AV330" s="13" t="s">
        <v>81</v>
      </c>
      <c r="AW330" s="13" t="s">
        <v>35</v>
      </c>
      <c r="AX330" s="13" t="s">
        <v>73</v>
      </c>
      <c r="AY330" s="233" t="s">
        <v>124</v>
      </c>
    </row>
    <row r="331" spans="1:51" s="14" customFormat="1" ht="12">
      <c r="A331" s="14"/>
      <c r="B331" s="234"/>
      <c r="C331" s="235"/>
      <c r="D331" s="225" t="s">
        <v>135</v>
      </c>
      <c r="E331" s="236" t="s">
        <v>19</v>
      </c>
      <c r="F331" s="237" t="s">
        <v>451</v>
      </c>
      <c r="G331" s="235"/>
      <c r="H331" s="238">
        <v>9.37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135</v>
      </c>
      <c r="AU331" s="244" t="s">
        <v>83</v>
      </c>
      <c r="AV331" s="14" t="s">
        <v>83</v>
      </c>
      <c r="AW331" s="14" t="s">
        <v>35</v>
      </c>
      <c r="AX331" s="14" t="s">
        <v>73</v>
      </c>
      <c r="AY331" s="244" t="s">
        <v>124</v>
      </c>
    </row>
    <row r="332" spans="1:51" s="15" customFormat="1" ht="12">
      <c r="A332" s="15"/>
      <c r="B332" s="245"/>
      <c r="C332" s="246"/>
      <c r="D332" s="225" t="s">
        <v>135</v>
      </c>
      <c r="E332" s="247" t="s">
        <v>19</v>
      </c>
      <c r="F332" s="248" t="s">
        <v>138</v>
      </c>
      <c r="G332" s="246"/>
      <c r="H332" s="249">
        <v>9.37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5" t="s">
        <v>135</v>
      </c>
      <c r="AU332" s="255" t="s">
        <v>83</v>
      </c>
      <c r="AV332" s="15" t="s">
        <v>131</v>
      </c>
      <c r="AW332" s="15" t="s">
        <v>35</v>
      </c>
      <c r="AX332" s="15" t="s">
        <v>81</v>
      </c>
      <c r="AY332" s="255" t="s">
        <v>124</v>
      </c>
    </row>
    <row r="333" spans="1:65" s="2" customFormat="1" ht="33" customHeight="1">
      <c r="A333" s="39"/>
      <c r="B333" s="40"/>
      <c r="C333" s="205" t="s">
        <v>484</v>
      </c>
      <c r="D333" s="205" t="s">
        <v>126</v>
      </c>
      <c r="E333" s="206" t="s">
        <v>485</v>
      </c>
      <c r="F333" s="207" t="s">
        <v>486</v>
      </c>
      <c r="G333" s="208" t="s">
        <v>249</v>
      </c>
      <c r="H333" s="209">
        <v>10.347</v>
      </c>
      <c r="I333" s="210"/>
      <c r="J333" s="211">
        <f>ROUND(I333*H333,2)</f>
        <v>0</v>
      </c>
      <c r="K333" s="207" t="s">
        <v>130</v>
      </c>
      <c r="L333" s="45"/>
      <c r="M333" s="212" t="s">
        <v>19</v>
      </c>
      <c r="N333" s="213" t="s">
        <v>44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0.016</v>
      </c>
      <c r="T333" s="215">
        <f>S333*H333</f>
        <v>0.165552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219</v>
      </c>
      <c r="AT333" s="216" t="s">
        <v>126</v>
      </c>
      <c r="AU333" s="216" t="s">
        <v>83</v>
      </c>
      <c r="AY333" s="18" t="s">
        <v>124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219</v>
      </c>
      <c r="BM333" s="216" t="s">
        <v>487</v>
      </c>
    </row>
    <row r="334" spans="1:47" s="2" customFormat="1" ht="12">
      <c r="A334" s="39"/>
      <c r="B334" s="40"/>
      <c r="C334" s="41"/>
      <c r="D334" s="218" t="s">
        <v>133</v>
      </c>
      <c r="E334" s="41"/>
      <c r="F334" s="219" t="s">
        <v>488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133</v>
      </c>
      <c r="AU334" s="18" t="s">
        <v>83</v>
      </c>
    </row>
    <row r="335" spans="1:51" s="13" customFormat="1" ht="12">
      <c r="A335" s="13"/>
      <c r="B335" s="223"/>
      <c r="C335" s="224"/>
      <c r="D335" s="225" t="s">
        <v>135</v>
      </c>
      <c r="E335" s="226" t="s">
        <v>19</v>
      </c>
      <c r="F335" s="227" t="s">
        <v>489</v>
      </c>
      <c r="G335" s="224"/>
      <c r="H335" s="226" t="s">
        <v>19</v>
      </c>
      <c r="I335" s="228"/>
      <c r="J335" s="224"/>
      <c r="K335" s="224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135</v>
      </c>
      <c r="AU335" s="233" t="s">
        <v>83</v>
      </c>
      <c r="AV335" s="13" t="s">
        <v>81</v>
      </c>
      <c r="AW335" s="13" t="s">
        <v>35</v>
      </c>
      <c r="AX335" s="13" t="s">
        <v>73</v>
      </c>
      <c r="AY335" s="233" t="s">
        <v>124</v>
      </c>
    </row>
    <row r="336" spans="1:51" s="14" customFormat="1" ht="12">
      <c r="A336" s="14"/>
      <c r="B336" s="234"/>
      <c r="C336" s="235"/>
      <c r="D336" s="225" t="s">
        <v>135</v>
      </c>
      <c r="E336" s="236" t="s">
        <v>19</v>
      </c>
      <c r="F336" s="237" t="s">
        <v>490</v>
      </c>
      <c r="G336" s="235"/>
      <c r="H336" s="238">
        <v>10.347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135</v>
      </c>
      <c r="AU336" s="244" t="s">
        <v>83</v>
      </c>
      <c r="AV336" s="14" t="s">
        <v>83</v>
      </c>
      <c r="AW336" s="14" t="s">
        <v>35</v>
      </c>
      <c r="AX336" s="14" t="s">
        <v>73</v>
      </c>
      <c r="AY336" s="244" t="s">
        <v>124</v>
      </c>
    </row>
    <row r="337" spans="1:51" s="15" customFormat="1" ht="12">
      <c r="A337" s="15"/>
      <c r="B337" s="245"/>
      <c r="C337" s="246"/>
      <c r="D337" s="225" t="s">
        <v>135</v>
      </c>
      <c r="E337" s="247" t="s">
        <v>19</v>
      </c>
      <c r="F337" s="248" t="s">
        <v>138</v>
      </c>
      <c r="G337" s="246"/>
      <c r="H337" s="249">
        <v>10.347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5" t="s">
        <v>135</v>
      </c>
      <c r="AU337" s="255" t="s">
        <v>83</v>
      </c>
      <c r="AV337" s="15" t="s">
        <v>131</v>
      </c>
      <c r="AW337" s="15" t="s">
        <v>35</v>
      </c>
      <c r="AX337" s="15" t="s">
        <v>81</v>
      </c>
      <c r="AY337" s="255" t="s">
        <v>124</v>
      </c>
    </row>
    <row r="338" spans="1:65" s="2" customFormat="1" ht="16.5" customHeight="1">
      <c r="A338" s="39"/>
      <c r="B338" s="40"/>
      <c r="C338" s="205" t="s">
        <v>491</v>
      </c>
      <c r="D338" s="205" t="s">
        <v>126</v>
      </c>
      <c r="E338" s="206" t="s">
        <v>492</v>
      </c>
      <c r="F338" s="207" t="s">
        <v>493</v>
      </c>
      <c r="G338" s="208" t="s">
        <v>268</v>
      </c>
      <c r="H338" s="209">
        <v>1</v>
      </c>
      <c r="I338" s="210"/>
      <c r="J338" s="211">
        <f>ROUND(I338*H338,2)</f>
        <v>0</v>
      </c>
      <c r="K338" s="207" t="s">
        <v>19</v>
      </c>
      <c r="L338" s="45"/>
      <c r="M338" s="212" t="s">
        <v>19</v>
      </c>
      <c r="N338" s="213" t="s">
        <v>44</v>
      </c>
      <c r="O338" s="85"/>
      <c r="P338" s="214">
        <f>O338*H338</f>
        <v>0</v>
      </c>
      <c r="Q338" s="214">
        <v>0</v>
      </c>
      <c r="R338" s="214">
        <f>Q338*H338</f>
        <v>0</v>
      </c>
      <c r="S338" s="214">
        <v>0.001</v>
      </c>
      <c r="T338" s="215">
        <f>S338*H338</f>
        <v>0.001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219</v>
      </c>
      <c r="AT338" s="216" t="s">
        <v>126</v>
      </c>
      <c r="AU338" s="216" t="s">
        <v>83</v>
      </c>
      <c r="AY338" s="18" t="s">
        <v>124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81</v>
      </c>
      <c r="BK338" s="217">
        <f>ROUND(I338*H338,2)</f>
        <v>0</v>
      </c>
      <c r="BL338" s="18" t="s">
        <v>219</v>
      </c>
      <c r="BM338" s="216" t="s">
        <v>494</v>
      </c>
    </row>
    <row r="339" spans="1:51" s="14" customFormat="1" ht="12">
      <c r="A339" s="14"/>
      <c r="B339" s="234"/>
      <c r="C339" s="235"/>
      <c r="D339" s="225" t="s">
        <v>135</v>
      </c>
      <c r="E339" s="236" t="s">
        <v>19</v>
      </c>
      <c r="F339" s="237" t="s">
        <v>81</v>
      </c>
      <c r="G339" s="235"/>
      <c r="H339" s="238">
        <v>1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135</v>
      </c>
      <c r="AU339" s="244" t="s">
        <v>83</v>
      </c>
      <c r="AV339" s="14" t="s">
        <v>83</v>
      </c>
      <c r="AW339" s="14" t="s">
        <v>35</v>
      </c>
      <c r="AX339" s="14" t="s">
        <v>73</v>
      </c>
      <c r="AY339" s="244" t="s">
        <v>124</v>
      </c>
    </row>
    <row r="340" spans="1:51" s="15" customFormat="1" ht="12">
      <c r="A340" s="15"/>
      <c r="B340" s="245"/>
      <c r="C340" s="246"/>
      <c r="D340" s="225" t="s">
        <v>135</v>
      </c>
      <c r="E340" s="247" t="s">
        <v>19</v>
      </c>
      <c r="F340" s="248" t="s">
        <v>138</v>
      </c>
      <c r="G340" s="246"/>
      <c r="H340" s="249">
        <v>1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5" t="s">
        <v>135</v>
      </c>
      <c r="AU340" s="255" t="s">
        <v>83</v>
      </c>
      <c r="AV340" s="15" t="s">
        <v>131</v>
      </c>
      <c r="AW340" s="15" t="s">
        <v>35</v>
      </c>
      <c r="AX340" s="15" t="s">
        <v>81</v>
      </c>
      <c r="AY340" s="255" t="s">
        <v>124</v>
      </c>
    </row>
    <row r="341" spans="1:65" s="2" customFormat="1" ht="16.5" customHeight="1">
      <c r="A341" s="39"/>
      <c r="B341" s="40"/>
      <c r="C341" s="205" t="s">
        <v>495</v>
      </c>
      <c r="D341" s="205" t="s">
        <v>126</v>
      </c>
      <c r="E341" s="206" t="s">
        <v>496</v>
      </c>
      <c r="F341" s="207" t="s">
        <v>497</v>
      </c>
      <c r="G341" s="208" t="s">
        <v>268</v>
      </c>
      <c r="H341" s="209">
        <v>1</v>
      </c>
      <c r="I341" s="210"/>
      <c r="J341" s="211">
        <f>ROUND(I341*H341,2)</f>
        <v>0</v>
      </c>
      <c r="K341" s="207" t="s">
        <v>19</v>
      </c>
      <c r="L341" s="45"/>
      <c r="M341" s="212" t="s">
        <v>19</v>
      </c>
      <c r="N341" s="213" t="s">
        <v>44</v>
      </c>
      <c r="O341" s="85"/>
      <c r="P341" s="214">
        <f>O341*H341</f>
        <v>0</v>
      </c>
      <c r="Q341" s="214">
        <v>0</v>
      </c>
      <c r="R341" s="214">
        <f>Q341*H341</f>
        <v>0</v>
      </c>
      <c r="S341" s="214">
        <v>0.001</v>
      </c>
      <c r="T341" s="215">
        <f>S341*H341</f>
        <v>0.001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219</v>
      </c>
      <c r="AT341" s="216" t="s">
        <v>126</v>
      </c>
      <c r="AU341" s="216" t="s">
        <v>83</v>
      </c>
      <c r="AY341" s="18" t="s">
        <v>124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81</v>
      </c>
      <c r="BK341" s="217">
        <f>ROUND(I341*H341,2)</f>
        <v>0</v>
      </c>
      <c r="BL341" s="18" t="s">
        <v>219</v>
      </c>
      <c r="BM341" s="216" t="s">
        <v>498</v>
      </c>
    </row>
    <row r="342" spans="1:51" s="14" customFormat="1" ht="12">
      <c r="A342" s="14"/>
      <c r="B342" s="234"/>
      <c r="C342" s="235"/>
      <c r="D342" s="225" t="s">
        <v>135</v>
      </c>
      <c r="E342" s="236" t="s">
        <v>19</v>
      </c>
      <c r="F342" s="237" t="s">
        <v>81</v>
      </c>
      <c r="G342" s="235"/>
      <c r="H342" s="238">
        <v>1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135</v>
      </c>
      <c r="AU342" s="244" t="s">
        <v>83</v>
      </c>
      <c r="AV342" s="14" t="s">
        <v>83</v>
      </c>
      <c r="AW342" s="14" t="s">
        <v>35</v>
      </c>
      <c r="AX342" s="14" t="s">
        <v>73</v>
      </c>
      <c r="AY342" s="244" t="s">
        <v>124</v>
      </c>
    </row>
    <row r="343" spans="1:51" s="15" customFormat="1" ht="12">
      <c r="A343" s="15"/>
      <c r="B343" s="245"/>
      <c r="C343" s="246"/>
      <c r="D343" s="225" t="s">
        <v>135</v>
      </c>
      <c r="E343" s="247" t="s">
        <v>19</v>
      </c>
      <c r="F343" s="248" t="s">
        <v>138</v>
      </c>
      <c r="G343" s="246"/>
      <c r="H343" s="249">
        <v>1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5" t="s">
        <v>135</v>
      </c>
      <c r="AU343" s="255" t="s">
        <v>83</v>
      </c>
      <c r="AV343" s="15" t="s">
        <v>131</v>
      </c>
      <c r="AW343" s="15" t="s">
        <v>35</v>
      </c>
      <c r="AX343" s="15" t="s">
        <v>81</v>
      </c>
      <c r="AY343" s="255" t="s">
        <v>124</v>
      </c>
    </row>
    <row r="344" spans="1:65" s="2" customFormat="1" ht="44.25" customHeight="1">
      <c r="A344" s="39"/>
      <c r="B344" s="40"/>
      <c r="C344" s="205" t="s">
        <v>499</v>
      </c>
      <c r="D344" s="205" t="s">
        <v>126</v>
      </c>
      <c r="E344" s="206" t="s">
        <v>500</v>
      </c>
      <c r="F344" s="207" t="s">
        <v>501</v>
      </c>
      <c r="G344" s="208" t="s">
        <v>502</v>
      </c>
      <c r="H344" s="266"/>
      <c r="I344" s="210"/>
      <c r="J344" s="211">
        <f>ROUND(I344*H344,2)</f>
        <v>0</v>
      </c>
      <c r="K344" s="207" t="s">
        <v>130</v>
      </c>
      <c r="L344" s="45"/>
      <c r="M344" s="212" t="s">
        <v>19</v>
      </c>
      <c r="N344" s="213" t="s">
        <v>44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219</v>
      </c>
      <c r="AT344" s="216" t="s">
        <v>126</v>
      </c>
      <c r="AU344" s="216" t="s">
        <v>83</v>
      </c>
      <c r="AY344" s="18" t="s">
        <v>124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81</v>
      </c>
      <c r="BK344" s="217">
        <f>ROUND(I344*H344,2)</f>
        <v>0</v>
      </c>
      <c r="BL344" s="18" t="s">
        <v>219</v>
      </c>
      <c r="BM344" s="216" t="s">
        <v>503</v>
      </c>
    </row>
    <row r="345" spans="1:47" s="2" customFormat="1" ht="12">
      <c r="A345" s="39"/>
      <c r="B345" s="40"/>
      <c r="C345" s="41"/>
      <c r="D345" s="218" t="s">
        <v>133</v>
      </c>
      <c r="E345" s="41"/>
      <c r="F345" s="219" t="s">
        <v>504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133</v>
      </c>
      <c r="AU345" s="18" t="s">
        <v>83</v>
      </c>
    </row>
    <row r="346" spans="1:63" s="12" customFormat="1" ht="22.8" customHeight="1">
      <c r="A346" s="12"/>
      <c r="B346" s="189"/>
      <c r="C346" s="190"/>
      <c r="D346" s="191" t="s">
        <v>72</v>
      </c>
      <c r="E346" s="203" t="s">
        <v>505</v>
      </c>
      <c r="F346" s="203" t="s">
        <v>506</v>
      </c>
      <c r="G346" s="190"/>
      <c r="H346" s="190"/>
      <c r="I346" s="193"/>
      <c r="J346" s="204">
        <f>BK346</f>
        <v>0</v>
      </c>
      <c r="K346" s="190"/>
      <c r="L346" s="195"/>
      <c r="M346" s="196"/>
      <c r="N346" s="197"/>
      <c r="O346" s="197"/>
      <c r="P346" s="198">
        <f>SUM(P347:P363)</f>
        <v>0</v>
      </c>
      <c r="Q346" s="197"/>
      <c r="R346" s="198">
        <f>SUM(R347:R363)</f>
        <v>3.62694344</v>
      </c>
      <c r="S346" s="197"/>
      <c r="T346" s="199">
        <f>SUM(T347:T363)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0" t="s">
        <v>83</v>
      </c>
      <c r="AT346" s="201" t="s">
        <v>72</v>
      </c>
      <c r="AU346" s="201" t="s">
        <v>81</v>
      </c>
      <c r="AY346" s="200" t="s">
        <v>124</v>
      </c>
      <c r="BK346" s="202">
        <f>SUM(BK347:BK363)</f>
        <v>0</v>
      </c>
    </row>
    <row r="347" spans="1:65" s="2" customFormat="1" ht="24.15" customHeight="1">
      <c r="A347" s="39"/>
      <c r="B347" s="40"/>
      <c r="C347" s="205" t="s">
        <v>507</v>
      </c>
      <c r="D347" s="205" t="s">
        <v>126</v>
      </c>
      <c r="E347" s="206" t="s">
        <v>508</v>
      </c>
      <c r="F347" s="207" t="s">
        <v>509</v>
      </c>
      <c r="G347" s="208" t="s">
        <v>141</v>
      </c>
      <c r="H347" s="209">
        <v>25.344</v>
      </c>
      <c r="I347" s="210"/>
      <c r="J347" s="211">
        <f>ROUND(I347*H347,2)</f>
        <v>0</v>
      </c>
      <c r="K347" s="207" t="s">
        <v>130</v>
      </c>
      <c r="L347" s="45"/>
      <c r="M347" s="212" t="s">
        <v>19</v>
      </c>
      <c r="N347" s="213" t="s">
        <v>44</v>
      </c>
      <c r="O347" s="85"/>
      <c r="P347" s="214">
        <f>O347*H347</f>
        <v>0</v>
      </c>
      <c r="Q347" s="214">
        <v>0.0015</v>
      </c>
      <c r="R347" s="214">
        <f>Q347*H347</f>
        <v>0.038016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219</v>
      </c>
      <c r="AT347" s="216" t="s">
        <v>126</v>
      </c>
      <c r="AU347" s="216" t="s">
        <v>83</v>
      </c>
      <c r="AY347" s="18" t="s">
        <v>124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81</v>
      </c>
      <c r="BK347" s="217">
        <f>ROUND(I347*H347,2)</f>
        <v>0</v>
      </c>
      <c r="BL347" s="18" t="s">
        <v>219</v>
      </c>
      <c r="BM347" s="216" t="s">
        <v>510</v>
      </c>
    </row>
    <row r="348" spans="1:47" s="2" customFormat="1" ht="12">
      <c r="A348" s="39"/>
      <c r="B348" s="40"/>
      <c r="C348" s="41"/>
      <c r="D348" s="218" t="s">
        <v>133</v>
      </c>
      <c r="E348" s="41"/>
      <c r="F348" s="219" t="s">
        <v>511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133</v>
      </c>
      <c r="AU348" s="18" t="s">
        <v>83</v>
      </c>
    </row>
    <row r="349" spans="1:51" s="13" customFormat="1" ht="12">
      <c r="A349" s="13"/>
      <c r="B349" s="223"/>
      <c r="C349" s="224"/>
      <c r="D349" s="225" t="s">
        <v>135</v>
      </c>
      <c r="E349" s="226" t="s">
        <v>19</v>
      </c>
      <c r="F349" s="227" t="s">
        <v>376</v>
      </c>
      <c r="G349" s="224"/>
      <c r="H349" s="226" t="s">
        <v>19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135</v>
      </c>
      <c r="AU349" s="233" t="s">
        <v>83</v>
      </c>
      <c r="AV349" s="13" t="s">
        <v>81</v>
      </c>
      <c r="AW349" s="13" t="s">
        <v>35</v>
      </c>
      <c r="AX349" s="13" t="s">
        <v>73</v>
      </c>
      <c r="AY349" s="233" t="s">
        <v>124</v>
      </c>
    </row>
    <row r="350" spans="1:51" s="14" customFormat="1" ht="12">
      <c r="A350" s="14"/>
      <c r="B350" s="234"/>
      <c r="C350" s="235"/>
      <c r="D350" s="225" t="s">
        <v>135</v>
      </c>
      <c r="E350" s="236" t="s">
        <v>19</v>
      </c>
      <c r="F350" s="237" t="s">
        <v>322</v>
      </c>
      <c r="G350" s="235"/>
      <c r="H350" s="238">
        <v>25.344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135</v>
      </c>
      <c r="AU350" s="244" t="s">
        <v>83</v>
      </c>
      <c r="AV350" s="14" t="s">
        <v>83</v>
      </c>
      <c r="AW350" s="14" t="s">
        <v>35</v>
      </c>
      <c r="AX350" s="14" t="s">
        <v>73</v>
      </c>
      <c r="AY350" s="244" t="s">
        <v>124</v>
      </c>
    </row>
    <row r="351" spans="1:51" s="15" customFormat="1" ht="12">
      <c r="A351" s="15"/>
      <c r="B351" s="245"/>
      <c r="C351" s="246"/>
      <c r="D351" s="225" t="s">
        <v>135</v>
      </c>
      <c r="E351" s="247" t="s">
        <v>19</v>
      </c>
      <c r="F351" s="248" t="s">
        <v>138</v>
      </c>
      <c r="G351" s="246"/>
      <c r="H351" s="249">
        <v>25.344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5" t="s">
        <v>135</v>
      </c>
      <c r="AU351" s="255" t="s">
        <v>83</v>
      </c>
      <c r="AV351" s="15" t="s">
        <v>131</v>
      </c>
      <c r="AW351" s="15" t="s">
        <v>35</v>
      </c>
      <c r="AX351" s="15" t="s">
        <v>81</v>
      </c>
      <c r="AY351" s="255" t="s">
        <v>124</v>
      </c>
    </row>
    <row r="352" spans="1:65" s="2" customFormat="1" ht="49.05" customHeight="1">
      <c r="A352" s="39"/>
      <c r="B352" s="40"/>
      <c r="C352" s="205" t="s">
        <v>512</v>
      </c>
      <c r="D352" s="205" t="s">
        <v>126</v>
      </c>
      <c r="E352" s="206" t="s">
        <v>513</v>
      </c>
      <c r="F352" s="207" t="s">
        <v>514</v>
      </c>
      <c r="G352" s="208" t="s">
        <v>141</v>
      </c>
      <c r="H352" s="209">
        <v>25.344</v>
      </c>
      <c r="I352" s="210"/>
      <c r="J352" s="211">
        <f>ROUND(I352*H352,2)</f>
        <v>0</v>
      </c>
      <c r="K352" s="207" t="s">
        <v>130</v>
      </c>
      <c r="L352" s="45"/>
      <c r="M352" s="212" t="s">
        <v>19</v>
      </c>
      <c r="N352" s="213" t="s">
        <v>44</v>
      </c>
      <c r="O352" s="85"/>
      <c r="P352" s="214">
        <f>O352*H352</f>
        <v>0</v>
      </c>
      <c r="Q352" s="214">
        <v>0.0412</v>
      </c>
      <c r="R352" s="214">
        <f>Q352*H352</f>
        <v>1.0441728000000001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219</v>
      </c>
      <c r="AT352" s="216" t="s">
        <v>126</v>
      </c>
      <c r="AU352" s="216" t="s">
        <v>83</v>
      </c>
      <c r="AY352" s="18" t="s">
        <v>124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81</v>
      </c>
      <c r="BK352" s="217">
        <f>ROUND(I352*H352,2)</f>
        <v>0</v>
      </c>
      <c r="BL352" s="18" t="s">
        <v>219</v>
      </c>
      <c r="BM352" s="216" t="s">
        <v>515</v>
      </c>
    </row>
    <row r="353" spans="1:47" s="2" customFormat="1" ht="12">
      <c r="A353" s="39"/>
      <c r="B353" s="40"/>
      <c r="C353" s="41"/>
      <c r="D353" s="218" t="s">
        <v>133</v>
      </c>
      <c r="E353" s="41"/>
      <c r="F353" s="219" t="s">
        <v>516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133</v>
      </c>
      <c r="AU353" s="18" t="s">
        <v>83</v>
      </c>
    </row>
    <row r="354" spans="1:51" s="13" customFormat="1" ht="12">
      <c r="A354" s="13"/>
      <c r="B354" s="223"/>
      <c r="C354" s="224"/>
      <c r="D354" s="225" t="s">
        <v>135</v>
      </c>
      <c r="E354" s="226" t="s">
        <v>19</v>
      </c>
      <c r="F354" s="227" t="s">
        <v>376</v>
      </c>
      <c r="G354" s="224"/>
      <c r="H354" s="226" t="s">
        <v>19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135</v>
      </c>
      <c r="AU354" s="233" t="s">
        <v>83</v>
      </c>
      <c r="AV354" s="13" t="s">
        <v>81</v>
      </c>
      <c r="AW354" s="13" t="s">
        <v>35</v>
      </c>
      <c r="AX354" s="13" t="s">
        <v>73</v>
      </c>
      <c r="AY354" s="233" t="s">
        <v>124</v>
      </c>
    </row>
    <row r="355" spans="1:51" s="14" customFormat="1" ht="12">
      <c r="A355" s="14"/>
      <c r="B355" s="234"/>
      <c r="C355" s="235"/>
      <c r="D355" s="225" t="s">
        <v>135</v>
      </c>
      <c r="E355" s="236" t="s">
        <v>19</v>
      </c>
      <c r="F355" s="237" t="s">
        <v>322</v>
      </c>
      <c r="G355" s="235"/>
      <c r="H355" s="238">
        <v>25.344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135</v>
      </c>
      <c r="AU355" s="244" t="s">
        <v>83</v>
      </c>
      <c r="AV355" s="14" t="s">
        <v>83</v>
      </c>
      <c r="AW355" s="14" t="s">
        <v>35</v>
      </c>
      <c r="AX355" s="14" t="s">
        <v>73</v>
      </c>
      <c r="AY355" s="244" t="s">
        <v>124</v>
      </c>
    </row>
    <row r="356" spans="1:51" s="15" customFormat="1" ht="12">
      <c r="A356" s="15"/>
      <c r="B356" s="245"/>
      <c r="C356" s="246"/>
      <c r="D356" s="225" t="s">
        <v>135</v>
      </c>
      <c r="E356" s="247" t="s">
        <v>19</v>
      </c>
      <c r="F356" s="248" t="s">
        <v>138</v>
      </c>
      <c r="G356" s="246"/>
      <c r="H356" s="249">
        <v>25.344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5" t="s">
        <v>135</v>
      </c>
      <c r="AU356" s="255" t="s">
        <v>83</v>
      </c>
      <c r="AV356" s="15" t="s">
        <v>131</v>
      </c>
      <c r="AW356" s="15" t="s">
        <v>35</v>
      </c>
      <c r="AX356" s="15" t="s">
        <v>81</v>
      </c>
      <c r="AY356" s="255" t="s">
        <v>124</v>
      </c>
    </row>
    <row r="357" spans="1:65" s="2" customFormat="1" ht="24.15" customHeight="1">
      <c r="A357" s="39"/>
      <c r="B357" s="40"/>
      <c r="C357" s="256" t="s">
        <v>517</v>
      </c>
      <c r="D357" s="256" t="s">
        <v>189</v>
      </c>
      <c r="E357" s="257" t="s">
        <v>518</v>
      </c>
      <c r="F357" s="258" t="s">
        <v>519</v>
      </c>
      <c r="G357" s="259" t="s">
        <v>141</v>
      </c>
      <c r="H357" s="260">
        <v>27.878</v>
      </c>
      <c r="I357" s="261"/>
      <c r="J357" s="262">
        <f>ROUND(I357*H357,2)</f>
        <v>0</v>
      </c>
      <c r="K357" s="258" t="s">
        <v>19</v>
      </c>
      <c r="L357" s="263"/>
      <c r="M357" s="264" t="s">
        <v>19</v>
      </c>
      <c r="N357" s="265" t="s">
        <v>44</v>
      </c>
      <c r="O357" s="85"/>
      <c r="P357" s="214">
        <f>O357*H357</f>
        <v>0</v>
      </c>
      <c r="Q357" s="214">
        <v>0.091</v>
      </c>
      <c r="R357" s="214">
        <f>Q357*H357</f>
        <v>2.536898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313</v>
      </c>
      <c r="AT357" s="216" t="s">
        <v>189</v>
      </c>
      <c r="AU357" s="216" t="s">
        <v>83</v>
      </c>
      <c r="AY357" s="18" t="s">
        <v>124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81</v>
      </c>
      <c r="BK357" s="217">
        <f>ROUND(I357*H357,2)</f>
        <v>0</v>
      </c>
      <c r="BL357" s="18" t="s">
        <v>219</v>
      </c>
      <c r="BM357" s="216" t="s">
        <v>520</v>
      </c>
    </row>
    <row r="358" spans="1:51" s="14" customFormat="1" ht="12">
      <c r="A358" s="14"/>
      <c r="B358" s="234"/>
      <c r="C358" s="235"/>
      <c r="D358" s="225" t="s">
        <v>135</v>
      </c>
      <c r="E358" s="235"/>
      <c r="F358" s="237" t="s">
        <v>521</v>
      </c>
      <c r="G358" s="235"/>
      <c r="H358" s="238">
        <v>27.878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135</v>
      </c>
      <c r="AU358" s="244" t="s">
        <v>83</v>
      </c>
      <c r="AV358" s="14" t="s">
        <v>83</v>
      </c>
      <c r="AW358" s="14" t="s">
        <v>4</v>
      </c>
      <c r="AX358" s="14" t="s">
        <v>81</v>
      </c>
      <c r="AY358" s="244" t="s">
        <v>124</v>
      </c>
    </row>
    <row r="359" spans="1:65" s="2" customFormat="1" ht="21.75" customHeight="1">
      <c r="A359" s="39"/>
      <c r="B359" s="40"/>
      <c r="C359" s="205" t="s">
        <v>522</v>
      </c>
      <c r="D359" s="205" t="s">
        <v>126</v>
      </c>
      <c r="E359" s="206" t="s">
        <v>523</v>
      </c>
      <c r="F359" s="207" t="s">
        <v>524</v>
      </c>
      <c r="G359" s="208" t="s">
        <v>141</v>
      </c>
      <c r="H359" s="209">
        <v>25.344</v>
      </c>
      <c r="I359" s="210"/>
      <c r="J359" s="211">
        <f>ROUND(I359*H359,2)</f>
        <v>0</v>
      </c>
      <c r="K359" s="207" t="s">
        <v>19</v>
      </c>
      <c r="L359" s="45"/>
      <c r="M359" s="212" t="s">
        <v>19</v>
      </c>
      <c r="N359" s="213" t="s">
        <v>44</v>
      </c>
      <c r="O359" s="85"/>
      <c r="P359" s="214">
        <f>O359*H359</f>
        <v>0</v>
      </c>
      <c r="Q359" s="214">
        <v>0.0003</v>
      </c>
      <c r="R359" s="214">
        <f>Q359*H359</f>
        <v>0.0076032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219</v>
      </c>
      <c r="AT359" s="216" t="s">
        <v>126</v>
      </c>
      <c r="AU359" s="216" t="s">
        <v>83</v>
      </c>
      <c r="AY359" s="18" t="s">
        <v>124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81</v>
      </c>
      <c r="BK359" s="217">
        <f>ROUND(I359*H359,2)</f>
        <v>0</v>
      </c>
      <c r="BL359" s="18" t="s">
        <v>219</v>
      </c>
      <c r="BM359" s="216" t="s">
        <v>525</v>
      </c>
    </row>
    <row r="360" spans="1:65" s="2" customFormat="1" ht="24.15" customHeight="1">
      <c r="A360" s="39"/>
      <c r="B360" s="40"/>
      <c r="C360" s="205" t="s">
        <v>526</v>
      </c>
      <c r="D360" s="205" t="s">
        <v>126</v>
      </c>
      <c r="E360" s="206" t="s">
        <v>527</v>
      </c>
      <c r="F360" s="207" t="s">
        <v>528</v>
      </c>
      <c r="G360" s="208" t="s">
        <v>141</v>
      </c>
      <c r="H360" s="209">
        <v>25.344</v>
      </c>
      <c r="I360" s="210"/>
      <c r="J360" s="211">
        <f>ROUND(I360*H360,2)</f>
        <v>0</v>
      </c>
      <c r="K360" s="207" t="s">
        <v>130</v>
      </c>
      <c r="L360" s="45"/>
      <c r="M360" s="212" t="s">
        <v>19</v>
      </c>
      <c r="N360" s="213" t="s">
        <v>44</v>
      </c>
      <c r="O360" s="85"/>
      <c r="P360" s="214">
        <f>O360*H360</f>
        <v>0</v>
      </c>
      <c r="Q360" s="214">
        <v>1E-05</v>
      </c>
      <c r="R360" s="214">
        <f>Q360*H360</f>
        <v>0.00025344</v>
      </c>
      <c r="S360" s="214">
        <v>0</v>
      </c>
      <c r="T360" s="21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219</v>
      </c>
      <c r="AT360" s="216" t="s">
        <v>126</v>
      </c>
      <c r="AU360" s="216" t="s">
        <v>83</v>
      </c>
      <c r="AY360" s="18" t="s">
        <v>124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81</v>
      </c>
      <c r="BK360" s="217">
        <f>ROUND(I360*H360,2)</f>
        <v>0</v>
      </c>
      <c r="BL360" s="18" t="s">
        <v>219</v>
      </c>
      <c r="BM360" s="216" t="s">
        <v>529</v>
      </c>
    </row>
    <row r="361" spans="1:47" s="2" customFormat="1" ht="12">
      <c r="A361" s="39"/>
      <c r="B361" s="40"/>
      <c r="C361" s="41"/>
      <c r="D361" s="218" t="s">
        <v>133</v>
      </c>
      <c r="E361" s="41"/>
      <c r="F361" s="219" t="s">
        <v>530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133</v>
      </c>
      <c r="AU361" s="18" t="s">
        <v>83</v>
      </c>
    </row>
    <row r="362" spans="1:65" s="2" customFormat="1" ht="55.5" customHeight="1">
      <c r="A362" s="39"/>
      <c r="B362" s="40"/>
      <c r="C362" s="205" t="s">
        <v>531</v>
      </c>
      <c r="D362" s="205" t="s">
        <v>126</v>
      </c>
      <c r="E362" s="206" t="s">
        <v>532</v>
      </c>
      <c r="F362" s="207" t="s">
        <v>533</v>
      </c>
      <c r="G362" s="208" t="s">
        <v>502</v>
      </c>
      <c r="H362" s="266"/>
      <c r="I362" s="210"/>
      <c r="J362" s="211">
        <f>ROUND(I362*H362,2)</f>
        <v>0</v>
      </c>
      <c r="K362" s="207" t="s">
        <v>130</v>
      </c>
      <c r="L362" s="45"/>
      <c r="M362" s="212" t="s">
        <v>19</v>
      </c>
      <c r="N362" s="213" t="s">
        <v>44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219</v>
      </c>
      <c r="AT362" s="216" t="s">
        <v>126</v>
      </c>
      <c r="AU362" s="216" t="s">
        <v>83</v>
      </c>
      <c r="AY362" s="18" t="s">
        <v>124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81</v>
      </c>
      <c r="BK362" s="217">
        <f>ROUND(I362*H362,2)</f>
        <v>0</v>
      </c>
      <c r="BL362" s="18" t="s">
        <v>219</v>
      </c>
      <c r="BM362" s="216" t="s">
        <v>534</v>
      </c>
    </row>
    <row r="363" spans="1:47" s="2" customFormat="1" ht="12">
      <c r="A363" s="39"/>
      <c r="B363" s="40"/>
      <c r="C363" s="41"/>
      <c r="D363" s="218" t="s">
        <v>133</v>
      </c>
      <c r="E363" s="41"/>
      <c r="F363" s="219" t="s">
        <v>535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133</v>
      </c>
      <c r="AU363" s="18" t="s">
        <v>83</v>
      </c>
    </row>
    <row r="364" spans="1:63" s="12" customFormat="1" ht="22.8" customHeight="1">
      <c r="A364" s="12"/>
      <c r="B364" s="189"/>
      <c r="C364" s="190"/>
      <c r="D364" s="191" t="s">
        <v>72</v>
      </c>
      <c r="E364" s="203" t="s">
        <v>536</v>
      </c>
      <c r="F364" s="203" t="s">
        <v>537</v>
      </c>
      <c r="G364" s="190"/>
      <c r="H364" s="190"/>
      <c r="I364" s="193"/>
      <c r="J364" s="204">
        <f>BK364</f>
        <v>0</v>
      </c>
      <c r="K364" s="190"/>
      <c r="L364" s="195"/>
      <c r="M364" s="196"/>
      <c r="N364" s="197"/>
      <c r="O364" s="197"/>
      <c r="P364" s="198">
        <f>SUM(P365:P369)</f>
        <v>0</v>
      </c>
      <c r="Q364" s="197"/>
      <c r="R364" s="198">
        <f>SUM(R365:R369)</f>
        <v>0</v>
      </c>
      <c r="S364" s="197"/>
      <c r="T364" s="199">
        <f>SUM(T365:T369)</f>
        <v>0.076032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0" t="s">
        <v>83</v>
      </c>
      <c r="AT364" s="201" t="s">
        <v>72</v>
      </c>
      <c r="AU364" s="201" t="s">
        <v>81</v>
      </c>
      <c r="AY364" s="200" t="s">
        <v>124</v>
      </c>
      <c r="BK364" s="202">
        <f>SUM(BK365:BK369)</f>
        <v>0</v>
      </c>
    </row>
    <row r="365" spans="1:65" s="2" customFormat="1" ht="24.15" customHeight="1">
      <c r="A365" s="39"/>
      <c r="B365" s="40"/>
      <c r="C365" s="205" t="s">
        <v>538</v>
      </c>
      <c r="D365" s="205" t="s">
        <v>126</v>
      </c>
      <c r="E365" s="206" t="s">
        <v>539</v>
      </c>
      <c r="F365" s="207" t="s">
        <v>540</v>
      </c>
      <c r="G365" s="208" t="s">
        <v>141</v>
      </c>
      <c r="H365" s="209">
        <v>25.344</v>
      </c>
      <c r="I365" s="210"/>
      <c r="J365" s="211">
        <f>ROUND(I365*H365,2)</f>
        <v>0</v>
      </c>
      <c r="K365" s="207" t="s">
        <v>130</v>
      </c>
      <c r="L365" s="45"/>
      <c r="M365" s="212" t="s">
        <v>19</v>
      </c>
      <c r="N365" s="213" t="s">
        <v>44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0.003</v>
      </c>
      <c r="T365" s="215">
        <f>S365*H365</f>
        <v>0.076032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219</v>
      </c>
      <c r="AT365" s="216" t="s">
        <v>126</v>
      </c>
      <c r="AU365" s="216" t="s">
        <v>83</v>
      </c>
      <c r="AY365" s="18" t="s">
        <v>124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81</v>
      </c>
      <c r="BK365" s="217">
        <f>ROUND(I365*H365,2)</f>
        <v>0</v>
      </c>
      <c r="BL365" s="18" t="s">
        <v>219</v>
      </c>
      <c r="BM365" s="216" t="s">
        <v>541</v>
      </c>
    </row>
    <row r="366" spans="1:47" s="2" customFormat="1" ht="12">
      <c r="A366" s="39"/>
      <c r="B366" s="40"/>
      <c r="C366" s="41"/>
      <c r="D366" s="218" t="s">
        <v>133</v>
      </c>
      <c r="E366" s="41"/>
      <c r="F366" s="219" t="s">
        <v>542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133</v>
      </c>
      <c r="AU366" s="18" t="s">
        <v>83</v>
      </c>
    </row>
    <row r="367" spans="1:51" s="13" customFormat="1" ht="12">
      <c r="A367" s="13"/>
      <c r="B367" s="223"/>
      <c r="C367" s="224"/>
      <c r="D367" s="225" t="s">
        <v>135</v>
      </c>
      <c r="E367" s="226" t="s">
        <v>19</v>
      </c>
      <c r="F367" s="227" t="s">
        <v>376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135</v>
      </c>
      <c r="AU367" s="233" t="s">
        <v>83</v>
      </c>
      <c r="AV367" s="13" t="s">
        <v>81</v>
      </c>
      <c r="AW367" s="13" t="s">
        <v>35</v>
      </c>
      <c r="AX367" s="13" t="s">
        <v>73</v>
      </c>
      <c r="AY367" s="233" t="s">
        <v>124</v>
      </c>
    </row>
    <row r="368" spans="1:51" s="14" customFormat="1" ht="12">
      <c r="A368" s="14"/>
      <c r="B368" s="234"/>
      <c r="C368" s="235"/>
      <c r="D368" s="225" t="s">
        <v>135</v>
      </c>
      <c r="E368" s="236" t="s">
        <v>19</v>
      </c>
      <c r="F368" s="237" t="s">
        <v>322</v>
      </c>
      <c r="G368" s="235"/>
      <c r="H368" s="238">
        <v>25.344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135</v>
      </c>
      <c r="AU368" s="244" t="s">
        <v>83</v>
      </c>
      <c r="AV368" s="14" t="s">
        <v>83</v>
      </c>
      <c r="AW368" s="14" t="s">
        <v>35</v>
      </c>
      <c r="AX368" s="14" t="s">
        <v>73</v>
      </c>
      <c r="AY368" s="244" t="s">
        <v>124</v>
      </c>
    </row>
    <row r="369" spans="1:51" s="15" customFormat="1" ht="12">
      <c r="A369" s="15"/>
      <c r="B369" s="245"/>
      <c r="C369" s="246"/>
      <c r="D369" s="225" t="s">
        <v>135</v>
      </c>
      <c r="E369" s="247" t="s">
        <v>19</v>
      </c>
      <c r="F369" s="248" t="s">
        <v>138</v>
      </c>
      <c r="G369" s="246"/>
      <c r="H369" s="249">
        <v>25.344</v>
      </c>
      <c r="I369" s="250"/>
      <c r="J369" s="246"/>
      <c r="K369" s="246"/>
      <c r="L369" s="251"/>
      <c r="M369" s="267"/>
      <c r="N369" s="268"/>
      <c r="O369" s="268"/>
      <c r="P369" s="268"/>
      <c r="Q369" s="268"/>
      <c r="R369" s="268"/>
      <c r="S369" s="268"/>
      <c r="T369" s="26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5" t="s">
        <v>135</v>
      </c>
      <c r="AU369" s="255" t="s">
        <v>83</v>
      </c>
      <c r="AV369" s="15" t="s">
        <v>131</v>
      </c>
      <c r="AW369" s="15" t="s">
        <v>35</v>
      </c>
      <c r="AX369" s="15" t="s">
        <v>81</v>
      </c>
      <c r="AY369" s="255" t="s">
        <v>124</v>
      </c>
    </row>
    <row r="370" spans="1:31" s="2" customFormat="1" ht="6.95" customHeight="1">
      <c r="A370" s="39"/>
      <c r="B370" s="60"/>
      <c r="C370" s="61"/>
      <c r="D370" s="61"/>
      <c r="E370" s="61"/>
      <c r="F370" s="61"/>
      <c r="G370" s="61"/>
      <c r="H370" s="61"/>
      <c r="I370" s="61"/>
      <c r="J370" s="61"/>
      <c r="K370" s="61"/>
      <c r="L370" s="45"/>
      <c r="M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</row>
  </sheetData>
  <sheetProtection password="CC35" sheet="1" objects="1" scenarios="1" formatColumns="0" formatRows="0" autoFilter="0"/>
  <autoFilter ref="C93:K36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1_02/132412112"/>
    <hyperlink ref="F103" r:id="rId2" display="https://podminky.urs.cz/item/CS_URS_2021_02/151101201"/>
    <hyperlink ref="F107" r:id="rId3" display="https://podminky.urs.cz/item/CS_URS_2021_02/151101211"/>
    <hyperlink ref="F109" r:id="rId4" display="https://podminky.urs.cz/item/CS_URS_2021_02/161111512"/>
    <hyperlink ref="F111" r:id="rId5" display="https://podminky.urs.cz/item/CS_URS_2021_02/162211321"/>
    <hyperlink ref="F113" r:id="rId6" display="https://podminky.urs.cz/item/CS_URS_2021_02/162751137"/>
    <hyperlink ref="F115" r:id="rId7" display="https://podminky.urs.cz/item/CS_URS_2021_02/162751139"/>
    <hyperlink ref="F118" r:id="rId8" display="https://podminky.urs.cz/item/CS_URS_2021_02/171201231"/>
    <hyperlink ref="F120" r:id="rId9" display="https://podminky.urs.cz/item/CS_URS_2021_02/174111101"/>
    <hyperlink ref="F124" r:id="rId10" display="https://podminky.urs.cz/item/CS_URS_2021_02/181411151"/>
    <hyperlink ref="F128" r:id="rId11" display="https://podminky.urs.cz/item/CS_URS_2021_02/00572470"/>
    <hyperlink ref="F131" r:id="rId12" display="https://podminky.urs.cz/item/CS_URS_2021_02/181911102"/>
    <hyperlink ref="F136" r:id="rId13" display="https://podminky.urs.cz/item/CS_URS_2021_02/271532213"/>
    <hyperlink ref="F141" r:id="rId14" display="https://podminky.urs.cz/item/CS_URS_2021_02/274313511"/>
    <hyperlink ref="F145" r:id="rId15" display="https://podminky.urs.cz/item/CS_URS_2021_02/274313611"/>
    <hyperlink ref="F149" r:id="rId16" display="https://podminky.urs.cz/item/CS_URS_2021_02/274351121"/>
    <hyperlink ref="F153" r:id="rId17" display="https://podminky.urs.cz/item/CS_URS_2021_02/274351122"/>
    <hyperlink ref="F161" r:id="rId18" display="https://podminky.urs.cz/item/CS_URS_2021_02/311361821"/>
    <hyperlink ref="F168" r:id="rId19" display="https://podminky.urs.cz/item/CS_URS_2021_02/348272515"/>
    <hyperlink ref="F186" r:id="rId20" display="https://podminky.urs.cz/item/CS_URS_2021_02/564750011"/>
    <hyperlink ref="F190" r:id="rId21" display="https://podminky.urs.cz/item/CS_URS_2021_02/564750111"/>
    <hyperlink ref="F192" r:id="rId22" display="https://podminky.urs.cz/item/CS_URS_2021_02/573211109"/>
    <hyperlink ref="F194" r:id="rId23" display="https://podminky.urs.cz/item/CS_URS_2021_02/577154111"/>
    <hyperlink ref="F198" r:id="rId24" display="https://podminky.urs.cz/item/CS_URS_2021_02/577175112"/>
    <hyperlink ref="F202" r:id="rId25" display="https://podminky.urs.cz/item/CS_URS_2021_02/599142111"/>
    <hyperlink ref="F207" r:id="rId26" display="https://podminky.urs.cz/item/CS_URS_2021_02/611131125"/>
    <hyperlink ref="F209" r:id="rId27" display="https://podminky.urs.cz/item/CS_URS_2021_02/632682111"/>
    <hyperlink ref="F217" r:id="rId28" display="https://podminky.urs.cz/item/CS_URS_2021_02/633992111"/>
    <hyperlink ref="F226" r:id="rId29" display="https://podminky.urs.cz/item/CS_URS_2021_02/619996127"/>
    <hyperlink ref="F232" r:id="rId30" display="https://podminky.urs.cz/item/CS_URS_2021_02/711491272"/>
    <hyperlink ref="F238" r:id="rId31" display="https://podminky.urs.cz/item/CS_URS_2021_02/69311081"/>
    <hyperlink ref="F241" r:id="rId32" display="https://podminky.urs.cz/item/CS_URS_2021_02/919735115"/>
    <hyperlink ref="F245" r:id="rId33" display="https://podminky.urs.cz/item/CS_URS_2021_02/113107113"/>
    <hyperlink ref="F249" r:id="rId34" display="https://podminky.urs.cz/item/CS_URS_2021_02/113107144"/>
    <hyperlink ref="F251" r:id="rId35" display="https://podminky.urs.cz/item/CS_URS_2021_02/949101112"/>
    <hyperlink ref="F255" r:id="rId36" display="https://podminky.urs.cz/item/CS_URS_2021_02/965042141"/>
    <hyperlink ref="F267" r:id="rId37" display="https://podminky.urs.cz/item/CS_URS_2021_02/952902221"/>
    <hyperlink ref="F275" r:id="rId38" display="https://podminky.urs.cz/item/CS_URS_2021_02/952902231"/>
    <hyperlink ref="F283" r:id="rId39" display="https://podminky.urs.cz/item/CS_URS_2021_02/963014949"/>
    <hyperlink ref="F288" r:id="rId40" display="https://podminky.urs.cz/item/CS_URS_2021_02/977211112"/>
    <hyperlink ref="F295" r:id="rId41" display="https://podminky.urs.cz/item/CS_URS_2021_02/997221151"/>
    <hyperlink ref="F297" r:id="rId42" display="https://podminky.urs.cz/item/CS_URS_2021_02/997221551"/>
    <hyperlink ref="F299" r:id="rId43" display="https://podminky.urs.cz/item/CS_URS_2021_02/997221569"/>
    <hyperlink ref="F302" r:id="rId44" display="https://podminky.urs.cz/item/CS_URS_2021_02/997221611"/>
    <hyperlink ref="F304" r:id="rId45" display="https://podminky.urs.cz/item/CS_URS_2021_02/997013631"/>
    <hyperlink ref="F307" r:id="rId46" display="https://podminky.urs.cz/item/CS_URS_2021_02/998225111"/>
    <hyperlink ref="F334" r:id="rId47" display="https://podminky.urs.cz/item/CS_URS_2021_02/767161823"/>
    <hyperlink ref="F345" r:id="rId48" display="https://podminky.urs.cz/item/CS_URS_2021_02/998767203"/>
    <hyperlink ref="F348" r:id="rId49" display="https://podminky.urs.cz/item/CS_URS_2021_02/771591112"/>
    <hyperlink ref="F353" r:id="rId50" display="https://podminky.urs.cz/item/CS_URS_2021_02/772521160"/>
    <hyperlink ref="F361" r:id="rId51" display="https://podminky.urs.cz/item/CS_URS_2021_02/772991411"/>
    <hyperlink ref="F363" r:id="rId52" display="https://podminky.urs.cz/item/CS_URS_2021_02/998772203"/>
    <hyperlink ref="F366" r:id="rId53" display="https://podminky.urs.cz/item/CS_URS_2021_02/7762018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87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ZIMNÍ STADION - STAVEBNÍ ÚPRAVY VSTUPU, VSTUPNÍHO SCHODIŠTĚ A PŘÍSTUPOVÉ RAMPY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543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1. 12. 2021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38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ROUND((SUM(BE83:BE100)),2)</f>
        <v>0</v>
      </c>
      <c r="G33" s="39"/>
      <c r="H33" s="39"/>
      <c r="I33" s="149">
        <v>0.21</v>
      </c>
      <c r="J33" s="148">
        <f>ROUND(((SUM(BE83:BE100))*I33),2)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ROUND((SUM(BF83:BF100)),2)</f>
        <v>0</v>
      </c>
      <c r="G34" s="39"/>
      <c r="H34" s="39"/>
      <c r="I34" s="149">
        <v>0.15</v>
      </c>
      <c r="J34" s="148">
        <f>ROUND(((SUM(BF83:BF100))*I34),2)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ROUND((SUM(BG83:BG100)),2)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ROUND((SUM(BH83:BH100)),2)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ROUND((SUM(BI83:BI100)),2)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ZIMNÍ STADION - STAVEBNÍ ÚPRAVY VSTUPU, VSTUPNÍHO SCHODIŠTĚ A PŘÍSTUPOVÉ RAMPY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VRN - Vedlejší rozpočotvé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1. 12. 2021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Mesto Nový Jičín</v>
      </c>
      <c r="G54" s="41"/>
      <c r="H54" s="41"/>
      <c r="I54" s="33" t="s">
        <v>32</v>
      </c>
      <c r="J54" s="37" t="str">
        <f>E21</f>
        <v>Architráv,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66"/>
      <c r="C60" s="167"/>
      <c r="D60" s="168" t="s">
        <v>544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545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546</v>
      </c>
      <c r="E62" s="175"/>
      <c r="F62" s="175"/>
      <c r="G62" s="175"/>
      <c r="H62" s="175"/>
      <c r="I62" s="175"/>
      <c r="J62" s="176">
        <f>J88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547</v>
      </c>
      <c r="E63" s="175"/>
      <c r="F63" s="175"/>
      <c r="G63" s="175"/>
      <c r="H63" s="175"/>
      <c r="I63" s="175"/>
      <c r="J63" s="176">
        <f>J90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109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61" t="str">
        <f>E7</f>
        <v>ZIMNÍ STADION - STAVEBNÍ ÚPRAVY VSTUPU, VSTUPNÍHO SCHODIŠTĚ A PŘÍSTUPOVÉ RAMPY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88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02 - VRN - Vedlejší rozpočotvé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1. 12. 2021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Mesto Nový Jičín</v>
      </c>
      <c r="G79" s="41"/>
      <c r="H79" s="41"/>
      <c r="I79" s="33" t="s">
        <v>32</v>
      </c>
      <c r="J79" s="37" t="str">
        <f>E21</f>
        <v>Architráv,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36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110</v>
      </c>
      <c r="D82" s="181" t="s">
        <v>58</v>
      </c>
      <c r="E82" s="181" t="s">
        <v>54</v>
      </c>
      <c r="F82" s="181" t="s">
        <v>55</v>
      </c>
      <c r="G82" s="181" t="s">
        <v>111</v>
      </c>
      <c r="H82" s="181" t="s">
        <v>112</v>
      </c>
      <c r="I82" s="181" t="s">
        <v>113</v>
      </c>
      <c r="J82" s="181" t="s">
        <v>92</v>
      </c>
      <c r="K82" s="182" t="s">
        <v>114</v>
      </c>
      <c r="L82" s="183"/>
      <c r="M82" s="93" t="s">
        <v>19</v>
      </c>
      <c r="N82" s="94" t="s">
        <v>43</v>
      </c>
      <c r="O82" s="94" t="s">
        <v>115</v>
      </c>
      <c r="P82" s="94" t="s">
        <v>116</v>
      </c>
      <c r="Q82" s="94" t="s">
        <v>117</v>
      </c>
      <c r="R82" s="94" t="s">
        <v>118</v>
      </c>
      <c r="S82" s="94" t="s">
        <v>119</v>
      </c>
      <c r="T82" s="95" t="s">
        <v>120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121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72</v>
      </c>
      <c r="AU83" s="18" t="s">
        <v>93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548</v>
      </c>
      <c r="F84" s="192" t="s">
        <v>549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P85+P88+P90</f>
        <v>0</v>
      </c>
      <c r="Q84" s="197"/>
      <c r="R84" s="198">
        <f>R85+R88+R90</f>
        <v>0</v>
      </c>
      <c r="S84" s="197"/>
      <c r="T84" s="199">
        <f>T85+T88+T90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154</v>
      </c>
      <c r="AT84" s="201" t="s">
        <v>72</v>
      </c>
      <c r="AU84" s="201" t="s">
        <v>73</v>
      </c>
      <c r="AY84" s="200" t="s">
        <v>124</v>
      </c>
      <c r="BK84" s="202">
        <f>BK85+BK88+BK90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3" t="s">
        <v>550</v>
      </c>
      <c r="F85" s="203" t="s">
        <v>551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SUM(P86:P87)</f>
        <v>0</v>
      </c>
      <c r="Q85" s="197"/>
      <c r="R85" s="198">
        <f>SUM(R86:R87)</f>
        <v>0</v>
      </c>
      <c r="S85" s="197"/>
      <c r="T85" s="199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154</v>
      </c>
      <c r="AT85" s="201" t="s">
        <v>72</v>
      </c>
      <c r="AU85" s="201" t="s">
        <v>81</v>
      </c>
      <c r="AY85" s="200" t="s">
        <v>124</v>
      </c>
      <c r="BK85" s="202">
        <f>SUM(BK86:BK87)</f>
        <v>0</v>
      </c>
    </row>
    <row r="86" spans="1:65" s="2" customFormat="1" ht="16.5" customHeight="1">
      <c r="A86" s="39"/>
      <c r="B86" s="40"/>
      <c r="C86" s="205" t="s">
        <v>81</v>
      </c>
      <c r="D86" s="205" t="s">
        <v>126</v>
      </c>
      <c r="E86" s="206" t="s">
        <v>552</v>
      </c>
      <c r="F86" s="207" t="s">
        <v>553</v>
      </c>
      <c r="G86" s="208" t="s">
        <v>455</v>
      </c>
      <c r="H86" s="209">
        <v>1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44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131</v>
      </c>
      <c r="AT86" s="216" t="s">
        <v>126</v>
      </c>
      <c r="AU86" s="216" t="s">
        <v>83</v>
      </c>
      <c r="AY86" s="18" t="s">
        <v>124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81</v>
      </c>
      <c r="BK86" s="217">
        <f>ROUND(I86*H86,2)</f>
        <v>0</v>
      </c>
      <c r="BL86" s="18" t="s">
        <v>131</v>
      </c>
      <c r="BM86" s="216" t="s">
        <v>554</v>
      </c>
    </row>
    <row r="87" spans="1:65" s="2" customFormat="1" ht="16.5" customHeight="1">
      <c r="A87" s="39"/>
      <c r="B87" s="40"/>
      <c r="C87" s="205" t="s">
        <v>83</v>
      </c>
      <c r="D87" s="205" t="s">
        <v>126</v>
      </c>
      <c r="E87" s="206" t="s">
        <v>555</v>
      </c>
      <c r="F87" s="207" t="s">
        <v>556</v>
      </c>
      <c r="G87" s="208" t="s">
        <v>455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44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131</v>
      </c>
      <c r="AT87" s="216" t="s">
        <v>126</v>
      </c>
      <c r="AU87" s="216" t="s">
        <v>83</v>
      </c>
      <c r="AY87" s="18" t="s">
        <v>124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81</v>
      </c>
      <c r="BK87" s="217">
        <f>ROUND(I87*H87,2)</f>
        <v>0</v>
      </c>
      <c r="BL87" s="18" t="s">
        <v>131</v>
      </c>
      <c r="BM87" s="216" t="s">
        <v>557</v>
      </c>
    </row>
    <row r="88" spans="1:63" s="12" customFormat="1" ht="22.8" customHeight="1">
      <c r="A88" s="12"/>
      <c r="B88" s="189"/>
      <c r="C88" s="190"/>
      <c r="D88" s="191" t="s">
        <v>72</v>
      </c>
      <c r="E88" s="203" t="s">
        <v>558</v>
      </c>
      <c r="F88" s="203" t="s">
        <v>559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P89</f>
        <v>0</v>
      </c>
      <c r="Q88" s="197"/>
      <c r="R88" s="198">
        <f>R89</f>
        <v>0</v>
      </c>
      <c r="S88" s="197"/>
      <c r="T88" s="19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154</v>
      </c>
      <c r="AT88" s="201" t="s">
        <v>72</v>
      </c>
      <c r="AU88" s="201" t="s">
        <v>81</v>
      </c>
      <c r="AY88" s="200" t="s">
        <v>124</v>
      </c>
      <c r="BK88" s="202">
        <f>BK89</f>
        <v>0</v>
      </c>
    </row>
    <row r="89" spans="1:65" s="2" customFormat="1" ht="16.5" customHeight="1">
      <c r="A89" s="39"/>
      <c r="B89" s="40"/>
      <c r="C89" s="205" t="s">
        <v>145</v>
      </c>
      <c r="D89" s="205" t="s">
        <v>126</v>
      </c>
      <c r="E89" s="206" t="s">
        <v>560</v>
      </c>
      <c r="F89" s="207" t="s">
        <v>559</v>
      </c>
      <c r="G89" s="208" t="s">
        <v>455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131</v>
      </c>
      <c r="AT89" s="216" t="s">
        <v>126</v>
      </c>
      <c r="AU89" s="216" t="s">
        <v>83</v>
      </c>
      <c r="AY89" s="18" t="s">
        <v>124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131</v>
      </c>
      <c r="BM89" s="216" t="s">
        <v>561</v>
      </c>
    </row>
    <row r="90" spans="1:63" s="12" customFormat="1" ht="22.8" customHeight="1">
      <c r="A90" s="12"/>
      <c r="B90" s="189"/>
      <c r="C90" s="190"/>
      <c r="D90" s="191" t="s">
        <v>72</v>
      </c>
      <c r="E90" s="203" t="s">
        <v>562</v>
      </c>
      <c r="F90" s="203" t="s">
        <v>563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SUM(P91:P100)</f>
        <v>0</v>
      </c>
      <c r="Q90" s="197"/>
      <c r="R90" s="198">
        <f>SUM(R91:R100)</f>
        <v>0</v>
      </c>
      <c r="S90" s="197"/>
      <c r="T90" s="199">
        <f>SUM(T91:T100)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154</v>
      </c>
      <c r="AT90" s="201" t="s">
        <v>72</v>
      </c>
      <c r="AU90" s="201" t="s">
        <v>81</v>
      </c>
      <c r="AY90" s="200" t="s">
        <v>124</v>
      </c>
      <c r="BK90" s="202">
        <f>SUM(BK91:BK100)</f>
        <v>0</v>
      </c>
    </row>
    <row r="91" spans="1:65" s="2" customFormat="1" ht="16.5" customHeight="1">
      <c r="A91" s="39"/>
      <c r="B91" s="40"/>
      <c r="C91" s="205" t="s">
        <v>131</v>
      </c>
      <c r="D91" s="205" t="s">
        <v>126</v>
      </c>
      <c r="E91" s="206" t="s">
        <v>564</v>
      </c>
      <c r="F91" s="207" t="s">
        <v>565</v>
      </c>
      <c r="G91" s="208" t="s">
        <v>455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131</v>
      </c>
      <c r="AT91" s="216" t="s">
        <v>126</v>
      </c>
      <c r="AU91" s="216" t="s">
        <v>83</v>
      </c>
      <c r="AY91" s="18" t="s">
        <v>124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131</v>
      </c>
      <c r="BM91" s="216" t="s">
        <v>566</v>
      </c>
    </row>
    <row r="92" spans="1:65" s="2" customFormat="1" ht="16.5" customHeight="1">
      <c r="A92" s="39"/>
      <c r="B92" s="40"/>
      <c r="C92" s="205" t="s">
        <v>154</v>
      </c>
      <c r="D92" s="205" t="s">
        <v>126</v>
      </c>
      <c r="E92" s="206" t="s">
        <v>567</v>
      </c>
      <c r="F92" s="207" t="s">
        <v>568</v>
      </c>
      <c r="G92" s="208" t="s">
        <v>455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131</v>
      </c>
      <c r="AT92" s="216" t="s">
        <v>126</v>
      </c>
      <c r="AU92" s="216" t="s">
        <v>83</v>
      </c>
      <c r="AY92" s="18" t="s">
        <v>124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131</v>
      </c>
      <c r="BM92" s="216" t="s">
        <v>569</v>
      </c>
    </row>
    <row r="93" spans="1:65" s="2" customFormat="1" ht="16.5" customHeight="1">
      <c r="A93" s="39"/>
      <c r="B93" s="40"/>
      <c r="C93" s="205" t="s">
        <v>159</v>
      </c>
      <c r="D93" s="205" t="s">
        <v>126</v>
      </c>
      <c r="E93" s="206" t="s">
        <v>570</v>
      </c>
      <c r="F93" s="207" t="s">
        <v>563</v>
      </c>
      <c r="G93" s="208" t="s">
        <v>571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131</v>
      </c>
      <c r="AT93" s="216" t="s">
        <v>126</v>
      </c>
      <c r="AU93" s="216" t="s">
        <v>83</v>
      </c>
      <c r="AY93" s="18" t="s">
        <v>124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131</v>
      </c>
      <c r="BM93" s="216" t="s">
        <v>572</v>
      </c>
    </row>
    <row r="94" spans="1:65" s="2" customFormat="1" ht="16.5" customHeight="1">
      <c r="A94" s="39"/>
      <c r="B94" s="40"/>
      <c r="C94" s="205" t="s">
        <v>164</v>
      </c>
      <c r="D94" s="205" t="s">
        <v>126</v>
      </c>
      <c r="E94" s="206" t="s">
        <v>573</v>
      </c>
      <c r="F94" s="207" t="s">
        <v>574</v>
      </c>
      <c r="G94" s="208" t="s">
        <v>455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44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131</v>
      </c>
      <c r="AT94" s="216" t="s">
        <v>126</v>
      </c>
      <c r="AU94" s="216" t="s">
        <v>83</v>
      </c>
      <c r="AY94" s="18" t="s">
        <v>124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81</v>
      </c>
      <c r="BK94" s="217">
        <f>ROUND(I94*H94,2)</f>
        <v>0</v>
      </c>
      <c r="BL94" s="18" t="s">
        <v>131</v>
      </c>
      <c r="BM94" s="216" t="s">
        <v>575</v>
      </c>
    </row>
    <row r="95" spans="1:65" s="2" customFormat="1" ht="16.5" customHeight="1">
      <c r="A95" s="39"/>
      <c r="B95" s="40"/>
      <c r="C95" s="205" t="s">
        <v>170</v>
      </c>
      <c r="D95" s="205" t="s">
        <v>126</v>
      </c>
      <c r="E95" s="206" t="s">
        <v>576</v>
      </c>
      <c r="F95" s="207" t="s">
        <v>577</v>
      </c>
      <c r="G95" s="208" t="s">
        <v>455</v>
      </c>
      <c r="H95" s="209">
        <v>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44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131</v>
      </c>
      <c r="AT95" s="216" t="s">
        <v>126</v>
      </c>
      <c r="AU95" s="216" t="s">
        <v>83</v>
      </c>
      <c r="AY95" s="18" t="s">
        <v>124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131</v>
      </c>
      <c r="BM95" s="216" t="s">
        <v>578</v>
      </c>
    </row>
    <row r="96" spans="1:65" s="2" customFormat="1" ht="16.5" customHeight="1">
      <c r="A96" s="39"/>
      <c r="B96" s="40"/>
      <c r="C96" s="205" t="s">
        <v>176</v>
      </c>
      <c r="D96" s="205" t="s">
        <v>126</v>
      </c>
      <c r="E96" s="206" t="s">
        <v>579</v>
      </c>
      <c r="F96" s="207" t="s">
        <v>580</v>
      </c>
      <c r="G96" s="208" t="s">
        <v>455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44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131</v>
      </c>
      <c r="AT96" s="216" t="s">
        <v>126</v>
      </c>
      <c r="AU96" s="216" t="s">
        <v>83</v>
      </c>
      <c r="AY96" s="18" t="s">
        <v>124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131</v>
      </c>
      <c r="BM96" s="216" t="s">
        <v>581</v>
      </c>
    </row>
    <row r="97" spans="1:65" s="2" customFormat="1" ht="16.5" customHeight="1">
      <c r="A97" s="39"/>
      <c r="B97" s="40"/>
      <c r="C97" s="205" t="s">
        <v>182</v>
      </c>
      <c r="D97" s="205" t="s">
        <v>126</v>
      </c>
      <c r="E97" s="206" t="s">
        <v>582</v>
      </c>
      <c r="F97" s="207" t="s">
        <v>583</v>
      </c>
      <c r="G97" s="208" t="s">
        <v>455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44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131</v>
      </c>
      <c r="AT97" s="216" t="s">
        <v>126</v>
      </c>
      <c r="AU97" s="216" t="s">
        <v>83</v>
      </c>
      <c r="AY97" s="18" t="s">
        <v>124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131</v>
      </c>
      <c r="BM97" s="216" t="s">
        <v>584</v>
      </c>
    </row>
    <row r="98" spans="1:65" s="2" customFormat="1" ht="16.5" customHeight="1">
      <c r="A98" s="39"/>
      <c r="B98" s="40"/>
      <c r="C98" s="205" t="s">
        <v>188</v>
      </c>
      <c r="D98" s="205" t="s">
        <v>126</v>
      </c>
      <c r="E98" s="206" t="s">
        <v>585</v>
      </c>
      <c r="F98" s="207" t="s">
        <v>586</v>
      </c>
      <c r="G98" s="208" t="s">
        <v>455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131</v>
      </c>
      <c r="AT98" s="216" t="s">
        <v>126</v>
      </c>
      <c r="AU98" s="216" t="s">
        <v>83</v>
      </c>
      <c r="AY98" s="18" t="s">
        <v>124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131</v>
      </c>
      <c r="BM98" s="216" t="s">
        <v>587</v>
      </c>
    </row>
    <row r="99" spans="1:65" s="2" customFormat="1" ht="16.5" customHeight="1">
      <c r="A99" s="39"/>
      <c r="B99" s="40"/>
      <c r="C99" s="205" t="s">
        <v>196</v>
      </c>
      <c r="D99" s="205" t="s">
        <v>126</v>
      </c>
      <c r="E99" s="206" t="s">
        <v>588</v>
      </c>
      <c r="F99" s="207" t="s">
        <v>589</v>
      </c>
      <c r="G99" s="208" t="s">
        <v>455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44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131</v>
      </c>
      <c r="AT99" s="216" t="s">
        <v>126</v>
      </c>
      <c r="AU99" s="216" t="s">
        <v>83</v>
      </c>
      <c r="AY99" s="18" t="s">
        <v>124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131</v>
      </c>
      <c r="BM99" s="216" t="s">
        <v>590</v>
      </c>
    </row>
    <row r="100" spans="1:65" s="2" customFormat="1" ht="16.5" customHeight="1">
      <c r="A100" s="39"/>
      <c r="B100" s="40"/>
      <c r="C100" s="205" t="s">
        <v>202</v>
      </c>
      <c r="D100" s="205" t="s">
        <v>126</v>
      </c>
      <c r="E100" s="206" t="s">
        <v>591</v>
      </c>
      <c r="F100" s="207" t="s">
        <v>592</v>
      </c>
      <c r="G100" s="208" t="s">
        <v>455</v>
      </c>
      <c r="H100" s="209">
        <v>1</v>
      </c>
      <c r="I100" s="210"/>
      <c r="J100" s="211">
        <f>ROUND(I100*H100,2)</f>
        <v>0</v>
      </c>
      <c r="K100" s="207" t="s">
        <v>19</v>
      </c>
      <c r="L100" s="45"/>
      <c r="M100" s="270" t="s">
        <v>19</v>
      </c>
      <c r="N100" s="271" t="s">
        <v>44</v>
      </c>
      <c r="O100" s="272"/>
      <c r="P100" s="273">
        <f>O100*H100</f>
        <v>0</v>
      </c>
      <c r="Q100" s="273">
        <v>0</v>
      </c>
      <c r="R100" s="273">
        <f>Q100*H100</f>
        <v>0</v>
      </c>
      <c r="S100" s="273">
        <v>0</v>
      </c>
      <c r="T100" s="27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131</v>
      </c>
      <c r="AT100" s="216" t="s">
        <v>126</v>
      </c>
      <c r="AU100" s="216" t="s">
        <v>83</v>
      </c>
      <c r="AY100" s="18" t="s">
        <v>124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131</v>
      </c>
      <c r="BM100" s="216" t="s">
        <v>593</v>
      </c>
    </row>
    <row r="101" spans="1:31" s="2" customFormat="1" ht="6.95" customHeight="1">
      <c r="A101" s="3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45"/>
      <c r="M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</sheetData>
  <sheetProtection password="CC35" sheet="1" objects="1" scenarios="1" formatColumns="0" formatRows="0" autoFilter="0"/>
  <autoFilter ref="C82:K10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594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595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596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597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598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599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600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601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602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603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604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80</v>
      </c>
      <c r="F18" s="286" t="s">
        <v>605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606</v>
      </c>
      <c r="F19" s="286" t="s">
        <v>607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608</v>
      </c>
      <c r="F20" s="286" t="s">
        <v>609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610</v>
      </c>
      <c r="F21" s="286" t="s">
        <v>611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612</v>
      </c>
      <c r="F22" s="286" t="s">
        <v>613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614</v>
      </c>
      <c r="F23" s="286" t="s">
        <v>615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616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617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618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619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620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621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622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623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624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110</v>
      </c>
      <c r="F36" s="286"/>
      <c r="G36" s="286" t="s">
        <v>625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626</v>
      </c>
      <c r="F37" s="286"/>
      <c r="G37" s="286" t="s">
        <v>627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54</v>
      </c>
      <c r="F38" s="286"/>
      <c r="G38" s="286" t="s">
        <v>628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55</v>
      </c>
      <c r="F39" s="286"/>
      <c r="G39" s="286" t="s">
        <v>629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111</v>
      </c>
      <c r="F40" s="286"/>
      <c r="G40" s="286" t="s">
        <v>630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112</v>
      </c>
      <c r="F41" s="286"/>
      <c r="G41" s="286" t="s">
        <v>631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632</v>
      </c>
      <c r="F42" s="286"/>
      <c r="G42" s="286" t="s">
        <v>633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634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635</v>
      </c>
      <c r="F44" s="286"/>
      <c r="G44" s="286" t="s">
        <v>636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114</v>
      </c>
      <c r="F45" s="286"/>
      <c r="G45" s="286" t="s">
        <v>637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638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639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640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641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642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643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644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645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646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647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648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649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650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651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652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653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654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655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656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657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658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659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660</v>
      </c>
      <c r="D76" s="304"/>
      <c r="E76" s="304"/>
      <c r="F76" s="304" t="s">
        <v>661</v>
      </c>
      <c r="G76" s="305"/>
      <c r="H76" s="304" t="s">
        <v>55</v>
      </c>
      <c r="I76" s="304" t="s">
        <v>58</v>
      </c>
      <c r="J76" s="304" t="s">
        <v>662</v>
      </c>
      <c r="K76" s="303"/>
    </row>
    <row r="77" spans="2:11" s="1" customFormat="1" ht="17.25" customHeight="1">
      <c r="B77" s="301"/>
      <c r="C77" s="306" t="s">
        <v>663</v>
      </c>
      <c r="D77" s="306"/>
      <c r="E77" s="306"/>
      <c r="F77" s="307" t="s">
        <v>664</v>
      </c>
      <c r="G77" s="308"/>
      <c r="H77" s="306"/>
      <c r="I77" s="306"/>
      <c r="J77" s="306" t="s">
        <v>665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54</v>
      </c>
      <c r="D79" s="311"/>
      <c r="E79" s="311"/>
      <c r="F79" s="312" t="s">
        <v>666</v>
      </c>
      <c r="G79" s="313"/>
      <c r="H79" s="289" t="s">
        <v>667</v>
      </c>
      <c r="I79" s="289" t="s">
        <v>668</v>
      </c>
      <c r="J79" s="289">
        <v>20</v>
      </c>
      <c r="K79" s="303"/>
    </row>
    <row r="80" spans="2:11" s="1" customFormat="1" ht="15" customHeight="1">
      <c r="B80" s="301"/>
      <c r="C80" s="289" t="s">
        <v>669</v>
      </c>
      <c r="D80" s="289"/>
      <c r="E80" s="289"/>
      <c r="F80" s="312" t="s">
        <v>666</v>
      </c>
      <c r="G80" s="313"/>
      <c r="H80" s="289" t="s">
        <v>670</v>
      </c>
      <c r="I80" s="289" t="s">
        <v>668</v>
      </c>
      <c r="J80" s="289">
        <v>120</v>
      </c>
      <c r="K80" s="303"/>
    </row>
    <row r="81" spans="2:11" s="1" customFormat="1" ht="15" customHeight="1">
      <c r="B81" s="314"/>
      <c r="C81" s="289" t="s">
        <v>671</v>
      </c>
      <c r="D81" s="289"/>
      <c r="E81" s="289"/>
      <c r="F81" s="312" t="s">
        <v>672</v>
      </c>
      <c r="G81" s="313"/>
      <c r="H81" s="289" t="s">
        <v>673</v>
      </c>
      <c r="I81" s="289" t="s">
        <v>668</v>
      </c>
      <c r="J81" s="289">
        <v>50</v>
      </c>
      <c r="K81" s="303"/>
    </row>
    <row r="82" spans="2:11" s="1" customFormat="1" ht="15" customHeight="1">
      <c r="B82" s="314"/>
      <c r="C82" s="289" t="s">
        <v>674</v>
      </c>
      <c r="D82" s="289"/>
      <c r="E82" s="289"/>
      <c r="F82" s="312" t="s">
        <v>666</v>
      </c>
      <c r="G82" s="313"/>
      <c r="H82" s="289" t="s">
        <v>675</v>
      </c>
      <c r="I82" s="289" t="s">
        <v>676</v>
      </c>
      <c r="J82" s="289"/>
      <c r="K82" s="303"/>
    </row>
    <row r="83" spans="2:11" s="1" customFormat="1" ht="15" customHeight="1">
      <c r="B83" s="314"/>
      <c r="C83" s="315" t="s">
        <v>677</v>
      </c>
      <c r="D83" s="315"/>
      <c r="E83" s="315"/>
      <c r="F83" s="316" t="s">
        <v>672</v>
      </c>
      <c r="G83" s="315"/>
      <c r="H83" s="315" t="s">
        <v>678</v>
      </c>
      <c r="I83" s="315" t="s">
        <v>668</v>
      </c>
      <c r="J83" s="315">
        <v>15</v>
      </c>
      <c r="K83" s="303"/>
    </row>
    <row r="84" spans="2:11" s="1" customFormat="1" ht="15" customHeight="1">
      <c r="B84" s="314"/>
      <c r="C84" s="315" t="s">
        <v>679</v>
      </c>
      <c r="D84" s="315"/>
      <c r="E84" s="315"/>
      <c r="F84" s="316" t="s">
        <v>672</v>
      </c>
      <c r="G84" s="315"/>
      <c r="H84" s="315" t="s">
        <v>680</v>
      </c>
      <c r="I84" s="315" t="s">
        <v>668</v>
      </c>
      <c r="J84" s="315">
        <v>15</v>
      </c>
      <c r="K84" s="303"/>
    </row>
    <row r="85" spans="2:11" s="1" customFormat="1" ht="15" customHeight="1">
      <c r="B85" s="314"/>
      <c r="C85" s="315" t="s">
        <v>681</v>
      </c>
      <c r="D85" s="315"/>
      <c r="E85" s="315"/>
      <c r="F85" s="316" t="s">
        <v>672</v>
      </c>
      <c r="G85" s="315"/>
      <c r="H85" s="315" t="s">
        <v>682</v>
      </c>
      <c r="I85" s="315" t="s">
        <v>668</v>
      </c>
      <c r="J85" s="315">
        <v>20</v>
      </c>
      <c r="K85" s="303"/>
    </row>
    <row r="86" spans="2:11" s="1" customFormat="1" ht="15" customHeight="1">
      <c r="B86" s="314"/>
      <c r="C86" s="315" t="s">
        <v>683</v>
      </c>
      <c r="D86" s="315"/>
      <c r="E86" s="315"/>
      <c r="F86" s="316" t="s">
        <v>672</v>
      </c>
      <c r="G86" s="315"/>
      <c r="H86" s="315" t="s">
        <v>684</v>
      </c>
      <c r="I86" s="315" t="s">
        <v>668</v>
      </c>
      <c r="J86" s="315">
        <v>20</v>
      </c>
      <c r="K86" s="303"/>
    </row>
    <row r="87" spans="2:11" s="1" customFormat="1" ht="15" customHeight="1">
      <c r="B87" s="314"/>
      <c r="C87" s="289" t="s">
        <v>685</v>
      </c>
      <c r="D87" s="289"/>
      <c r="E87" s="289"/>
      <c r="F87" s="312" t="s">
        <v>672</v>
      </c>
      <c r="G87" s="313"/>
      <c r="H87" s="289" t="s">
        <v>686</v>
      </c>
      <c r="I87" s="289" t="s">
        <v>668</v>
      </c>
      <c r="J87" s="289">
        <v>50</v>
      </c>
      <c r="K87" s="303"/>
    </row>
    <row r="88" spans="2:11" s="1" customFormat="1" ht="15" customHeight="1">
      <c r="B88" s="314"/>
      <c r="C88" s="289" t="s">
        <v>687</v>
      </c>
      <c r="D88" s="289"/>
      <c r="E88" s="289"/>
      <c r="F88" s="312" t="s">
        <v>672</v>
      </c>
      <c r="G88" s="313"/>
      <c r="H88" s="289" t="s">
        <v>688</v>
      </c>
      <c r="I88" s="289" t="s">
        <v>668</v>
      </c>
      <c r="J88" s="289">
        <v>20</v>
      </c>
      <c r="K88" s="303"/>
    </row>
    <row r="89" spans="2:11" s="1" customFormat="1" ht="15" customHeight="1">
      <c r="B89" s="314"/>
      <c r="C89" s="289" t="s">
        <v>689</v>
      </c>
      <c r="D89" s="289"/>
      <c r="E89" s="289"/>
      <c r="F89" s="312" t="s">
        <v>672</v>
      </c>
      <c r="G89" s="313"/>
      <c r="H89" s="289" t="s">
        <v>690</v>
      </c>
      <c r="I89" s="289" t="s">
        <v>668</v>
      </c>
      <c r="J89" s="289">
        <v>20</v>
      </c>
      <c r="K89" s="303"/>
    </row>
    <row r="90" spans="2:11" s="1" customFormat="1" ht="15" customHeight="1">
      <c r="B90" s="314"/>
      <c r="C90" s="289" t="s">
        <v>691</v>
      </c>
      <c r="D90" s="289"/>
      <c r="E90" s="289"/>
      <c r="F90" s="312" t="s">
        <v>672</v>
      </c>
      <c r="G90" s="313"/>
      <c r="H90" s="289" t="s">
        <v>692</v>
      </c>
      <c r="I90" s="289" t="s">
        <v>668</v>
      </c>
      <c r="J90" s="289">
        <v>50</v>
      </c>
      <c r="K90" s="303"/>
    </row>
    <row r="91" spans="2:11" s="1" customFormat="1" ht="15" customHeight="1">
      <c r="B91" s="314"/>
      <c r="C91" s="289" t="s">
        <v>693</v>
      </c>
      <c r="D91" s="289"/>
      <c r="E91" s="289"/>
      <c r="F91" s="312" t="s">
        <v>672</v>
      </c>
      <c r="G91" s="313"/>
      <c r="H91" s="289" t="s">
        <v>693</v>
      </c>
      <c r="I91" s="289" t="s">
        <v>668</v>
      </c>
      <c r="J91" s="289">
        <v>50</v>
      </c>
      <c r="K91" s="303"/>
    </row>
    <row r="92" spans="2:11" s="1" customFormat="1" ht="15" customHeight="1">
      <c r="B92" s="314"/>
      <c r="C92" s="289" t="s">
        <v>694</v>
      </c>
      <c r="D92" s="289"/>
      <c r="E92" s="289"/>
      <c r="F92" s="312" t="s">
        <v>672</v>
      </c>
      <c r="G92" s="313"/>
      <c r="H92" s="289" t="s">
        <v>695</v>
      </c>
      <c r="I92" s="289" t="s">
        <v>668</v>
      </c>
      <c r="J92" s="289">
        <v>255</v>
      </c>
      <c r="K92" s="303"/>
    </row>
    <row r="93" spans="2:11" s="1" customFormat="1" ht="15" customHeight="1">
      <c r="B93" s="314"/>
      <c r="C93" s="289" t="s">
        <v>696</v>
      </c>
      <c r="D93" s="289"/>
      <c r="E93" s="289"/>
      <c r="F93" s="312" t="s">
        <v>666</v>
      </c>
      <c r="G93" s="313"/>
      <c r="H93" s="289" t="s">
        <v>697</v>
      </c>
      <c r="I93" s="289" t="s">
        <v>698</v>
      </c>
      <c r="J93" s="289"/>
      <c r="K93" s="303"/>
    </row>
    <row r="94" spans="2:11" s="1" customFormat="1" ht="15" customHeight="1">
      <c r="B94" s="314"/>
      <c r="C94" s="289" t="s">
        <v>699</v>
      </c>
      <c r="D94" s="289"/>
      <c r="E94" s="289"/>
      <c r="F94" s="312" t="s">
        <v>666</v>
      </c>
      <c r="G94" s="313"/>
      <c r="H94" s="289" t="s">
        <v>700</v>
      </c>
      <c r="I94" s="289" t="s">
        <v>701</v>
      </c>
      <c r="J94" s="289"/>
      <c r="K94" s="303"/>
    </row>
    <row r="95" spans="2:11" s="1" customFormat="1" ht="15" customHeight="1">
      <c r="B95" s="314"/>
      <c r="C95" s="289" t="s">
        <v>702</v>
      </c>
      <c r="D95" s="289"/>
      <c r="E95" s="289"/>
      <c r="F95" s="312" t="s">
        <v>666</v>
      </c>
      <c r="G95" s="313"/>
      <c r="H95" s="289" t="s">
        <v>702</v>
      </c>
      <c r="I95" s="289" t="s">
        <v>701</v>
      </c>
      <c r="J95" s="289"/>
      <c r="K95" s="303"/>
    </row>
    <row r="96" spans="2:11" s="1" customFormat="1" ht="15" customHeight="1">
      <c r="B96" s="314"/>
      <c r="C96" s="289" t="s">
        <v>39</v>
      </c>
      <c r="D96" s="289"/>
      <c r="E96" s="289"/>
      <c r="F96" s="312" t="s">
        <v>666</v>
      </c>
      <c r="G96" s="313"/>
      <c r="H96" s="289" t="s">
        <v>703</v>
      </c>
      <c r="I96" s="289" t="s">
        <v>701</v>
      </c>
      <c r="J96" s="289"/>
      <c r="K96" s="303"/>
    </row>
    <row r="97" spans="2:11" s="1" customFormat="1" ht="15" customHeight="1">
      <c r="B97" s="314"/>
      <c r="C97" s="289" t="s">
        <v>49</v>
      </c>
      <c r="D97" s="289"/>
      <c r="E97" s="289"/>
      <c r="F97" s="312" t="s">
        <v>666</v>
      </c>
      <c r="G97" s="313"/>
      <c r="H97" s="289" t="s">
        <v>704</v>
      </c>
      <c r="I97" s="289" t="s">
        <v>701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705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660</v>
      </c>
      <c r="D103" s="304"/>
      <c r="E103" s="304"/>
      <c r="F103" s="304" t="s">
        <v>661</v>
      </c>
      <c r="G103" s="305"/>
      <c r="H103" s="304" t="s">
        <v>55</v>
      </c>
      <c r="I103" s="304" t="s">
        <v>58</v>
      </c>
      <c r="J103" s="304" t="s">
        <v>662</v>
      </c>
      <c r="K103" s="303"/>
    </row>
    <row r="104" spans="2:11" s="1" customFormat="1" ht="17.25" customHeight="1">
      <c r="B104" s="301"/>
      <c r="C104" s="306" t="s">
        <v>663</v>
      </c>
      <c r="D104" s="306"/>
      <c r="E104" s="306"/>
      <c r="F104" s="307" t="s">
        <v>664</v>
      </c>
      <c r="G104" s="308"/>
      <c r="H104" s="306"/>
      <c r="I104" s="306"/>
      <c r="J104" s="306" t="s">
        <v>665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54</v>
      </c>
      <c r="D106" s="311"/>
      <c r="E106" s="311"/>
      <c r="F106" s="312" t="s">
        <v>666</v>
      </c>
      <c r="G106" s="289"/>
      <c r="H106" s="289" t="s">
        <v>706</v>
      </c>
      <c r="I106" s="289" t="s">
        <v>668</v>
      </c>
      <c r="J106" s="289">
        <v>20</v>
      </c>
      <c r="K106" s="303"/>
    </row>
    <row r="107" spans="2:11" s="1" customFormat="1" ht="15" customHeight="1">
      <c r="B107" s="301"/>
      <c r="C107" s="289" t="s">
        <v>669</v>
      </c>
      <c r="D107" s="289"/>
      <c r="E107" s="289"/>
      <c r="F107" s="312" t="s">
        <v>666</v>
      </c>
      <c r="G107" s="289"/>
      <c r="H107" s="289" t="s">
        <v>706</v>
      </c>
      <c r="I107" s="289" t="s">
        <v>668</v>
      </c>
      <c r="J107" s="289">
        <v>120</v>
      </c>
      <c r="K107" s="303"/>
    </row>
    <row r="108" spans="2:11" s="1" customFormat="1" ht="15" customHeight="1">
      <c r="B108" s="314"/>
      <c r="C108" s="289" t="s">
        <v>671</v>
      </c>
      <c r="D108" s="289"/>
      <c r="E108" s="289"/>
      <c r="F108" s="312" t="s">
        <v>672</v>
      </c>
      <c r="G108" s="289"/>
      <c r="H108" s="289" t="s">
        <v>706</v>
      </c>
      <c r="I108" s="289" t="s">
        <v>668</v>
      </c>
      <c r="J108" s="289">
        <v>50</v>
      </c>
      <c r="K108" s="303"/>
    </row>
    <row r="109" spans="2:11" s="1" customFormat="1" ht="15" customHeight="1">
      <c r="B109" s="314"/>
      <c r="C109" s="289" t="s">
        <v>674</v>
      </c>
      <c r="D109" s="289"/>
      <c r="E109" s="289"/>
      <c r="F109" s="312" t="s">
        <v>666</v>
      </c>
      <c r="G109" s="289"/>
      <c r="H109" s="289" t="s">
        <v>706</v>
      </c>
      <c r="I109" s="289" t="s">
        <v>676</v>
      </c>
      <c r="J109" s="289"/>
      <c r="K109" s="303"/>
    </row>
    <row r="110" spans="2:11" s="1" customFormat="1" ht="15" customHeight="1">
      <c r="B110" s="314"/>
      <c r="C110" s="289" t="s">
        <v>685</v>
      </c>
      <c r="D110" s="289"/>
      <c r="E110" s="289"/>
      <c r="F110" s="312" t="s">
        <v>672</v>
      </c>
      <c r="G110" s="289"/>
      <c r="H110" s="289" t="s">
        <v>706</v>
      </c>
      <c r="I110" s="289" t="s">
        <v>668</v>
      </c>
      <c r="J110" s="289">
        <v>50</v>
      </c>
      <c r="K110" s="303"/>
    </row>
    <row r="111" spans="2:11" s="1" customFormat="1" ht="15" customHeight="1">
      <c r="B111" s="314"/>
      <c r="C111" s="289" t="s">
        <v>693</v>
      </c>
      <c r="D111" s="289"/>
      <c r="E111" s="289"/>
      <c r="F111" s="312" t="s">
        <v>672</v>
      </c>
      <c r="G111" s="289"/>
      <c r="H111" s="289" t="s">
        <v>706</v>
      </c>
      <c r="I111" s="289" t="s">
        <v>668</v>
      </c>
      <c r="J111" s="289">
        <v>50</v>
      </c>
      <c r="K111" s="303"/>
    </row>
    <row r="112" spans="2:11" s="1" customFormat="1" ht="15" customHeight="1">
      <c r="B112" s="314"/>
      <c r="C112" s="289" t="s">
        <v>691</v>
      </c>
      <c r="D112" s="289"/>
      <c r="E112" s="289"/>
      <c r="F112" s="312" t="s">
        <v>672</v>
      </c>
      <c r="G112" s="289"/>
      <c r="H112" s="289" t="s">
        <v>706</v>
      </c>
      <c r="I112" s="289" t="s">
        <v>668</v>
      </c>
      <c r="J112" s="289">
        <v>50</v>
      </c>
      <c r="K112" s="303"/>
    </row>
    <row r="113" spans="2:11" s="1" customFormat="1" ht="15" customHeight="1">
      <c r="B113" s="314"/>
      <c r="C113" s="289" t="s">
        <v>54</v>
      </c>
      <c r="D113" s="289"/>
      <c r="E113" s="289"/>
      <c r="F113" s="312" t="s">
        <v>666</v>
      </c>
      <c r="G113" s="289"/>
      <c r="H113" s="289" t="s">
        <v>707</v>
      </c>
      <c r="I113" s="289" t="s">
        <v>668</v>
      </c>
      <c r="J113" s="289">
        <v>20</v>
      </c>
      <c r="K113" s="303"/>
    </row>
    <row r="114" spans="2:11" s="1" customFormat="1" ht="15" customHeight="1">
      <c r="B114" s="314"/>
      <c r="C114" s="289" t="s">
        <v>708</v>
      </c>
      <c r="D114" s="289"/>
      <c r="E114" s="289"/>
      <c r="F114" s="312" t="s">
        <v>666</v>
      </c>
      <c r="G114" s="289"/>
      <c r="H114" s="289" t="s">
        <v>709</v>
      </c>
      <c r="I114" s="289" t="s">
        <v>668</v>
      </c>
      <c r="J114" s="289">
        <v>120</v>
      </c>
      <c r="K114" s="303"/>
    </row>
    <row r="115" spans="2:11" s="1" customFormat="1" ht="15" customHeight="1">
      <c r="B115" s="314"/>
      <c r="C115" s="289" t="s">
        <v>39</v>
      </c>
      <c r="D115" s="289"/>
      <c r="E115" s="289"/>
      <c r="F115" s="312" t="s">
        <v>666</v>
      </c>
      <c r="G115" s="289"/>
      <c r="H115" s="289" t="s">
        <v>710</v>
      </c>
      <c r="I115" s="289" t="s">
        <v>701</v>
      </c>
      <c r="J115" s="289"/>
      <c r="K115" s="303"/>
    </row>
    <row r="116" spans="2:11" s="1" customFormat="1" ht="15" customHeight="1">
      <c r="B116" s="314"/>
      <c r="C116" s="289" t="s">
        <v>49</v>
      </c>
      <c r="D116" s="289"/>
      <c r="E116" s="289"/>
      <c r="F116" s="312" t="s">
        <v>666</v>
      </c>
      <c r="G116" s="289"/>
      <c r="H116" s="289" t="s">
        <v>711</v>
      </c>
      <c r="I116" s="289" t="s">
        <v>701</v>
      </c>
      <c r="J116" s="289"/>
      <c r="K116" s="303"/>
    </row>
    <row r="117" spans="2:11" s="1" customFormat="1" ht="15" customHeight="1">
      <c r="B117" s="314"/>
      <c r="C117" s="289" t="s">
        <v>58</v>
      </c>
      <c r="D117" s="289"/>
      <c r="E117" s="289"/>
      <c r="F117" s="312" t="s">
        <v>666</v>
      </c>
      <c r="G117" s="289"/>
      <c r="H117" s="289" t="s">
        <v>712</v>
      </c>
      <c r="I117" s="289" t="s">
        <v>713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714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660</v>
      </c>
      <c r="D123" s="304"/>
      <c r="E123" s="304"/>
      <c r="F123" s="304" t="s">
        <v>661</v>
      </c>
      <c r="G123" s="305"/>
      <c r="H123" s="304" t="s">
        <v>55</v>
      </c>
      <c r="I123" s="304" t="s">
        <v>58</v>
      </c>
      <c r="J123" s="304" t="s">
        <v>662</v>
      </c>
      <c r="K123" s="333"/>
    </row>
    <row r="124" spans="2:11" s="1" customFormat="1" ht="17.25" customHeight="1">
      <c r="B124" s="332"/>
      <c r="C124" s="306" t="s">
        <v>663</v>
      </c>
      <c r="D124" s="306"/>
      <c r="E124" s="306"/>
      <c r="F124" s="307" t="s">
        <v>664</v>
      </c>
      <c r="G124" s="308"/>
      <c r="H124" s="306"/>
      <c r="I124" s="306"/>
      <c r="J124" s="306" t="s">
        <v>665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669</v>
      </c>
      <c r="D126" s="311"/>
      <c r="E126" s="311"/>
      <c r="F126" s="312" t="s">
        <v>666</v>
      </c>
      <c r="G126" s="289"/>
      <c r="H126" s="289" t="s">
        <v>706</v>
      </c>
      <c r="I126" s="289" t="s">
        <v>668</v>
      </c>
      <c r="J126" s="289">
        <v>120</v>
      </c>
      <c r="K126" s="337"/>
    </row>
    <row r="127" spans="2:11" s="1" customFormat="1" ht="15" customHeight="1">
      <c r="B127" s="334"/>
      <c r="C127" s="289" t="s">
        <v>715</v>
      </c>
      <c r="D127" s="289"/>
      <c r="E127" s="289"/>
      <c r="F127" s="312" t="s">
        <v>666</v>
      </c>
      <c r="G127" s="289"/>
      <c r="H127" s="289" t="s">
        <v>716</v>
      </c>
      <c r="I127" s="289" t="s">
        <v>668</v>
      </c>
      <c r="J127" s="289" t="s">
        <v>717</v>
      </c>
      <c r="K127" s="337"/>
    </row>
    <row r="128" spans="2:11" s="1" customFormat="1" ht="15" customHeight="1">
      <c r="B128" s="334"/>
      <c r="C128" s="289" t="s">
        <v>614</v>
      </c>
      <c r="D128" s="289"/>
      <c r="E128" s="289"/>
      <c r="F128" s="312" t="s">
        <v>666</v>
      </c>
      <c r="G128" s="289"/>
      <c r="H128" s="289" t="s">
        <v>718</v>
      </c>
      <c r="I128" s="289" t="s">
        <v>668</v>
      </c>
      <c r="J128" s="289" t="s">
        <v>717</v>
      </c>
      <c r="K128" s="337"/>
    </row>
    <row r="129" spans="2:11" s="1" customFormat="1" ht="15" customHeight="1">
      <c r="B129" s="334"/>
      <c r="C129" s="289" t="s">
        <v>677</v>
      </c>
      <c r="D129" s="289"/>
      <c r="E129" s="289"/>
      <c r="F129" s="312" t="s">
        <v>672</v>
      </c>
      <c r="G129" s="289"/>
      <c r="H129" s="289" t="s">
        <v>678</v>
      </c>
      <c r="I129" s="289" t="s">
        <v>668</v>
      </c>
      <c r="J129" s="289">
        <v>15</v>
      </c>
      <c r="K129" s="337"/>
    </row>
    <row r="130" spans="2:11" s="1" customFormat="1" ht="15" customHeight="1">
      <c r="B130" s="334"/>
      <c r="C130" s="315" t="s">
        <v>679</v>
      </c>
      <c r="D130" s="315"/>
      <c r="E130" s="315"/>
      <c r="F130" s="316" t="s">
        <v>672</v>
      </c>
      <c r="G130" s="315"/>
      <c r="H130" s="315" t="s">
        <v>680</v>
      </c>
      <c r="I130" s="315" t="s">
        <v>668</v>
      </c>
      <c r="J130" s="315">
        <v>15</v>
      </c>
      <c r="K130" s="337"/>
    </row>
    <row r="131" spans="2:11" s="1" customFormat="1" ht="15" customHeight="1">
      <c r="B131" s="334"/>
      <c r="C131" s="315" t="s">
        <v>681</v>
      </c>
      <c r="D131" s="315"/>
      <c r="E131" s="315"/>
      <c r="F131" s="316" t="s">
        <v>672</v>
      </c>
      <c r="G131" s="315"/>
      <c r="H131" s="315" t="s">
        <v>682</v>
      </c>
      <c r="I131" s="315" t="s">
        <v>668</v>
      </c>
      <c r="J131" s="315">
        <v>20</v>
      </c>
      <c r="K131" s="337"/>
    </row>
    <row r="132" spans="2:11" s="1" customFormat="1" ht="15" customHeight="1">
      <c r="B132" s="334"/>
      <c r="C132" s="315" t="s">
        <v>683</v>
      </c>
      <c r="D132" s="315"/>
      <c r="E132" s="315"/>
      <c r="F132" s="316" t="s">
        <v>672</v>
      </c>
      <c r="G132" s="315"/>
      <c r="H132" s="315" t="s">
        <v>684</v>
      </c>
      <c r="I132" s="315" t="s">
        <v>668</v>
      </c>
      <c r="J132" s="315">
        <v>20</v>
      </c>
      <c r="K132" s="337"/>
    </row>
    <row r="133" spans="2:11" s="1" customFormat="1" ht="15" customHeight="1">
      <c r="B133" s="334"/>
      <c r="C133" s="289" t="s">
        <v>671</v>
      </c>
      <c r="D133" s="289"/>
      <c r="E133" s="289"/>
      <c r="F133" s="312" t="s">
        <v>672</v>
      </c>
      <c r="G133" s="289"/>
      <c r="H133" s="289" t="s">
        <v>706</v>
      </c>
      <c r="I133" s="289" t="s">
        <v>668</v>
      </c>
      <c r="J133" s="289">
        <v>50</v>
      </c>
      <c r="K133" s="337"/>
    </row>
    <row r="134" spans="2:11" s="1" customFormat="1" ht="15" customHeight="1">
      <c r="B134" s="334"/>
      <c r="C134" s="289" t="s">
        <v>685</v>
      </c>
      <c r="D134" s="289"/>
      <c r="E134" s="289"/>
      <c r="F134" s="312" t="s">
        <v>672</v>
      </c>
      <c r="G134" s="289"/>
      <c r="H134" s="289" t="s">
        <v>706</v>
      </c>
      <c r="I134" s="289" t="s">
        <v>668</v>
      </c>
      <c r="J134" s="289">
        <v>50</v>
      </c>
      <c r="K134" s="337"/>
    </row>
    <row r="135" spans="2:11" s="1" customFormat="1" ht="15" customHeight="1">
      <c r="B135" s="334"/>
      <c r="C135" s="289" t="s">
        <v>691</v>
      </c>
      <c r="D135" s="289"/>
      <c r="E135" s="289"/>
      <c r="F135" s="312" t="s">
        <v>672</v>
      </c>
      <c r="G135" s="289"/>
      <c r="H135" s="289" t="s">
        <v>706</v>
      </c>
      <c r="I135" s="289" t="s">
        <v>668</v>
      </c>
      <c r="J135" s="289">
        <v>50</v>
      </c>
      <c r="K135" s="337"/>
    </row>
    <row r="136" spans="2:11" s="1" customFormat="1" ht="15" customHeight="1">
      <c r="B136" s="334"/>
      <c r="C136" s="289" t="s">
        <v>693</v>
      </c>
      <c r="D136" s="289"/>
      <c r="E136" s="289"/>
      <c r="F136" s="312" t="s">
        <v>672</v>
      </c>
      <c r="G136" s="289"/>
      <c r="H136" s="289" t="s">
        <v>706</v>
      </c>
      <c r="I136" s="289" t="s">
        <v>668</v>
      </c>
      <c r="J136" s="289">
        <v>50</v>
      </c>
      <c r="K136" s="337"/>
    </row>
    <row r="137" spans="2:11" s="1" customFormat="1" ht="15" customHeight="1">
      <c r="B137" s="334"/>
      <c r="C137" s="289" t="s">
        <v>694</v>
      </c>
      <c r="D137" s="289"/>
      <c r="E137" s="289"/>
      <c r="F137" s="312" t="s">
        <v>672</v>
      </c>
      <c r="G137" s="289"/>
      <c r="H137" s="289" t="s">
        <v>719</v>
      </c>
      <c r="I137" s="289" t="s">
        <v>668</v>
      </c>
      <c r="J137" s="289">
        <v>255</v>
      </c>
      <c r="K137" s="337"/>
    </row>
    <row r="138" spans="2:11" s="1" customFormat="1" ht="15" customHeight="1">
      <c r="B138" s="334"/>
      <c r="C138" s="289" t="s">
        <v>696</v>
      </c>
      <c r="D138" s="289"/>
      <c r="E138" s="289"/>
      <c r="F138" s="312" t="s">
        <v>666</v>
      </c>
      <c r="G138" s="289"/>
      <c r="H138" s="289" t="s">
        <v>720</v>
      </c>
      <c r="I138" s="289" t="s">
        <v>698</v>
      </c>
      <c r="J138" s="289"/>
      <c r="K138" s="337"/>
    </row>
    <row r="139" spans="2:11" s="1" customFormat="1" ht="15" customHeight="1">
      <c r="B139" s="334"/>
      <c r="C139" s="289" t="s">
        <v>699</v>
      </c>
      <c r="D139" s="289"/>
      <c r="E139" s="289"/>
      <c r="F139" s="312" t="s">
        <v>666</v>
      </c>
      <c r="G139" s="289"/>
      <c r="H139" s="289" t="s">
        <v>721</v>
      </c>
      <c r="I139" s="289" t="s">
        <v>701</v>
      </c>
      <c r="J139" s="289"/>
      <c r="K139" s="337"/>
    </row>
    <row r="140" spans="2:11" s="1" customFormat="1" ht="15" customHeight="1">
      <c r="B140" s="334"/>
      <c r="C140" s="289" t="s">
        <v>702</v>
      </c>
      <c r="D140" s="289"/>
      <c r="E140" s="289"/>
      <c r="F140" s="312" t="s">
        <v>666</v>
      </c>
      <c r="G140" s="289"/>
      <c r="H140" s="289" t="s">
        <v>702</v>
      </c>
      <c r="I140" s="289" t="s">
        <v>701</v>
      </c>
      <c r="J140" s="289"/>
      <c r="K140" s="337"/>
    </row>
    <row r="141" spans="2:11" s="1" customFormat="1" ht="15" customHeight="1">
      <c r="B141" s="334"/>
      <c r="C141" s="289" t="s">
        <v>39</v>
      </c>
      <c r="D141" s="289"/>
      <c r="E141" s="289"/>
      <c r="F141" s="312" t="s">
        <v>666</v>
      </c>
      <c r="G141" s="289"/>
      <c r="H141" s="289" t="s">
        <v>722</v>
      </c>
      <c r="I141" s="289" t="s">
        <v>701</v>
      </c>
      <c r="J141" s="289"/>
      <c r="K141" s="337"/>
    </row>
    <row r="142" spans="2:11" s="1" customFormat="1" ht="15" customHeight="1">
      <c r="B142" s="334"/>
      <c r="C142" s="289" t="s">
        <v>723</v>
      </c>
      <c r="D142" s="289"/>
      <c r="E142" s="289"/>
      <c r="F142" s="312" t="s">
        <v>666</v>
      </c>
      <c r="G142" s="289"/>
      <c r="H142" s="289" t="s">
        <v>724</v>
      </c>
      <c r="I142" s="289" t="s">
        <v>701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725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660</v>
      </c>
      <c r="D148" s="304"/>
      <c r="E148" s="304"/>
      <c r="F148" s="304" t="s">
        <v>661</v>
      </c>
      <c r="G148" s="305"/>
      <c r="H148" s="304" t="s">
        <v>55</v>
      </c>
      <c r="I148" s="304" t="s">
        <v>58</v>
      </c>
      <c r="J148" s="304" t="s">
        <v>662</v>
      </c>
      <c r="K148" s="303"/>
    </row>
    <row r="149" spans="2:11" s="1" customFormat="1" ht="17.25" customHeight="1">
      <c r="B149" s="301"/>
      <c r="C149" s="306" t="s">
        <v>663</v>
      </c>
      <c r="D149" s="306"/>
      <c r="E149" s="306"/>
      <c r="F149" s="307" t="s">
        <v>664</v>
      </c>
      <c r="G149" s="308"/>
      <c r="H149" s="306"/>
      <c r="I149" s="306"/>
      <c r="J149" s="306" t="s">
        <v>665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669</v>
      </c>
      <c r="D151" s="289"/>
      <c r="E151" s="289"/>
      <c r="F151" s="342" t="s">
        <v>666</v>
      </c>
      <c r="G151" s="289"/>
      <c r="H151" s="341" t="s">
        <v>706</v>
      </c>
      <c r="I151" s="341" t="s">
        <v>668</v>
      </c>
      <c r="J151" s="341">
        <v>120</v>
      </c>
      <c r="K151" s="337"/>
    </row>
    <row r="152" spans="2:11" s="1" customFormat="1" ht="15" customHeight="1">
      <c r="B152" s="314"/>
      <c r="C152" s="341" t="s">
        <v>715</v>
      </c>
      <c r="D152" s="289"/>
      <c r="E152" s="289"/>
      <c r="F152" s="342" t="s">
        <v>666</v>
      </c>
      <c r="G152" s="289"/>
      <c r="H152" s="341" t="s">
        <v>726</v>
      </c>
      <c r="I152" s="341" t="s">
        <v>668</v>
      </c>
      <c r="J152" s="341" t="s">
        <v>717</v>
      </c>
      <c r="K152" s="337"/>
    </row>
    <row r="153" spans="2:11" s="1" customFormat="1" ht="15" customHeight="1">
      <c r="B153" s="314"/>
      <c r="C153" s="341" t="s">
        <v>614</v>
      </c>
      <c r="D153" s="289"/>
      <c r="E153" s="289"/>
      <c r="F153" s="342" t="s">
        <v>666</v>
      </c>
      <c r="G153" s="289"/>
      <c r="H153" s="341" t="s">
        <v>727</v>
      </c>
      <c r="I153" s="341" t="s">
        <v>668</v>
      </c>
      <c r="J153" s="341" t="s">
        <v>717</v>
      </c>
      <c r="K153" s="337"/>
    </row>
    <row r="154" spans="2:11" s="1" customFormat="1" ht="15" customHeight="1">
      <c r="B154" s="314"/>
      <c r="C154" s="341" t="s">
        <v>671</v>
      </c>
      <c r="D154" s="289"/>
      <c r="E154" s="289"/>
      <c r="F154" s="342" t="s">
        <v>672</v>
      </c>
      <c r="G154" s="289"/>
      <c r="H154" s="341" t="s">
        <v>706</v>
      </c>
      <c r="I154" s="341" t="s">
        <v>668</v>
      </c>
      <c r="J154" s="341">
        <v>50</v>
      </c>
      <c r="K154" s="337"/>
    </row>
    <row r="155" spans="2:11" s="1" customFormat="1" ht="15" customHeight="1">
      <c r="B155" s="314"/>
      <c r="C155" s="341" t="s">
        <v>674</v>
      </c>
      <c r="D155" s="289"/>
      <c r="E155" s="289"/>
      <c r="F155" s="342" t="s">
        <v>666</v>
      </c>
      <c r="G155" s="289"/>
      <c r="H155" s="341" t="s">
        <v>706</v>
      </c>
      <c r="I155" s="341" t="s">
        <v>676</v>
      </c>
      <c r="J155" s="341"/>
      <c r="K155" s="337"/>
    </row>
    <row r="156" spans="2:11" s="1" customFormat="1" ht="15" customHeight="1">
      <c r="B156" s="314"/>
      <c r="C156" s="341" t="s">
        <v>685</v>
      </c>
      <c r="D156" s="289"/>
      <c r="E156" s="289"/>
      <c r="F156" s="342" t="s">
        <v>672</v>
      </c>
      <c r="G156" s="289"/>
      <c r="H156" s="341" t="s">
        <v>706</v>
      </c>
      <c r="I156" s="341" t="s">
        <v>668</v>
      </c>
      <c r="J156" s="341">
        <v>50</v>
      </c>
      <c r="K156" s="337"/>
    </row>
    <row r="157" spans="2:11" s="1" customFormat="1" ht="15" customHeight="1">
      <c r="B157" s="314"/>
      <c r="C157" s="341" t="s">
        <v>693</v>
      </c>
      <c r="D157" s="289"/>
      <c r="E157" s="289"/>
      <c r="F157" s="342" t="s">
        <v>672</v>
      </c>
      <c r="G157" s="289"/>
      <c r="H157" s="341" t="s">
        <v>706</v>
      </c>
      <c r="I157" s="341" t="s">
        <v>668</v>
      </c>
      <c r="J157" s="341">
        <v>50</v>
      </c>
      <c r="K157" s="337"/>
    </row>
    <row r="158" spans="2:11" s="1" customFormat="1" ht="15" customHeight="1">
      <c r="B158" s="314"/>
      <c r="C158" s="341" t="s">
        <v>691</v>
      </c>
      <c r="D158" s="289"/>
      <c r="E158" s="289"/>
      <c r="F158" s="342" t="s">
        <v>672</v>
      </c>
      <c r="G158" s="289"/>
      <c r="H158" s="341" t="s">
        <v>706</v>
      </c>
      <c r="I158" s="341" t="s">
        <v>668</v>
      </c>
      <c r="J158" s="341">
        <v>50</v>
      </c>
      <c r="K158" s="337"/>
    </row>
    <row r="159" spans="2:11" s="1" customFormat="1" ht="15" customHeight="1">
      <c r="B159" s="314"/>
      <c r="C159" s="341" t="s">
        <v>91</v>
      </c>
      <c r="D159" s="289"/>
      <c r="E159" s="289"/>
      <c r="F159" s="342" t="s">
        <v>666</v>
      </c>
      <c r="G159" s="289"/>
      <c r="H159" s="341" t="s">
        <v>728</v>
      </c>
      <c r="I159" s="341" t="s">
        <v>668</v>
      </c>
      <c r="J159" s="341" t="s">
        <v>729</v>
      </c>
      <c r="K159" s="337"/>
    </row>
    <row r="160" spans="2:11" s="1" customFormat="1" ht="15" customHeight="1">
      <c r="B160" s="314"/>
      <c r="C160" s="341" t="s">
        <v>730</v>
      </c>
      <c r="D160" s="289"/>
      <c r="E160" s="289"/>
      <c r="F160" s="342" t="s">
        <v>666</v>
      </c>
      <c r="G160" s="289"/>
      <c r="H160" s="341" t="s">
        <v>731</v>
      </c>
      <c r="I160" s="341" t="s">
        <v>701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732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660</v>
      </c>
      <c r="D166" s="304"/>
      <c r="E166" s="304"/>
      <c r="F166" s="304" t="s">
        <v>661</v>
      </c>
      <c r="G166" s="346"/>
      <c r="H166" s="347" t="s">
        <v>55</v>
      </c>
      <c r="I166" s="347" t="s">
        <v>58</v>
      </c>
      <c r="J166" s="304" t="s">
        <v>662</v>
      </c>
      <c r="K166" s="281"/>
    </row>
    <row r="167" spans="2:11" s="1" customFormat="1" ht="17.25" customHeight="1">
      <c r="B167" s="282"/>
      <c r="C167" s="306" t="s">
        <v>663</v>
      </c>
      <c r="D167" s="306"/>
      <c r="E167" s="306"/>
      <c r="F167" s="307" t="s">
        <v>664</v>
      </c>
      <c r="G167" s="348"/>
      <c r="H167" s="349"/>
      <c r="I167" s="349"/>
      <c r="J167" s="306" t="s">
        <v>665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669</v>
      </c>
      <c r="D169" s="289"/>
      <c r="E169" s="289"/>
      <c r="F169" s="312" t="s">
        <v>666</v>
      </c>
      <c r="G169" s="289"/>
      <c r="H169" s="289" t="s">
        <v>706</v>
      </c>
      <c r="I169" s="289" t="s">
        <v>668</v>
      </c>
      <c r="J169" s="289">
        <v>120</v>
      </c>
      <c r="K169" s="337"/>
    </row>
    <row r="170" spans="2:11" s="1" customFormat="1" ht="15" customHeight="1">
      <c r="B170" s="314"/>
      <c r="C170" s="289" t="s">
        <v>715</v>
      </c>
      <c r="D170" s="289"/>
      <c r="E170" s="289"/>
      <c r="F170" s="312" t="s">
        <v>666</v>
      </c>
      <c r="G170" s="289"/>
      <c r="H170" s="289" t="s">
        <v>716</v>
      </c>
      <c r="I170" s="289" t="s">
        <v>668</v>
      </c>
      <c r="J170" s="289" t="s">
        <v>717</v>
      </c>
      <c r="K170" s="337"/>
    </row>
    <row r="171" spans="2:11" s="1" customFormat="1" ht="15" customHeight="1">
      <c r="B171" s="314"/>
      <c r="C171" s="289" t="s">
        <v>614</v>
      </c>
      <c r="D171" s="289"/>
      <c r="E171" s="289"/>
      <c r="F171" s="312" t="s">
        <v>666</v>
      </c>
      <c r="G171" s="289"/>
      <c r="H171" s="289" t="s">
        <v>733</v>
      </c>
      <c r="I171" s="289" t="s">
        <v>668</v>
      </c>
      <c r="J171" s="289" t="s">
        <v>717</v>
      </c>
      <c r="K171" s="337"/>
    </row>
    <row r="172" spans="2:11" s="1" customFormat="1" ht="15" customHeight="1">
      <c r="B172" s="314"/>
      <c r="C172" s="289" t="s">
        <v>671</v>
      </c>
      <c r="D172" s="289"/>
      <c r="E172" s="289"/>
      <c r="F172" s="312" t="s">
        <v>672</v>
      </c>
      <c r="G172" s="289"/>
      <c r="H172" s="289" t="s">
        <v>733</v>
      </c>
      <c r="I172" s="289" t="s">
        <v>668</v>
      </c>
      <c r="J172" s="289">
        <v>50</v>
      </c>
      <c r="K172" s="337"/>
    </row>
    <row r="173" spans="2:11" s="1" customFormat="1" ht="15" customHeight="1">
      <c r="B173" s="314"/>
      <c r="C173" s="289" t="s">
        <v>674</v>
      </c>
      <c r="D173" s="289"/>
      <c r="E173" s="289"/>
      <c r="F173" s="312" t="s">
        <v>666</v>
      </c>
      <c r="G173" s="289"/>
      <c r="H173" s="289" t="s">
        <v>733</v>
      </c>
      <c r="I173" s="289" t="s">
        <v>676</v>
      </c>
      <c r="J173" s="289"/>
      <c r="K173" s="337"/>
    </row>
    <row r="174" spans="2:11" s="1" customFormat="1" ht="15" customHeight="1">
      <c r="B174" s="314"/>
      <c r="C174" s="289" t="s">
        <v>685</v>
      </c>
      <c r="D174" s="289"/>
      <c r="E174" s="289"/>
      <c r="F174" s="312" t="s">
        <v>672</v>
      </c>
      <c r="G174" s="289"/>
      <c r="H174" s="289" t="s">
        <v>733</v>
      </c>
      <c r="I174" s="289" t="s">
        <v>668</v>
      </c>
      <c r="J174" s="289">
        <v>50</v>
      </c>
      <c r="K174" s="337"/>
    </row>
    <row r="175" spans="2:11" s="1" customFormat="1" ht="15" customHeight="1">
      <c r="B175" s="314"/>
      <c r="C175" s="289" t="s">
        <v>693</v>
      </c>
      <c r="D175" s="289"/>
      <c r="E175" s="289"/>
      <c r="F175" s="312" t="s">
        <v>672</v>
      </c>
      <c r="G175" s="289"/>
      <c r="H175" s="289" t="s">
        <v>733</v>
      </c>
      <c r="I175" s="289" t="s">
        <v>668</v>
      </c>
      <c r="J175" s="289">
        <v>50</v>
      </c>
      <c r="K175" s="337"/>
    </row>
    <row r="176" spans="2:11" s="1" customFormat="1" ht="15" customHeight="1">
      <c r="B176" s="314"/>
      <c r="C176" s="289" t="s">
        <v>691</v>
      </c>
      <c r="D176" s="289"/>
      <c r="E176" s="289"/>
      <c r="F176" s="312" t="s">
        <v>672</v>
      </c>
      <c r="G176" s="289"/>
      <c r="H176" s="289" t="s">
        <v>733</v>
      </c>
      <c r="I176" s="289" t="s">
        <v>668</v>
      </c>
      <c r="J176" s="289">
        <v>50</v>
      </c>
      <c r="K176" s="337"/>
    </row>
    <row r="177" spans="2:11" s="1" customFormat="1" ht="15" customHeight="1">
      <c r="B177" s="314"/>
      <c r="C177" s="289" t="s">
        <v>110</v>
      </c>
      <c r="D177" s="289"/>
      <c r="E177" s="289"/>
      <c r="F177" s="312" t="s">
        <v>666</v>
      </c>
      <c r="G177" s="289"/>
      <c r="H177" s="289" t="s">
        <v>734</v>
      </c>
      <c r="I177" s="289" t="s">
        <v>735</v>
      </c>
      <c r="J177" s="289"/>
      <c r="K177" s="337"/>
    </row>
    <row r="178" spans="2:11" s="1" customFormat="1" ht="15" customHeight="1">
      <c r="B178" s="314"/>
      <c r="C178" s="289" t="s">
        <v>58</v>
      </c>
      <c r="D178" s="289"/>
      <c r="E178" s="289"/>
      <c r="F178" s="312" t="s">
        <v>666</v>
      </c>
      <c r="G178" s="289"/>
      <c r="H178" s="289" t="s">
        <v>736</v>
      </c>
      <c r="I178" s="289" t="s">
        <v>737</v>
      </c>
      <c r="J178" s="289">
        <v>1</v>
      </c>
      <c r="K178" s="337"/>
    </row>
    <row r="179" spans="2:11" s="1" customFormat="1" ht="15" customHeight="1">
      <c r="B179" s="314"/>
      <c r="C179" s="289" t="s">
        <v>54</v>
      </c>
      <c r="D179" s="289"/>
      <c r="E179" s="289"/>
      <c r="F179" s="312" t="s">
        <v>666</v>
      </c>
      <c r="G179" s="289"/>
      <c r="H179" s="289" t="s">
        <v>738</v>
      </c>
      <c r="I179" s="289" t="s">
        <v>668</v>
      </c>
      <c r="J179" s="289">
        <v>20</v>
      </c>
      <c r="K179" s="337"/>
    </row>
    <row r="180" spans="2:11" s="1" customFormat="1" ht="15" customHeight="1">
      <c r="B180" s="314"/>
      <c r="C180" s="289" t="s">
        <v>55</v>
      </c>
      <c r="D180" s="289"/>
      <c r="E180" s="289"/>
      <c r="F180" s="312" t="s">
        <v>666</v>
      </c>
      <c r="G180" s="289"/>
      <c r="H180" s="289" t="s">
        <v>739</v>
      </c>
      <c r="I180" s="289" t="s">
        <v>668</v>
      </c>
      <c r="J180" s="289">
        <v>255</v>
      </c>
      <c r="K180" s="337"/>
    </row>
    <row r="181" spans="2:11" s="1" customFormat="1" ht="15" customHeight="1">
      <c r="B181" s="314"/>
      <c r="C181" s="289" t="s">
        <v>111</v>
      </c>
      <c r="D181" s="289"/>
      <c r="E181" s="289"/>
      <c r="F181" s="312" t="s">
        <v>666</v>
      </c>
      <c r="G181" s="289"/>
      <c r="H181" s="289" t="s">
        <v>630</v>
      </c>
      <c r="I181" s="289" t="s">
        <v>668</v>
      </c>
      <c r="J181" s="289">
        <v>10</v>
      </c>
      <c r="K181" s="337"/>
    </row>
    <row r="182" spans="2:11" s="1" customFormat="1" ht="15" customHeight="1">
      <c r="B182" s="314"/>
      <c r="C182" s="289" t="s">
        <v>112</v>
      </c>
      <c r="D182" s="289"/>
      <c r="E182" s="289"/>
      <c r="F182" s="312" t="s">
        <v>666</v>
      </c>
      <c r="G182" s="289"/>
      <c r="H182" s="289" t="s">
        <v>740</v>
      </c>
      <c r="I182" s="289" t="s">
        <v>701</v>
      </c>
      <c r="J182" s="289"/>
      <c r="K182" s="337"/>
    </row>
    <row r="183" spans="2:11" s="1" customFormat="1" ht="15" customHeight="1">
      <c r="B183" s="314"/>
      <c r="C183" s="289" t="s">
        <v>741</v>
      </c>
      <c r="D183" s="289"/>
      <c r="E183" s="289"/>
      <c r="F183" s="312" t="s">
        <v>666</v>
      </c>
      <c r="G183" s="289"/>
      <c r="H183" s="289" t="s">
        <v>742</v>
      </c>
      <c r="I183" s="289" t="s">
        <v>701</v>
      </c>
      <c r="J183" s="289"/>
      <c r="K183" s="337"/>
    </row>
    <row r="184" spans="2:11" s="1" customFormat="1" ht="15" customHeight="1">
      <c r="B184" s="314"/>
      <c r="C184" s="289" t="s">
        <v>730</v>
      </c>
      <c r="D184" s="289"/>
      <c r="E184" s="289"/>
      <c r="F184" s="312" t="s">
        <v>666</v>
      </c>
      <c r="G184" s="289"/>
      <c r="H184" s="289" t="s">
        <v>743</v>
      </c>
      <c r="I184" s="289" t="s">
        <v>701</v>
      </c>
      <c r="J184" s="289"/>
      <c r="K184" s="337"/>
    </row>
    <row r="185" spans="2:11" s="1" customFormat="1" ht="15" customHeight="1">
      <c r="B185" s="314"/>
      <c r="C185" s="289" t="s">
        <v>114</v>
      </c>
      <c r="D185" s="289"/>
      <c r="E185" s="289"/>
      <c r="F185" s="312" t="s">
        <v>672</v>
      </c>
      <c r="G185" s="289"/>
      <c r="H185" s="289" t="s">
        <v>744</v>
      </c>
      <c r="I185" s="289" t="s">
        <v>668</v>
      </c>
      <c r="J185" s="289">
        <v>50</v>
      </c>
      <c r="K185" s="337"/>
    </row>
    <row r="186" spans="2:11" s="1" customFormat="1" ht="15" customHeight="1">
      <c r="B186" s="314"/>
      <c r="C186" s="289" t="s">
        <v>745</v>
      </c>
      <c r="D186" s="289"/>
      <c r="E186" s="289"/>
      <c r="F186" s="312" t="s">
        <v>672</v>
      </c>
      <c r="G186" s="289"/>
      <c r="H186" s="289" t="s">
        <v>746</v>
      </c>
      <c r="I186" s="289" t="s">
        <v>747</v>
      </c>
      <c r="J186" s="289"/>
      <c r="K186" s="337"/>
    </row>
    <row r="187" spans="2:11" s="1" customFormat="1" ht="15" customHeight="1">
      <c r="B187" s="314"/>
      <c r="C187" s="289" t="s">
        <v>748</v>
      </c>
      <c r="D187" s="289"/>
      <c r="E187" s="289"/>
      <c r="F187" s="312" t="s">
        <v>672</v>
      </c>
      <c r="G187" s="289"/>
      <c r="H187" s="289" t="s">
        <v>749</v>
      </c>
      <c r="I187" s="289" t="s">
        <v>747</v>
      </c>
      <c r="J187" s="289"/>
      <c r="K187" s="337"/>
    </row>
    <row r="188" spans="2:11" s="1" customFormat="1" ht="15" customHeight="1">
      <c r="B188" s="314"/>
      <c r="C188" s="289" t="s">
        <v>750</v>
      </c>
      <c r="D188" s="289"/>
      <c r="E188" s="289"/>
      <c r="F188" s="312" t="s">
        <v>672</v>
      </c>
      <c r="G188" s="289"/>
      <c r="H188" s="289" t="s">
        <v>751</v>
      </c>
      <c r="I188" s="289" t="s">
        <v>747</v>
      </c>
      <c r="J188" s="289"/>
      <c r="K188" s="337"/>
    </row>
    <row r="189" spans="2:11" s="1" customFormat="1" ht="15" customHeight="1">
      <c r="B189" s="314"/>
      <c r="C189" s="350" t="s">
        <v>752</v>
      </c>
      <c r="D189" s="289"/>
      <c r="E189" s="289"/>
      <c r="F189" s="312" t="s">
        <v>672</v>
      </c>
      <c r="G189" s="289"/>
      <c r="H189" s="289" t="s">
        <v>753</v>
      </c>
      <c r="I189" s="289" t="s">
        <v>754</v>
      </c>
      <c r="J189" s="351" t="s">
        <v>755</v>
      </c>
      <c r="K189" s="337"/>
    </row>
    <row r="190" spans="2:11" s="1" customFormat="1" ht="15" customHeight="1">
      <c r="B190" s="314"/>
      <c r="C190" s="350" t="s">
        <v>43</v>
      </c>
      <c r="D190" s="289"/>
      <c r="E190" s="289"/>
      <c r="F190" s="312" t="s">
        <v>666</v>
      </c>
      <c r="G190" s="289"/>
      <c r="H190" s="286" t="s">
        <v>756</v>
      </c>
      <c r="I190" s="289" t="s">
        <v>757</v>
      </c>
      <c r="J190" s="289"/>
      <c r="K190" s="337"/>
    </row>
    <row r="191" spans="2:11" s="1" customFormat="1" ht="15" customHeight="1">
      <c r="B191" s="314"/>
      <c r="C191" s="350" t="s">
        <v>758</v>
      </c>
      <c r="D191" s="289"/>
      <c r="E191" s="289"/>
      <c r="F191" s="312" t="s">
        <v>666</v>
      </c>
      <c r="G191" s="289"/>
      <c r="H191" s="289" t="s">
        <v>759</v>
      </c>
      <c r="I191" s="289" t="s">
        <v>701</v>
      </c>
      <c r="J191" s="289"/>
      <c r="K191" s="337"/>
    </row>
    <row r="192" spans="2:11" s="1" customFormat="1" ht="15" customHeight="1">
      <c r="B192" s="314"/>
      <c r="C192" s="350" t="s">
        <v>760</v>
      </c>
      <c r="D192" s="289"/>
      <c r="E192" s="289"/>
      <c r="F192" s="312" t="s">
        <v>666</v>
      </c>
      <c r="G192" s="289"/>
      <c r="H192" s="289" t="s">
        <v>761</v>
      </c>
      <c r="I192" s="289" t="s">
        <v>701</v>
      </c>
      <c r="J192" s="289"/>
      <c r="K192" s="337"/>
    </row>
    <row r="193" spans="2:11" s="1" customFormat="1" ht="15" customHeight="1">
      <c r="B193" s="314"/>
      <c r="C193" s="350" t="s">
        <v>762</v>
      </c>
      <c r="D193" s="289"/>
      <c r="E193" s="289"/>
      <c r="F193" s="312" t="s">
        <v>672</v>
      </c>
      <c r="G193" s="289"/>
      <c r="H193" s="289" t="s">
        <v>763</v>
      </c>
      <c r="I193" s="289" t="s">
        <v>701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764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765</v>
      </c>
      <c r="D200" s="353"/>
      <c r="E200" s="353"/>
      <c r="F200" s="353" t="s">
        <v>766</v>
      </c>
      <c r="G200" s="354"/>
      <c r="H200" s="353" t="s">
        <v>767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757</v>
      </c>
      <c r="D202" s="289"/>
      <c r="E202" s="289"/>
      <c r="F202" s="312" t="s">
        <v>44</v>
      </c>
      <c r="G202" s="289"/>
      <c r="H202" s="289" t="s">
        <v>768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45</v>
      </c>
      <c r="G203" s="289"/>
      <c r="H203" s="289" t="s">
        <v>769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48</v>
      </c>
      <c r="G204" s="289"/>
      <c r="H204" s="289" t="s">
        <v>770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46</v>
      </c>
      <c r="G205" s="289"/>
      <c r="H205" s="289" t="s">
        <v>771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47</v>
      </c>
      <c r="G206" s="289"/>
      <c r="H206" s="289" t="s">
        <v>772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713</v>
      </c>
      <c r="D208" s="289"/>
      <c r="E208" s="289"/>
      <c r="F208" s="312" t="s">
        <v>80</v>
      </c>
      <c r="G208" s="289"/>
      <c r="H208" s="289" t="s">
        <v>773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608</v>
      </c>
      <c r="G209" s="289"/>
      <c r="H209" s="289" t="s">
        <v>609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606</v>
      </c>
      <c r="G210" s="289"/>
      <c r="H210" s="289" t="s">
        <v>774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610</v>
      </c>
      <c r="G211" s="350"/>
      <c r="H211" s="341" t="s">
        <v>611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612</v>
      </c>
      <c r="G212" s="350"/>
      <c r="H212" s="341" t="s">
        <v>775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737</v>
      </c>
      <c r="D214" s="289"/>
      <c r="E214" s="289"/>
      <c r="F214" s="312">
        <v>1</v>
      </c>
      <c r="G214" s="350"/>
      <c r="H214" s="341" t="s">
        <v>776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777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778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779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Filip</dc:creator>
  <cp:keywords/>
  <dc:description/>
  <cp:lastModifiedBy>Dominik Filip</cp:lastModifiedBy>
  <dcterms:created xsi:type="dcterms:W3CDTF">2021-12-05T19:21:11Z</dcterms:created>
  <dcterms:modified xsi:type="dcterms:W3CDTF">2021-12-05T19:21:14Z</dcterms:modified>
  <cp:category/>
  <cp:version/>
  <cp:contentType/>
  <cp:contentStatus/>
</cp:coreProperties>
</file>