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ComputeR\Documents\Pracovní\2021 Firma\Zakázky\N443 NJ Tyršova, Město Volková\Rozpočet 3, 2022.05.16 Rev.02\slepý\"/>
    </mc:Choice>
  </mc:AlternateContent>
  <xr:revisionPtr revIDLastSave="0" documentId="8_{720D6697-FE0B-4258-B148-B1CA800BBBDA}"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VN01 R443.VN.1 Naklady" sheetId="12" r:id="rId4"/>
    <sheet name="SO01 R443.1.01 Pol" sheetId="13" r:id="rId5"/>
    <sheet name="SO01 R443.1.02 Pol" sheetId="14" r:id="rId6"/>
    <sheet name="SO01 R443.1.03 Pol"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'SO01 R443.1.01 Pol'!$1:$7</definedName>
    <definedName name="_xlnm.Print_Titles" localSheetId="5">'SO01 R443.1.02 Pol'!$1:$7</definedName>
    <definedName name="_xlnm.Print_Titles" localSheetId="6">'SO01 R443.1.03 Pol'!$1:$7</definedName>
    <definedName name="_xlnm.Print_Titles" localSheetId="3">'VN01 R443.VN.1 Naklady'!$1:$7</definedName>
    <definedName name="oadresa">Stavba!$D$6</definedName>
    <definedName name="Objednatel" localSheetId="1">Stavba!$D$5</definedName>
    <definedName name="Objekt" localSheetId="1">Stavba!$B$38</definedName>
    <definedName name="_xlnm.Print_Area" localSheetId="4">'SO01 R443.1.01 Pol'!$A$1:$X$356</definedName>
    <definedName name="_xlnm.Print_Area" localSheetId="5">'SO01 R443.1.02 Pol'!$A$1:$X$78</definedName>
    <definedName name="_xlnm.Print_Area" localSheetId="6">'SO01 R443.1.03 Pol'!$A$1:$X$57</definedName>
    <definedName name="_xlnm.Print_Area" localSheetId="1">Stavba!$A$1:$J$145</definedName>
    <definedName name="_xlnm.Print_Area" localSheetId="3">'VN01 R443.VN.1 Naklady'!$A$1:$X$30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4" i="1" l="1"/>
  <c r="I143" i="1"/>
  <c r="I142" i="1"/>
  <c r="I141" i="1"/>
  <c r="I140" i="1"/>
  <c r="I139" i="1"/>
  <c r="I138" i="1"/>
  <c r="I137" i="1"/>
  <c r="I136" i="1"/>
  <c r="I135" i="1"/>
  <c r="I134" i="1"/>
  <c r="I133" i="1"/>
  <c r="I132" i="1"/>
  <c r="G46" i="1"/>
  <c r="F46" i="1"/>
  <c r="G45" i="1"/>
  <c r="F45" i="1"/>
  <c r="G44" i="1"/>
  <c r="F44" i="1"/>
  <c r="G43" i="1"/>
  <c r="F43" i="1"/>
  <c r="G41" i="1"/>
  <c r="F41" i="1"/>
  <c r="G40" i="1"/>
  <c r="H40" i="1" s="1"/>
  <c r="I40" i="1" s="1"/>
  <c r="F40" i="1"/>
  <c r="G39" i="1"/>
  <c r="F39" i="1"/>
  <c r="G56" i="15"/>
  <c r="BA20" i="15"/>
  <c r="G8" i="15"/>
  <c r="Q8" i="15"/>
  <c r="G9" i="15"/>
  <c r="M9" i="15" s="1"/>
  <c r="M8" i="15" s="1"/>
  <c r="I9" i="15"/>
  <c r="I8" i="15" s="1"/>
  <c r="K9" i="15"/>
  <c r="K8" i="15" s="1"/>
  <c r="O9" i="15"/>
  <c r="O8" i="15" s="1"/>
  <c r="Q9" i="15"/>
  <c r="V9" i="15"/>
  <c r="V8" i="15" s="1"/>
  <c r="K14" i="15"/>
  <c r="G15" i="15"/>
  <c r="M15" i="15" s="1"/>
  <c r="M14" i="15" s="1"/>
  <c r="I15" i="15"/>
  <c r="I14" i="15" s="1"/>
  <c r="K15" i="15"/>
  <c r="O15" i="15"/>
  <c r="O14" i="15" s="1"/>
  <c r="Q15" i="15"/>
  <c r="Q14" i="15" s="1"/>
  <c r="V15" i="15"/>
  <c r="V14" i="15" s="1"/>
  <c r="I18" i="15"/>
  <c r="G19" i="15"/>
  <c r="I19" i="15"/>
  <c r="K19" i="15"/>
  <c r="K18" i="15" s="1"/>
  <c r="M19" i="15"/>
  <c r="O19" i="15"/>
  <c r="Q19" i="15"/>
  <c r="Q18" i="15" s="1"/>
  <c r="V19" i="15"/>
  <c r="V18" i="15" s="1"/>
  <c r="G24" i="15"/>
  <c r="I24" i="15"/>
  <c r="K24" i="15"/>
  <c r="M24" i="15"/>
  <c r="O24" i="15"/>
  <c r="Q24" i="15"/>
  <c r="V24" i="15"/>
  <c r="G28" i="15"/>
  <c r="I28" i="15"/>
  <c r="K28" i="15"/>
  <c r="M28" i="15"/>
  <c r="O28" i="15"/>
  <c r="O18" i="15" s="1"/>
  <c r="Q28" i="15"/>
  <c r="V28" i="15"/>
  <c r="G32" i="15"/>
  <c r="M32" i="15" s="1"/>
  <c r="I32" i="15"/>
  <c r="K32" i="15"/>
  <c r="O32" i="15"/>
  <c r="Q32" i="15"/>
  <c r="V32" i="15"/>
  <c r="G37" i="15"/>
  <c r="M37" i="15" s="1"/>
  <c r="I37" i="15"/>
  <c r="K37" i="15"/>
  <c r="O37" i="15"/>
  <c r="Q37" i="15"/>
  <c r="V37" i="15"/>
  <c r="G42" i="15"/>
  <c r="M42" i="15" s="1"/>
  <c r="I42" i="15"/>
  <c r="K42" i="15"/>
  <c r="O42" i="15"/>
  <c r="Q42" i="15"/>
  <c r="V42" i="15"/>
  <c r="G47" i="15"/>
  <c r="G48" i="15"/>
  <c r="M48" i="15" s="1"/>
  <c r="M47" i="15" s="1"/>
  <c r="I48" i="15"/>
  <c r="I47" i="15" s="1"/>
  <c r="K48" i="15"/>
  <c r="K47" i="15" s="1"/>
  <c r="O48" i="15"/>
  <c r="O47" i="15" s="1"/>
  <c r="Q48" i="15"/>
  <c r="Q47" i="15" s="1"/>
  <c r="V48" i="15"/>
  <c r="V47" i="15" s="1"/>
  <c r="G51" i="15"/>
  <c r="I51" i="15"/>
  <c r="K51" i="15"/>
  <c r="Q51" i="15"/>
  <c r="G52" i="15"/>
  <c r="I52" i="15"/>
  <c r="K52" i="15"/>
  <c r="M52" i="15"/>
  <c r="M51" i="15" s="1"/>
  <c r="O52" i="15"/>
  <c r="O51" i="15" s="1"/>
  <c r="Q52" i="15"/>
  <c r="V52" i="15"/>
  <c r="V51" i="15" s="1"/>
  <c r="AE56" i="15"/>
  <c r="G77" i="14"/>
  <c r="G9" i="14"/>
  <c r="M9" i="14" s="1"/>
  <c r="I9" i="14"/>
  <c r="I8" i="14" s="1"/>
  <c r="K9" i="14"/>
  <c r="K8" i="14" s="1"/>
  <c r="O9" i="14"/>
  <c r="O8" i="14" s="1"/>
  <c r="Q9" i="14"/>
  <c r="Q8" i="14" s="1"/>
  <c r="V9" i="14"/>
  <c r="V8" i="14" s="1"/>
  <c r="G14" i="14"/>
  <c r="M14" i="14" s="1"/>
  <c r="I14" i="14"/>
  <c r="K14" i="14"/>
  <c r="O14" i="14"/>
  <c r="Q14" i="14"/>
  <c r="V14" i="14"/>
  <c r="G19" i="14"/>
  <c r="I19" i="14"/>
  <c r="K19" i="14"/>
  <c r="M19" i="14"/>
  <c r="O19" i="14"/>
  <c r="Q19" i="14"/>
  <c r="V19" i="14"/>
  <c r="G24" i="14"/>
  <c r="I24" i="14"/>
  <c r="K24" i="14"/>
  <c r="M24" i="14"/>
  <c r="O24" i="14"/>
  <c r="Q24" i="14"/>
  <c r="V24" i="14"/>
  <c r="G28" i="14"/>
  <c r="I28" i="14"/>
  <c r="K28" i="14"/>
  <c r="M28" i="14"/>
  <c r="O28" i="14"/>
  <c r="Q28" i="14"/>
  <c r="V28" i="14"/>
  <c r="G32" i="14"/>
  <c r="I32" i="14"/>
  <c r="K32" i="14"/>
  <c r="M32" i="14"/>
  <c r="O32" i="14"/>
  <c r="Q32" i="14"/>
  <c r="V32" i="14"/>
  <c r="G37" i="14"/>
  <c r="M37" i="14" s="1"/>
  <c r="I37" i="14"/>
  <c r="K37" i="14"/>
  <c r="O37" i="14"/>
  <c r="Q37" i="14"/>
  <c r="V37" i="14"/>
  <c r="G41" i="14"/>
  <c r="G8" i="14" s="1"/>
  <c r="I41" i="14"/>
  <c r="K41" i="14"/>
  <c r="O41" i="14"/>
  <c r="Q41" i="14"/>
  <c r="V41" i="14"/>
  <c r="G47" i="14"/>
  <c r="I47" i="14"/>
  <c r="G48" i="14"/>
  <c r="M48" i="14" s="1"/>
  <c r="M47" i="14" s="1"/>
  <c r="I48" i="14"/>
  <c r="K48" i="14"/>
  <c r="K47" i="14" s="1"/>
  <c r="O48" i="14"/>
  <c r="O47" i="14" s="1"/>
  <c r="Q48" i="14"/>
  <c r="Q47" i="14" s="1"/>
  <c r="V48" i="14"/>
  <c r="V47" i="14" s="1"/>
  <c r="G56" i="14"/>
  <c r="I56" i="14"/>
  <c r="K56" i="14"/>
  <c r="M56" i="14"/>
  <c r="O56" i="14"/>
  <c r="Q56" i="14"/>
  <c r="V56" i="14"/>
  <c r="G63" i="14"/>
  <c r="I63" i="14"/>
  <c r="K63" i="14"/>
  <c r="M63" i="14"/>
  <c r="O63" i="14"/>
  <c r="Q63" i="14"/>
  <c r="V63" i="14"/>
  <c r="G71" i="14"/>
  <c r="O71" i="14"/>
  <c r="Q71" i="14"/>
  <c r="G72" i="14"/>
  <c r="I72" i="14"/>
  <c r="I71" i="14" s="1"/>
  <c r="K72" i="14"/>
  <c r="K71" i="14" s="1"/>
  <c r="M72" i="14"/>
  <c r="M71" i="14" s="1"/>
  <c r="O72" i="14"/>
  <c r="Q72" i="14"/>
  <c r="V72" i="14"/>
  <c r="V71" i="14" s="1"/>
  <c r="AE77" i="14"/>
  <c r="G355" i="13"/>
  <c r="BA318" i="13"/>
  <c r="BA162" i="13"/>
  <c r="BA113" i="13"/>
  <c r="BA102" i="13"/>
  <c r="BA75" i="13"/>
  <c r="BA72" i="13"/>
  <c r="BA61" i="13"/>
  <c r="G8" i="13"/>
  <c r="G9" i="13"/>
  <c r="M9" i="13" s="1"/>
  <c r="I9" i="13"/>
  <c r="I8" i="13" s="1"/>
  <c r="K9" i="13"/>
  <c r="K8" i="13" s="1"/>
  <c r="O9" i="13"/>
  <c r="O8" i="13" s="1"/>
  <c r="Q9" i="13"/>
  <c r="Q8" i="13" s="1"/>
  <c r="V9" i="13"/>
  <c r="V8" i="13" s="1"/>
  <c r="G28" i="13"/>
  <c r="I28" i="13"/>
  <c r="K28" i="13"/>
  <c r="M28" i="13"/>
  <c r="O28" i="13"/>
  <c r="Q28" i="13"/>
  <c r="V28" i="13"/>
  <c r="G33" i="13"/>
  <c r="I33" i="13"/>
  <c r="K33" i="13"/>
  <c r="M33" i="13"/>
  <c r="O33" i="13"/>
  <c r="Q33" i="13"/>
  <c r="V33" i="13"/>
  <c r="G38" i="13"/>
  <c r="I38" i="13"/>
  <c r="K38" i="13"/>
  <c r="M38" i="13"/>
  <c r="O38" i="13"/>
  <c r="Q38" i="13"/>
  <c r="V38" i="13"/>
  <c r="G42" i="13"/>
  <c r="M42" i="13" s="1"/>
  <c r="I42" i="13"/>
  <c r="K42" i="13"/>
  <c r="O42" i="13"/>
  <c r="Q42" i="13"/>
  <c r="V42" i="13"/>
  <c r="G46" i="13"/>
  <c r="M46" i="13" s="1"/>
  <c r="I46" i="13"/>
  <c r="K46" i="13"/>
  <c r="O46" i="13"/>
  <c r="Q46" i="13"/>
  <c r="V46" i="13"/>
  <c r="G56" i="13"/>
  <c r="M56" i="13" s="1"/>
  <c r="I56" i="13"/>
  <c r="K56" i="13"/>
  <c r="O56" i="13"/>
  <c r="Q56" i="13"/>
  <c r="V56" i="13"/>
  <c r="G60" i="13"/>
  <c r="M60" i="13" s="1"/>
  <c r="I60" i="13"/>
  <c r="K60" i="13"/>
  <c r="O60" i="13"/>
  <c r="Q60" i="13"/>
  <c r="V60" i="13"/>
  <c r="G64" i="13"/>
  <c r="M64" i="13" s="1"/>
  <c r="I64" i="13"/>
  <c r="K64" i="13"/>
  <c r="O64" i="13"/>
  <c r="Q64" i="13"/>
  <c r="V64" i="13"/>
  <c r="G71" i="13"/>
  <c r="I71" i="13"/>
  <c r="I70" i="13" s="1"/>
  <c r="K71" i="13"/>
  <c r="M71" i="13"/>
  <c r="O71" i="13"/>
  <c r="O70" i="13" s="1"/>
  <c r="Q71" i="13"/>
  <c r="Q70" i="13" s="1"/>
  <c r="V71" i="13"/>
  <c r="V70" i="13" s="1"/>
  <c r="G80" i="13"/>
  <c r="I80" i="13"/>
  <c r="K80" i="13"/>
  <c r="M80" i="13"/>
  <c r="O80" i="13"/>
  <c r="Q80" i="13"/>
  <c r="V80" i="13"/>
  <c r="G84" i="13"/>
  <c r="I84" i="13"/>
  <c r="K84" i="13"/>
  <c r="M84" i="13"/>
  <c r="O84" i="13"/>
  <c r="Q84" i="13"/>
  <c r="V84" i="13"/>
  <c r="G101" i="13"/>
  <c r="M101" i="13" s="1"/>
  <c r="I101" i="13"/>
  <c r="K101" i="13"/>
  <c r="O101" i="13"/>
  <c r="Q101" i="13"/>
  <c r="V101" i="13"/>
  <c r="G105" i="13"/>
  <c r="M105" i="13" s="1"/>
  <c r="I105" i="13"/>
  <c r="K105" i="13"/>
  <c r="O105" i="13"/>
  <c r="Q105" i="13"/>
  <c r="V105" i="13"/>
  <c r="G109" i="13"/>
  <c r="M109" i="13" s="1"/>
  <c r="I109" i="13"/>
  <c r="K109" i="13"/>
  <c r="O109" i="13"/>
  <c r="Q109" i="13"/>
  <c r="V109" i="13"/>
  <c r="G112" i="13"/>
  <c r="M112" i="13" s="1"/>
  <c r="I112" i="13"/>
  <c r="K112" i="13"/>
  <c r="O112" i="13"/>
  <c r="Q112" i="13"/>
  <c r="V112" i="13"/>
  <c r="G116" i="13"/>
  <c r="M116" i="13" s="1"/>
  <c r="I116" i="13"/>
  <c r="K116" i="13"/>
  <c r="K70" i="13" s="1"/>
  <c r="O116" i="13"/>
  <c r="Q116" i="13"/>
  <c r="V116" i="13"/>
  <c r="G119" i="13"/>
  <c r="I119" i="13"/>
  <c r="K119" i="13"/>
  <c r="M119" i="13"/>
  <c r="O119" i="13"/>
  <c r="Q119" i="13"/>
  <c r="V119" i="13"/>
  <c r="G123" i="13"/>
  <c r="I123" i="13"/>
  <c r="K123" i="13"/>
  <c r="M123" i="13"/>
  <c r="O123" i="13"/>
  <c r="Q123" i="13"/>
  <c r="V123" i="13"/>
  <c r="Q129" i="13"/>
  <c r="G130" i="13"/>
  <c r="I130" i="13"/>
  <c r="I129" i="13" s="1"/>
  <c r="K130" i="13"/>
  <c r="K129" i="13" s="1"/>
  <c r="M130" i="13"/>
  <c r="O130" i="13"/>
  <c r="O129" i="13" s="1"/>
  <c r="Q130" i="13"/>
  <c r="V130" i="13"/>
  <c r="V129" i="13" s="1"/>
  <c r="G136" i="13"/>
  <c r="I136" i="13"/>
  <c r="K136" i="13"/>
  <c r="M136" i="13"/>
  <c r="O136" i="13"/>
  <c r="Q136" i="13"/>
  <c r="V136" i="13"/>
  <c r="G140" i="13"/>
  <c r="G129" i="13" s="1"/>
  <c r="I140" i="13"/>
  <c r="K140" i="13"/>
  <c r="O140" i="13"/>
  <c r="Q140" i="13"/>
  <c r="V140" i="13"/>
  <c r="I146" i="13"/>
  <c r="G147" i="13"/>
  <c r="M147" i="13" s="1"/>
  <c r="M146" i="13" s="1"/>
  <c r="I147" i="13"/>
  <c r="K147" i="13"/>
  <c r="K146" i="13" s="1"/>
  <c r="O147" i="13"/>
  <c r="Q147" i="13"/>
  <c r="Q146" i="13" s="1"/>
  <c r="V147" i="13"/>
  <c r="V146" i="13" s="1"/>
  <c r="G154" i="13"/>
  <c r="I154" i="13"/>
  <c r="K154" i="13"/>
  <c r="M154" i="13"/>
  <c r="O154" i="13"/>
  <c r="Q154" i="13"/>
  <c r="V154" i="13"/>
  <c r="G160" i="13"/>
  <c r="I160" i="13"/>
  <c r="K160" i="13"/>
  <c r="M160" i="13"/>
  <c r="O160" i="13"/>
  <c r="O146" i="13" s="1"/>
  <c r="Q160" i="13"/>
  <c r="V160" i="13"/>
  <c r="Q206" i="13"/>
  <c r="G207" i="13"/>
  <c r="I207" i="13"/>
  <c r="I206" i="13" s="1"/>
  <c r="K207" i="13"/>
  <c r="K206" i="13" s="1"/>
  <c r="M207" i="13"/>
  <c r="O207" i="13"/>
  <c r="O206" i="13" s="1"/>
  <c r="Q207" i="13"/>
  <c r="V207" i="13"/>
  <c r="V206" i="13" s="1"/>
  <c r="G237" i="13"/>
  <c r="I237" i="13"/>
  <c r="K237" i="13"/>
  <c r="M237" i="13"/>
  <c r="O237" i="13"/>
  <c r="Q237" i="13"/>
  <c r="V237" i="13"/>
  <c r="G263" i="13"/>
  <c r="M263" i="13" s="1"/>
  <c r="I263" i="13"/>
  <c r="K263" i="13"/>
  <c r="O263" i="13"/>
  <c r="Q263" i="13"/>
  <c r="V263" i="13"/>
  <c r="G271" i="13"/>
  <c r="M271" i="13" s="1"/>
  <c r="I271" i="13"/>
  <c r="K271" i="13"/>
  <c r="O271" i="13"/>
  <c r="Q271" i="13"/>
  <c r="V271" i="13"/>
  <c r="G276" i="13"/>
  <c r="M276" i="13" s="1"/>
  <c r="I276" i="13"/>
  <c r="K276" i="13"/>
  <c r="O276" i="13"/>
  <c r="Q276" i="13"/>
  <c r="V276" i="13"/>
  <c r="G281" i="13"/>
  <c r="I281" i="13"/>
  <c r="K281" i="13"/>
  <c r="M281" i="13"/>
  <c r="O281" i="13"/>
  <c r="Q281" i="13"/>
  <c r="V281" i="13"/>
  <c r="G286" i="13"/>
  <c r="I286" i="13"/>
  <c r="K286" i="13"/>
  <c r="M286" i="13"/>
  <c r="O286" i="13"/>
  <c r="Q286" i="13"/>
  <c r="V286" i="13"/>
  <c r="G293" i="13"/>
  <c r="I293" i="13"/>
  <c r="K293" i="13"/>
  <c r="M293" i="13"/>
  <c r="O293" i="13"/>
  <c r="Q293" i="13"/>
  <c r="V293" i="13"/>
  <c r="V296" i="13"/>
  <c r="G297" i="13"/>
  <c r="I297" i="13"/>
  <c r="K297" i="13"/>
  <c r="K296" i="13" s="1"/>
  <c r="M297" i="13"/>
  <c r="M296" i="13" s="1"/>
  <c r="O297" i="13"/>
  <c r="Q297" i="13"/>
  <c r="Q296" i="13" s="1"/>
  <c r="V297" i="13"/>
  <c r="G302" i="13"/>
  <c r="M302" i="13" s="1"/>
  <c r="I302" i="13"/>
  <c r="K302" i="13"/>
  <c r="O302" i="13"/>
  <c r="Q302" i="13"/>
  <c r="V302" i="13"/>
  <c r="G306" i="13"/>
  <c r="I306" i="13"/>
  <c r="I296" i="13" s="1"/>
  <c r="K306" i="13"/>
  <c r="M306" i="13"/>
  <c r="O306" i="13"/>
  <c r="O296" i="13" s="1"/>
  <c r="Q306" i="13"/>
  <c r="V306" i="13"/>
  <c r="G310" i="13"/>
  <c r="K310" i="13"/>
  <c r="O310" i="13"/>
  <c r="Q310" i="13"/>
  <c r="G311" i="13"/>
  <c r="I311" i="13"/>
  <c r="I310" i="13" s="1"/>
  <c r="K311" i="13"/>
  <c r="M311" i="13"/>
  <c r="M310" i="13" s="1"/>
  <c r="O311" i="13"/>
  <c r="Q311" i="13"/>
  <c r="V311" i="13"/>
  <c r="V310" i="13" s="1"/>
  <c r="O316" i="13"/>
  <c r="G317" i="13"/>
  <c r="G316" i="13" s="1"/>
  <c r="I317" i="13"/>
  <c r="I316" i="13" s="1"/>
  <c r="K317" i="13"/>
  <c r="O317" i="13"/>
  <c r="Q317" i="13"/>
  <c r="Q316" i="13" s="1"/>
  <c r="V317" i="13"/>
  <c r="G322" i="13"/>
  <c r="M322" i="13" s="1"/>
  <c r="I322" i="13"/>
  <c r="K322" i="13"/>
  <c r="O322" i="13"/>
  <c r="Q322" i="13"/>
  <c r="V322" i="13"/>
  <c r="V316" i="13" s="1"/>
  <c r="G326" i="13"/>
  <c r="I326" i="13"/>
  <c r="K326" i="13"/>
  <c r="K316" i="13" s="1"/>
  <c r="M326" i="13"/>
  <c r="O326" i="13"/>
  <c r="Q326" i="13"/>
  <c r="V326" i="13"/>
  <c r="G330" i="13"/>
  <c r="M330" i="13" s="1"/>
  <c r="I330" i="13"/>
  <c r="K330" i="13"/>
  <c r="O330" i="13"/>
  <c r="Q330" i="13"/>
  <c r="V330" i="13"/>
  <c r="G335" i="13"/>
  <c r="I335" i="13"/>
  <c r="K335" i="13"/>
  <c r="M335" i="13"/>
  <c r="O335" i="13"/>
  <c r="Q335" i="13"/>
  <c r="V335" i="13"/>
  <c r="G340" i="13"/>
  <c r="M340" i="13" s="1"/>
  <c r="I340" i="13"/>
  <c r="K340" i="13"/>
  <c r="O340" i="13"/>
  <c r="Q340" i="13"/>
  <c r="V340" i="13"/>
  <c r="I345" i="13"/>
  <c r="V345" i="13"/>
  <c r="G346" i="13"/>
  <c r="G345" i="13" s="1"/>
  <c r="I346" i="13"/>
  <c r="K346" i="13"/>
  <c r="K345" i="13" s="1"/>
  <c r="M346" i="13"/>
  <c r="O346" i="13"/>
  <c r="O345" i="13" s="1"/>
  <c r="Q346" i="13"/>
  <c r="V346" i="13"/>
  <c r="G349" i="13"/>
  <c r="M349" i="13" s="1"/>
  <c r="M345" i="13" s="1"/>
  <c r="I349" i="13"/>
  <c r="K349" i="13"/>
  <c r="O349" i="13"/>
  <c r="Q349" i="13"/>
  <c r="Q345" i="13" s="1"/>
  <c r="V349" i="13"/>
  <c r="AE355" i="13"/>
  <c r="AF355" i="13"/>
  <c r="G29" i="12"/>
  <c r="BA27" i="12"/>
  <c r="BA24" i="12"/>
  <c r="BA18" i="12"/>
  <c r="BA16" i="12"/>
  <c r="BA14" i="12"/>
  <c r="BA12" i="12"/>
  <c r="G8" i="12"/>
  <c r="G9" i="12"/>
  <c r="M9" i="12" s="1"/>
  <c r="I9" i="12"/>
  <c r="I8" i="12" s="1"/>
  <c r="K9" i="12"/>
  <c r="K8" i="12" s="1"/>
  <c r="O9" i="12"/>
  <c r="O8" i="12" s="1"/>
  <c r="Q9" i="12"/>
  <c r="Q8" i="12" s="1"/>
  <c r="V9" i="12"/>
  <c r="G10" i="12"/>
  <c r="M10" i="12" s="1"/>
  <c r="I10" i="12"/>
  <c r="K10" i="12"/>
  <c r="O10" i="12"/>
  <c r="Q10" i="12"/>
  <c r="V10" i="12"/>
  <c r="G11" i="12"/>
  <c r="I11" i="12"/>
  <c r="K11" i="12"/>
  <c r="M11" i="12"/>
  <c r="O11" i="12"/>
  <c r="Q11" i="12"/>
  <c r="V11" i="12"/>
  <c r="G13" i="12"/>
  <c r="I13" i="12"/>
  <c r="K13" i="12"/>
  <c r="M13" i="12"/>
  <c r="O13" i="12"/>
  <c r="Q13" i="12"/>
  <c r="V13" i="12"/>
  <c r="G15" i="12"/>
  <c r="I15" i="12"/>
  <c r="K15" i="12"/>
  <c r="M15" i="12"/>
  <c r="O15" i="12"/>
  <c r="Q15" i="12"/>
  <c r="V15" i="12"/>
  <c r="G17" i="12"/>
  <c r="M17" i="12" s="1"/>
  <c r="I17" i="12"/>
  <c r="K17" i="12"/>
  <c r="O17" i="12"/>
  <c r="Q17" i="12"/>
  <c r="V17" i="12"/>
  <c r="V8" i="12" s="1"/>
  <c r="G19" i="12"/>
  <c r="M19" i="12" s="1"/>
  <c r="I19" i="12"/>
  <c r="K19" i="12"/>
  <c r="O19" i="12"/>
  <c r="Q19" i="12"/>
  <c r="V19" i="12"/>
  <c r="G21" i="12"/>
  <c r="M21" i="12" s="1"/>
  <c r="I21" i="12"/>
  <c r="K21" i="12"/>
  <c r="O21" i="12"/>
  <c r="Q21" i="12"/>
  <c r="V21" i="12"/>
  <c r="G23" i="12"/>
  <c r="M23" i="12" s="1"/>
  <c r="I23" i="12"/>
  <c r="K23" i="12"/>
  <c r="O23" i="12"/>
  <c r="Q23" i="12"/>
  <c r="V23" i="12"/>
  <c r="G25" i="12"/>
  <c r="I25" i="12"/>
  <c r="K25" i="12"/>
  <c r="G26" i="12"/>
  <c r="I26" i="12"/>
  <c r="K26" i="12"/>
  <c r="M26" i="12"/>
  <c r="M25" i="12" s="1"/>
  <c r="O26" i="12"/>
  <c r="O25" i="12" s="1"/>
  <c r="Q26" i="12"/>
  <c r="Q25" i="12" s="1"/>
  <c r="V26" i="12"/>
  <c r="V25" i="12" s="1"/>
  <c r="AE29" i="12"/>
  <c r="I20" i="1"/>
  <c r="I19" i="1"/>
  <c r="I18" i="1"/>
  <c r="I17" i="1"/>
  <c r="I16" i="1"/>
  <c r="I145" i="1"/>
  <c r="J144"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A26" i="1" s="1"/>
  <c r="G26" i="1" s="1"/>
  <c r="H46" i="1"/>
  <c r="I46" i="1" s="1"/>
  <c r="H45" i="1"/>
  <c r="I45" i="1" s="1"/>
  <c r="H44" i="1"/>
  <c r="I44" i="1" s="1"/>
  <c r="H43" i="1"/>
  <c r="I43" i="1" s="1"/>
  <c r="H42" i="1"/>
  <c r="H41" i="1"/>
  <c r="I41" i="1" s="1"/>
  <c r="H39" i="1"/>
  <c r="H47" i="1" s="1"/>
  <c r="J28" i="1"/>
  <c r="J26" i="1"/>
  <c r="G38" i="1"/>
  <c r="F38" i="1"/>
  <c r="J23" i="1"/>
  <c r="J24" i="1"/>
  <c r="J25" i="1"/>
  <c r="J27" i="1"/>
  <c r="E24" i="1"/>
  <c r="E26" i="1"/>
  <c r="J137" i="1" l="1"/>
  <c r="J133" i="1"/>
  <c r="J142" i="1"/>
  <c r="J138" i="1"/>
  <c r="J139" i="1"/>
  <c r="J141" i="1"/>
  <c r="J134" i="1"/>
  <c r="J135" i="1"/>
  <c r="G28" i="1"/>
  <c r="G23" i="1"/>
  <c r="M18" i="15"/>
  <c r="G14" i="15"/>
  <c r="G18" i="15"/>
  <c r="AF56" i="15"/>
  <c r="M41" i="14"/>
  <c r="M8" i="14" s="1"/>
  <c r="AF77" i="14"/>
  <c r="M70" i="13"/>
  <c r="M206" i="13"/>
  <c r="M8" i="13"/>
  <c r="G146" i="13"/>
  <c r="M317" i="13"/>
  <c r="M316" i="13" s="1"/>
  <c r="G70" i="13"/>
  <c r="G206" i="13"/>
  <c r="M140" i="13"/>
  <c r="M129" i="13" s="1"/>
  <c r="G296" i="13"/>
  <c r="M8" i="12"/>
  <c r="AF29" i="12"/>
  <c r="I21" i="1"/>
  <c r="J143" i="1"/>
  <c r="J132" i="1"/>
  <c r="J136" i="1"/>
  <c r="J140" i="1"/>
  <c r="I39" i="1"/>
  <c r="I47" i="1" s="1"/>
  <c r="J145" i="1" l="1"/>
  <c r="A23" i="1"/>
  <c r="A24" i="1" s="1"/>
  <c r="G24" i="1" s="1"/>
  <c r="A27" i="1" s="1"/>
  <c r="A29" i="1" s="1"/>
  <c r="G29" i="1" s="1"/>
  <c r="G27" i="1" s="1"/>
  <c r="J44" i="1"/>
  <c r="J41" i="1"/>
  <c r="J46" i="1"/>
  <c r="J40" i="1"/>
  <c r="J43" i="1"/>
  <c r="J45" i="1"/>
  <c r="J39" i="1"/>
  <c r="J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EC05D115-7461-4206-9541-BB9ED279F3D8}">
      <text>
        <r>
          <rPr>
            <sz val="9"/>
            <color indexed="81"/>
            <rFont val="Tahoma"/>
            <family val="2"/>
            <charset val="238"/>
          </rPr>
          <t>Jedná se o informaci, zda se jedná o položku, která je do rozpočtu zadána z cenové soustavy RTS, nebo vlastní.</t>
        </r>
      </text>
    </comment>
    <comment ref="T6" authorId="0" shapeId="0" xr:uid="{C0DD95ED-904D-4A63-A7AE-C224B15898A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08644B26-2DF5-4E1B-A4F6-5D9FE61CB70A}">
      <text>
        <r>
          <rPr>
            <sz val="9"/>
            <color indexed="81"/>
            <rFont val="Tahoma"/>
            <family val="2"/>
            <charset val="238"/>
          </rPr>
          <t>Jedná se o informaci, zda se jedná o položku, která je do rozpočtu zadána z cenové soustavy RTS, nebo vlastní.</t>
        </r>
      </text>
    </comment>
    <comment ref="T6" authorId="0" shapeId="0" xr:uid="{0353AC04-9957-4E04-8E2E-B2F089ADC5E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6489990F-95FA-443F-B9D7-BF5E1A6AD6E6}">
      <text>
        <r>
          <rPr>
            <sz val="9"/>
            <color indexed="81"/>
            <rFont val="Tahoma"/>
            <family val="2"/>
            <charset val="238"/>
          </rPr>
          <t>Jedná se o informaci, zda se jedná o položku, která je do rozpočtu zadána z cenové soustavy RTS, nebo vlastní.</t>
        </r>
      </text>
    </comment>
    <comment ref="T6" authorId="0" shapeId="0" xr:uid="{F04254FD-E971-498E-9F28-5DE016091D7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B7626072-BF18-45C5-8FCB-5C5ADC06C4EA}">
      <text>
        <r>
          <rPr>
            <sz val="9"/>
            <color indexed="81"/>
            <rFont val="Tahoma"/>
            <family val="2"/>
            <charset val="238"/>
          </rPr>
          <t>Jedná se o informaci, zda se jedná o položku, která je do rozpočtu zadána z cenové soustavy RTS, nebo vlastní.</t>
        </r>
      </text>
    </comment>
    <comment ref="T6" authorId="0" shapeId="0" xr:uid="{20D91EED-C01A-4D2A-9078-624F396C71B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<sst xmlns="http://schemas.openxmlformats.org/spreadsheetml/2006/main" count="1805" uniqueCount="567">
  <si>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</si>
  <si>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</si>
  <si>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</si>
  <si>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</si>
  <si>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</si>
  <si>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</si>
  <si>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</si>
  <si>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</si>
  <si>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</si>
  <si>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</si>
  <si>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</si>
  <si>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</si>
  <si>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</si>
  <si>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</si>
  <si>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</si>
  <si>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</si>
  <si>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</si>
  <si>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</si>
  <si>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</si>
  <si>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</si>
  <si>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</si>
  <si>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</si>
  <si>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</si>
  <si>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</si>
  <si>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</si>
  <si>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</si>
  <si>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</si>
  <si>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</si>
  <si>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</si>
  <si>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</si>
  <si>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</si>
  <si>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</si>
  <si>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</si>
  <si>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</si>
  <si>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</si>
  <si>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</si>
  <si>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</si>
  <si>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</si>
  <si>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</si>
  <si>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</si>
  <si>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</si>
  <si>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</si>
  <si>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</si>
  <si>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Marek Macík | Rozpočty Vsetín</t>
  </si>
  <si>
    <t>N21/443</t>
  </si>
  <si>
    <t>Mobilář Tyršova ulice v Novém Jičíně</t>
  </si>
  <si>
    <t>Město Nový Jičín</t>
  </si>
  <si>
    <t>Masarykovo nám. 1/1</t>
  </si>
  <si>
    <t>Nový Jičín</t>
  </si>
  <si>
    <t>74101</t>
  </si>
  <si>
    <t>00298212</t>
  </si>
  <si>
    <t>CZ00298212</t>
  </si>
  <si>
    <t>Stavba</t>
  </si>
  <si>
    <t>Ostatní a vedlejší náklady</t>
  </si>
  <si>
    <t>R443.VN.1</t>
  </si>
  <si>
    <t>Vedlejší a ostatní náklady</t>
  </si>
  <si>
    <t>Stavební objekt</t>
  </si>
  <si>
    <t>SO01</t>
  </si>
  <si>
    <t>ulice Tyršova, etapa č.1</t>
  </si>
  <si>
    <t>R443.1.01</t>
  </si>
  <si>
    <t>Osazení žulových obrubníků a dvojřádků do stávající asfaltové komunikace</t>
  </si>
  <si>
    <t>R443.1.02</t>
  </si>
  <si>
    <t>Štěrková plocha pod lavičky</t>
  </si>
  <si>
    <t>R443.1.03</t>
  </si>
  <si>
    <t>Mobiliář - odstranění odpadkového koše</t>
  </si>
  <si>
    <t>Celkem za stavbu</t>
  </si>
  <si>
    <t>CZK</t>
  </si>
  <si>
    <t>#POPS</t>
  </si>
  <si>
    <t>Popis stavby: N21/443 - Mobilář Tyršova ulice v Novém Jičíně</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</si>
  <si>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</si>
  <si>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</si>
  <si>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</si>
  <si>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</si>
  <si>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</si>
  <si>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</si>
  <si>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</si>
  <si>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</si>
  <si>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</si>
  <si>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</si>
  <si>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</si>
  <si>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</si>
  <si>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</si>
  <si>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</si>
  <si>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</si>
  <si>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</si>
  <si>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</si>
  <si>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</si>
  <si>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</si>
  <si>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</si>
  <si>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</si>
  <si>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</si>
  <si>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</si>
  <si>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</si>
  <si>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</si>
  <si>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</si>
  <si>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</si>
  <si>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</si>
  <si>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</si>
  <si>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</si>
  <si>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</si>
  <si>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</si>
  <si>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</si>
  <si>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</si>
  <si>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</si>
  <si>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</si>
  <si>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</si>
  <si>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</si>
  <si>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</si>
  <si>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</si>
  <si>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</si>
  <si>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</si>
  <si>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</si>
  <si>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</si>
  <si>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</si>
  <si>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ulice Tyršova, etapa č.1</t>
  </si>
  <si>
    <t>#POPR</t>
  </si>
  <si>
    <t>Popis rozpočtu: R443.1.01 - Osazení žulových obrubníků a dvojřádků do stávající asfaltové komunikace</t>
  </si>
  <si>
    <t>Popis rozpočtu: R443.1.02 - Štěrková plocha pod lavičky</t>
  </si>
  <si>
    <t>Popis rozpočtu: R443.1.03 - Mobiliář - odstranění odpadkového koše</t>
  </si>
  <si>
    <t>Popis objektu: VN01 - Vedlejší a ostatní náklady</t>
  </si>
  <si>
    <t>Popis rozpočtu: R443.VN.1 - Vedlejší a ostatní náklady</t>
  </si>
  <si>
    <t>Rekapitulace dílů</t>
  </si>
  <si>
    <t>Typ dílu</t>
  </si>
  <si>
    <t>1</t>
  </si>
  <si>
    <t>Zemní práce</t>
  </si>
  <si>
    <t>18</t>
  </si>
  <si>
    <t>Povrchové úpravy terénu</t>
  </si>
  <si>
    <t>56</t>
  </si>
  <si>
    <t>Podkladní vrstvy komunikací a zpevněných ploch</t>
  </si>
  <si>
    <t>57</t>
  </si>
  <si>
    <t>Kryty štěrkových a živičných komunikací</t>
  </si>
  <si>
    <t>91</t>
  </si>
  <si>
    <t>Doplňující práce na komunikaci</t>
  </si>
  <si>
    <t>96</t>
  </si>
  <si>
    <t>Bourání konstrukcí</t>
  </si>
  <si>
    <t>99</t>
  </si>
  <si>
    <t>Staveništní přesun hmot</t>
  </si>
  <si>
    <t>767</t>
  </si>
  <si>
    <t>Konstrukce zámečnické</t>
  </si>
  <si>
    <t>D96</t>
  </si>
  <si>
    <t>Přesuny suti a vybouraných hmot</t>
  </si>
  <si>
    <t>PSU</t>
  </si>
  <si>
    <t>D96.1</t>
  </si>
  <si>
    <t>Poplatek za likvidaci na skládce</t>
  </si>
  <si>
    <t>D96.2</t>
  </si>
  <si>
    <t>Výkup ve sběrných surovinách</t>
  </si>
  <si>
    <t>VN</t>
  </si>
  <si>
    <t>ON</t>
  </si>
  <si>
    <t>Soupis vedlejších a ostatních nákladů</t>
  </si>
  <si>
    <t>#TypZaznamu#</t>
  </si>
  <si>
    <t>STA</t>
  </si>
  <si>
    <t>VN01</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</si>
  <si>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</si>
  <si>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</si>
  <si>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</si>
  <si>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</si>
  <si>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</si>
  <si>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</si>
  <si>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</si>
  <si>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</si>
  <si>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</si>
  <si>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</si>
  <si>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</si>
  <si>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</si>
  <si>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</si>
  <si>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</si>
  <si>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</si>
  <si>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</si>
  <si>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</si>
  <si>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</si>
  <si>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</si>
  <si>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</si>
  <si>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</si>
  <si>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</si>
  <si>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</si>
  <si>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</si>
  <si>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</si>
  <si>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</si>
  <si>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005111010R</t>
  </si>
  <si>
    <t>Zaměření před výstavbou (sítí, pozemku...)</t>
  </si>
  <si>
    <t>Soubor</t>
  </si>
  <si>
    <t>RTS 22/ I</t>
  </si>
  <si>
    <t>Indiv</t>
  </si>
  <si>
    <t>VRN</t>
  </si>
  <si>
    <t>POL99_8</t>
  </si>
  <si>
    <t>005111030R</t>
  </si>
  <si>
    <t>Zaměření skutečného stavu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</si>
  <si>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</si>
  <si>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</si>
  <si>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</si>
  <si>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</si>
  <si>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</si>
  <si>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</si>
  <si>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</si>
  <si>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</si>
  <si>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</si>
  <si>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</si>
  <si>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</si>
  <si>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</si>
  <si>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</si>
  <si>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</si>
  <si>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</si>
  <si>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</si>
  <si>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</si>
  <si>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</si>
  <si>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</si>
  <si>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</si>
  <si>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</si>
  <si>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</si>
  <si>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 R</t>
  </si>
  <si>
    <t>Předání a převzetí díla</t>
  </si>
  <si>
    <t>Náklady zhotovitele, které vzniknou v souvislosti s povinnostmi zhotovitele při předání a převzetí díla.</t>
  </si>
  <si>
    <t>SUM</t>
  </si>
  <si>
    <t>END</t>
  </si>
  <si>
    <t>Položkový soupis prací a dodávek</t>
  </si>
  <si>
    <t>139601102R00</t>
  </si>
  <si>
    <t>Ruční výkop jam, rýh a šachet v hornině 3</t>
  </si>
  <si>
    <t>m3</t>
  </si>
  <si>
    <t>800-1</t>
  </si>
  <si>
    <t>Práce</t>
  </si>
  <si>
    <t>POL1_</t>
  </si>
  <si>
    <t>s přehozením na vzdálenost do 5 m nebo s naložením na ruční dopravní prostředek</t>
  </si>
  <si>
    <t>SPI</t>
  </si>
  <si>
    <t xml:space="preserve">Výkop rýhy ručně : </t>
  </si>
  <si>
    <t>VV</t>
  </si>
  <si>
    <t xml:space="preserve">asfaltobeton, na š.25cm, (skladba 37cm +25cm prohloubení pro únosnost 45MPa) : </t>
  </si>
  <si>
    <t>Začátek provozního součtu</t>
  </si>
  <si>
    <t xml:space="preserve">  výpočet hloubky vč. odečtu vybourané živice tl.5 a 7cm a podkladního kameniva tl.12cm : 0,37+0,25-0,05-0,07-0,12</t>
  </si>
  <si>
    <t xml:space="preserve">  výpočet spotřeby : 0,25*0,38</t>
  </si>
  <si>
    <t>Konec provozního součtu</t>
  </si>
  <si>
    <t>Odkaz na mn. položky pořadí 23 : 37,97505*0,095</t>
  </si>
  <si>
    <t xml:space="preserve">pro silniční obrubník stojatý - na š.35cm (skladba 25cm) : </t>
  </si>
  <si>
    <t xml:space="preserve">  výpočet spotřeby : 0,35*0,25</t>
  </si>
  <si>
    <t>Odkaz na mn. položky pořadí 27 : 59,95006*0,0875</t>
  </si>
  <si>
    <t xml:space="preserve">pro dvojřádek na š.25cm (skladba 25cm) : </t>
  </si>
  <si>
    <t xml:space="preserve">  výpočet spotřeby : 0,25*0,25</t>
  </si>
  <si>
    <t>Odkaz na mn. položky pořadí 26 : 183,90000*0,0625</t>
  </si>
  <si>
    <t>162701105R00</t>
  </si>
  <si>
    <t>Vodorovné přemístění výkopku z horniny 1 až 4, na vzdálenost přes 9 000  do 10 000 m</t>
  </si>
  <si>
    <t>po suchu, bez naložení výkopku, avšak se složením bez rozhrnutí, zpáteční cesta vozidla.</t>
  </si>
  <si>
    <t xml:space="preserve">Přemístění zeminy na skládku : </t>
  </si>
  <si>
    <t xml:space="preserve">kubatura ručního výkopu rýh : </t>
  </si>
  <si>
    <t>Odkaz na mn. položky pořadí 1 : 20,34700</t>
  </si>
  <si>
    <t>162201203R00</t>
  </si>
  <si>
    <t>Vodorovné přemístění výkopku z horniny 1 až 4, kolečkem, na vzdálenost do 10 m</t>
  </si>
  <si>
    <t>bez naložení, avšak s vyprázdněním nádoby na hromadu nebo do dopravního prostředku,</t>
  </si>
  <si>
    <t xml:space="preserve">Vodorovné přemístění kolečkem : </t>
  </si>
  <si>
    <t xml:space="preserve">přebytečná zemina : </t>
  </si>
  <si>
    <t>Odkaz na mn. položky pořadí 5 : 20,34700</t>
  </si>
  <si>
    <t>167101201R00</t>
  </si>
  <si>
    <t>Nakládání, skládání, překládání neulehlého výkopku nakládání, skládání, překládání neulehléno výkopku nebo zeminy - ručně_x000D_
 z horniny 1 až 4</t>
  </si>
  <si>
    <t xml:space="preserve">Nakládání zeminy ručně : </t>
  </si>
  <si>
    <t>171201201R00</t>
  </si>
  <si>
    <t>Uložení sypaniny na dočasnou skládku tak, že na 1 m2 plochy připadá přes 2 m3 výkopku nebo ornice</t>
  </si>
  <si>
    <t>POL1_1</t>
  </si>
  <si>
    <t xml:space="preserve">Uložení zeminy na skládce - modelace (bez poplatku) : </t>
  </si>
  <si>
    <t>Odkaz na mn. položky pořadí 2 : 20,34700</t>
  </si>
  <si>
    <t>181101102R00</t>
  </si>
  <si>
    <t>Úprava pláně v zářezech v hornině 1 až 4, se zhutněním</t>
  </si>
  <si>
    <t>m2</t>
  </si>
  <si>
    <t>vyrovnáním výškových rozdílů, ploch vodorovných a ploch do sklonu 1 : 5.</t>
  </si>
  <si>
    <t xml:space="preserve">Ruční začištění dna výkopu : </t>
  </si>
  <si>
    <t xml:space="preserve">vč. vyspádování (chodník 2-3%, vjezd 2-3%) : </t>
  </si>
  <si>
    <t xml:space="preserve">Asfaltobeton : </t>
  </si>
  <si>
    <t>Odkaz na mn. položky pořadí 23 : 37,97500</t>
  </si>
  <si>
    <t xml:space="preserve">pro silniční obrubníky stojaté, na š.35cm : </t>
  </si>
  <si>
    <t>Odkaz na mn. položky pořadí 27 : 59,95000*0,35</t>
  </si>
  <si>
    <t>Odkaz na mn. položky pořadí 26 : 183,90000*0,25</t>
  </si>
  <si>
    <t>199000002R00</t>
  </si>
  <si>
    <t>Poplatky za skládku horniny 1- 4, skupina 17 05 04 z Katalogu odpadů</t>
  </si>
  <si>
    <t xml:space="preserve">Poplatek za skládkovné zeminy : </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</si>
  <si>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</si>
  <si>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</si>
  <si>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</si>
  <si>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Zhutnění upravené pláně vibrační deskou : </t>
  </si>
  <si>
    <t>Odkaz na mn. položky pořadí 6 : 104,93250</t>
  </si>
  <si>
    <t>VL1.01</t>
  </si>
  <si>
    <t>Příplatek za provádění prací tak, aby nedošlo k poškození kořenového systému stávajících vzrostlých, stromů, v těsném okolí kmene stromu (kořenového krčku)</t>
  </si>
  <si>
    <t>Vlastní</t>
  </si>
  <si>
    <t xml:space="preserve">Požadavek technické zprávy: : </t>
  </si>
  <si>
    <t xml:space="preserve">Technické řešení úprav : </t>
  </si>
  <si>
    <t xml:space="preserve">Veškeré stavební zásahy v daném prostoru budou prováděny tak, aby nedošlo k poškození kořenového systému stávajících vzrostlých stromů, v těsném okolí kmene stromu (kořenového krčku) bude respektován stávající terén. : </t>
  </si>
  <si>
    <t>162606112R00</t>
  </si>
  <si>
    <t xml:space="preserve">Vodorovné přemístění výkopku zemina pro zúrodnění, vzdálenost přes 4000 do 5000,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</si>
  <si>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</si>
  <si>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</si>
  <si>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</si>
  <si>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</si>
  <si>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</si>
  <si>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</si>
  <si>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Vodorovné přemístění ornice : </t>
  </si>
  <si>
    <t xml:space="preserve">doplnění ornice tl.10cm : </t>
  </si>
  <si>
    <t>Odkaz na mn. položky pořadí 12 : 128,85000*0,1</t>
  </si>
  <si>
    <t>167103101R00</t>
  </si>
  <si>
    <t>Nakládání výkopku zemina schopná zúrodnění</t>
  </si>
  <si>
    <t>neulehlého z hromad</t>
  </si>
  <si>
    <t xml:space="preserve">Nakládání ornice : </t>
  </si>
  <si>
    <t>Odkaz na mn. položky pořadí 10 : 12,88500</t>
  </si>
  <si>
    <t>180402111R00</t>
  </si>
  <si>
    <t>Založení trávníku parkový trávník, výsevem, v rovině nebo na svahu do 1:5</t>
  </si>
  <si>
    <t>823-1</t>
  </si>
  <si>
    <t>na půdě předem připravené s pokosením, naložením, odvozem odpadu do 20 km a se složením,</t>
  </si>
  <si>
    <t xml:space="preserve">Založení trávníku výsevem travním semenem : </t>
  </si>
  <si>
    <t xml:space="preserve">pruh š.100cm : </t>
  </si>
  <si>
    <t xml:space="preserve">za dvojřádkem : </t>
  </si>
  <si>
    <t>Odkaz na mn. položky pořadí 26 : 183,90000*0,5</t>
  </si>
  <si>
    <t xml:space="preserve">za silničním obrubníkem : </t>
  </si>
  <si>
    <t>Odkaz na mn. položky pořadí 27 : 59,95000</t>
  </si>
  <si>
    <t/>
  </si>
  <si>
    <t xml:space="preserve">odpočet : </t>
  </si>
  <si>
    <t xml:space="preserve">Ideová studie : </t>
  </si>
  <si>
    <t xml:space="preserve">výkres č.03 Detaily 04, 05 : </t>
  </si>
  <si>
    <t>dvojřádek  v místě schodiště a přístupového chodníku : -(1,80+3,0)</t>
  </si>
  <si>
    <t xml:space="preserve">výkres č.02 Detaily 01, 02 : </t>
  </si>
  <si>
    <t>dvojřádek - v místě štěrkové zpevněné plochy pro lavičky : -5,0</t>
  </si>
  <si>
    <t>dvojřádek - v místě štěrkové zpevněné plochy pro lavičky : -9,50</t>
  </si>
  <si>
    <t>dvojřádek - v místě přístupového chodníku : -3,75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</si>
  <si>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</si>
  <si>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</si>
  <si>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</si>
  <si>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 xml:space="preserve">Rozprostření ornice tl. 10cm : </t>
  </si>
  <si>
    <t>Odkaz na mn. položky pořadí 12 : 128,85000</t>
  </si>
  <si>
    <t>182001111R00</t>
  </si>
  <si>
    <t>Plošná úprava terénu při nerovnostech terénu přes 50 do 100 mm, v rovině nebo na svahu do 1:5</t>
  </si>
  <si>
    <t>s urovnáním povrchu, bez doplnění ornice, v hornině 1 až 4,</t>
  </si>
  <si>
    <t xml:space="preserve">Plošné srovnání terénních nerovností do 10cm : </t>
  </si>
  <si>
    <t>183405311R00</t>
  </si>
  <si>
    <t>Provzdušnění trávníku bez pískování, plocha nad 1500 m2</t>
  </si>
  <si>
    <t>har</t>
  </si>
  <si>
    <t xml:space="preserve">Provzdušnění trávníku : </t>
  </si>
  <si>
    <t>Odkaz na mn. položky pořadí 12 : 128,90000*0,0001</t>
  </si>
  <si>
    <t>185803112R00</t>
  </si>
  <si>
    <t>Ošetření trávníku na svahu přes 1:5 do 1:2</t>
  </si>
  <si>
    <t>bez ohledu na způsob založení, tj. pokosení se shrabáním, naložením shrabků na dopravní prostředek s odvezením do 20 km a se složením,</t>
  </si>
  <si>
    <t xml:space="preserve">První pokosení trávníku, schrabání, naložení shrabků a odvoz do 20km s vyložením : </t>
  </si>
  <si>
    <t>185803211R00</t>
  </si>
  <si>
    <t>Uválcování trávníku uválcování trávníku v rovině nebo na svahu do 1:5</t>
  </si>
  <si>
    <t xml:space="preserve">Válcování trávníku : </t>
  </si>
  <si>
    <t>185803411R00</t>
  </si>
  <si>
    <t>Vyhrabání trávníku v rovině nebo na svahu do 1:5</t>
  </si>
  <si>
    <t>s uložením shrabků na hromady, naložením na dopravní prostředek, odvozem do 20 km a se složením,</t>
  </si>
  <si>
    <t xml:space="preserve">Vyhrabání shrabků s uložením na hromady a odvozem do 20km : </t>
  </si>
  <si>
    <t>00572400R</t>
  </si>
  <si>
    <t>směs travní parková, pro běžnou zátěž</t>
  </si>
  <si>
    <t>kg</t>
  </si>
  <si>
    <t>SPCM</t>
  </si>
  <si>
    <t>Specifikace</t>
  </si>
  <si>
    <t>POL3_1</t>
  </si>
  <si>
    <t xml:space="preserve">Dodávka travního semene, spotřeba 1kg/18m2, ztratné 10% : </t>
  </si>
  <si>
    <t xml:space="preserve">  výpočet spotřeby : 1/18*1,10</t>
  </si>
  <si>
    <t>Odkaz na mn. položky pořadí 12 : 128,84994*0,06111</t>
  </si>
  <si>
    <t>564851111RT2</t>
  </si>
  <si>
    <t>Podklad ze štěrkodrti s rozprostřením a zhutněním frakce 0-32 mm, tloušťka po zhutnění 150 mm</t>
  </si>
  <si>
    <t>822-1</t>
  </si>
  <si>
    <t xml:space="preserve">Násyp ze štěrkodrti, tl.15cm : </t>
  </si>
  <si>
    <t>564871111RT2</t>
  </si>
  <si>
    <t>Podklad ze štěrkodrti s rozprostřením a zhutněním frakce 0-32 mm, tloušťka po zhutnění 250 mm</t>
  </si>
  <si>
    <t xml:space="preserve">Podklad z drceného kameniva tl.25cm, fr 0/32 : </t>
  </si>
  <si>
    <t>567142115R00</t>
  </si>
  <si>
    <t>Podklad z kameniva zpevněného cementem SC C8/10, tloušťka po zhutnění 250 mm</t>
  </si>
  <si>
    <t>bez dilatačních spár, s rozprostřením a zhutněním, ošetřením povrchu podkladu vodou</t>
  </si>
  <si>
    <t xml:space="preserve">Podklad z kameniva zpevněného cementem KSC v tl.25cm : </t>
  </si>
  <si>
    <t xml:space="preserve">v místě napojení na komunikaci, pruh š.15cm : </t>
  </si>
  <si>
    <t xml:space="preserve">pruh asfaltu u zařezání podél komunikace : </t>
  </si>
  <si>
    <t>Odkaz na mn. položky pořadí 30 : 151,90000*0,15</t>
  </si>
  <si>
    <t>577141112RT3</t>
  </si>
  <si>
    <t>Beton asfaltový s rozprostřením a zhutněním v pruhu šířky do 3 m, ACO 11+ nebo ACO 16+, tloušťky 50 mm, plochy do 200 m2</t>
  </si>
  <si>
    <t xml:space="preserve">Vrchní pruh živice v tl. 5cm : </t>
  </si>
  <si>
    <t xml:space="preserve">Asfaltobeton ABS I, t.5cm : </t>
  </si>
  <si>
    <t xml:space="preserve">Doasfaltování pruhu živice šířky 25cm, v tl. 5cm, po první řez : </t>
  </si>
  <si>
    <t xml:space="preserve">v místě napojení na komunikaci, pruh š. 25cm : </t>
  </si>
  <si>
    <t xml:space="preserve">vjezd z obslužné silnice : </t>
  </si>
  <si>
    <t>Odkaz na mn. položky pořadí 30 : 151,90000*0,25</t>
  </si>
  <si>
    <t>577161124RT3</t>
  </si>
  <si>
    <t>Beton asfaltový s rozprostřením a zhutněním v pruhu šířky do 3 m, ACL 16+, tloušťky 70 mm, plochy do 200 m2</t>
  </si>
  <si>
    <t xml:space="preserve">Asfaltobeton ABH II, t.7cm : </t>
  </si>
  <si>
    <t xml:space="preserve">Podklad z obalovaného kameniva v tl.7cm : </t>
  </si>
  <si>
    <t xml:space="preserve">Doplnění pruhu šířky 20cm, v tl.7cm - po druhý řez : </t>
  </si>
  <si>
    <t xml:space="preserve">v místě napojení na komunikaci, pruh š.20cm v obalovaném kamenivu : </t>
  </si>
  <si>
    <t>Odkaz na mn. položky pořadí 30 : 151,90000*0,2</t>
  </si>
  <si>
    <t>599142111R00</t>
  </si>
  <si>
    <t>Úprava zálivky dilatačních nebo pracovních spár šířky přes 20 do 40 mm</t>
  </si>
  <si>
    <t>m</t>
  </si>
  <si>
    <t>v cementobetonovém krytu hloubky do 40 mm</t>
  </si>
  <si>
    <t>Včetně odstranění zvětralé asfaltové zálivky, vyčištění spár, zalití spár asfaltovou zálivkou, nátěru asfaltovým lakem a posyp drtí.</t>
  </si>
  <si>
    <t xml:space="preserve">Zalití spáry modifikovanou asfaltovou zálivkou : </t>
  </si>
  <si>
    <t xml:space="preserve">v místě napojení na komunikaci : </t>
  </si>
  <si>
    <t>obrubník mínus v místě schodiště a přístupového chodníku : 9,40-1,80-3,0</t>
  </si>
  <si>
    <t>dvojřádek  v místě schodiště a přístupového chodníku : 1,80+3,0</t>
  </si>
  <si>
    <t>obrubník celková délka mínus dvojřádek 2,0mx4 a 1,0mx1 mínus zkrácení o šikminu v místě rozšíření parkoviště : 15,85-2,0*4-1,0*1-2,70</t>
  </si>
  <si>
    <t>dvojřádek : 2,0*4+1,0*1</t>
  </si>
  <si>
    <t>obrubník - šikmina v místě rozšíření parkoviště : 3,75</t>
  </si>
  <si>
    <t>obrubník : 5,0</t>
  </si>
  <si>
    <t>dvojřádek : 2,0</t>
  </si>
  <si>
    <t>obrubník : 1,25</t>
  </si>
  <si>
    <t>dvojřádek : 4,0</t>
  </si>
  <si>
    <t>obrubník : 3,0</t>
  </si>
  <si>
    <t>dvojřádek : 5,15</t>
  </si>
  <si>
    <t>dvojřádek : 1,50</t>
  </si>
  <si>
    <t>dvojřádek : 3,65</t>
  </si>
  <si>
    <t>dvojřádek : 5,0</t>
  </si>
  <si>
    <t>dvojřádek - není uvedeno na detailech vlivem ořezání, (odměřeno dle celkové situace) : 9,5</t>
  </si>
  <si>
    <t>dvojřádek : 5,20</t>
  </si>
  <si>
    <t>dvojřádek : 9,50</t>
  </si>
  <si>
    <t>obrubník : 7,45</t>
  </si>
  <si>
    <t>dvojřádek : 3,75</t>
  </si>
  <si>
    <t xml:space="preserve">Výkres č.04 Detaily obruby komunikace : </t>
  </si>
  <si>
    <t>dvojřádek : 7,45</t>
  </si>
  <si>
    <t>obrubník : 7,0</t>
  </si>
  <si>
    <t>obrubník : 3,75</t>
  </si>
  <si>
    <t>916261111R00</t>
  </si>
  <si>
    <t>Osazení silniční obruby z dlažebních kostek z kostek drobných, s boční opěrou z betonu prostého, do lože z betonu prostého C 12/15</t>
  </si>
  <si>
    <t>v jedné řadě, se zřízením lože tl. 5 až 10 cm, s vyplněním a zatřením spár cementovou maltou</t>
  </si>
  <si>
    <t xml:space="preserve">Montáž dvojřádku z kostek drobných 10/12cm : </t>
  </si>
  <si>
    <t xml:space="preserve">výpočet délky pro jednořádek : </t>
  </si>
  <si>
    <t>Mezisoučet</t>
  </si>
  <si>
    <t>Koeficient přepočet na dvojřádek, délka 2x: -1+2</t>
  </si>
  <si>
    <t>917461111R00</t>
  </si>
  <si>
    <t>Osazení chodníkového obrubníku kamenného stojatého, s boční opěrou z betonu prostého, do lože z betonu prostého C 12/15</t>
  </si>
  <si>
    <t>se zřízením lože tl. 80-100 mm</t>
  </si>
  <si>
    <t xml:space="preserve">Montáž stojatého kamenného silničního obrubníku : </t>
  </si>
  <si>
    <t>obrubník mínus v místě schodiště : 9,40-1,80-3,0</t>
  </si>
  <si>
    <t>918101111R00</t>
  </si>
  <si>
    <t>Lože pod obrubníky, krajníky nebo obruby z betonu prostého C 12/15</t>
  </si>
  <si>
    <t>z dlažebních kostek z betonu prostého</t>
  </si>
  <si>
    <t xml:space="preserve">Lože z betonu pod dvojřádek : </t>
  </si>
  <si>
    <t xml:space="preserve">pro dvojřádek žulových kostek 2x10cm : </t>
  </si>
  <si>
    <t xml:space="preserve">  výpočet spotřeby : (0,25*0,25+0,10*0,05/2)</t>
  </si>
  <si>
    <t>Odkaz na mn. položky pořadí 30 : 151,90000*0,065</t>
  </si>
  <si>
    <t>919731121R00</t>
  </si>
  <si>
    <t>Zarovnání styčné plochy podkladu nebo krytu živičné, tloušťky do 50 mm</t>
  </si>
  <si>
    <t>podél vybourané části komunikace nebo zpevněné plochy</t>
  </si>
  <si>
    <t xml:space="preserve">Zařezání asfaltu před pokládkou nové živice : </t>
  </si>
  <si>
    <t xml:space="preserve">první řez : </t>
  </si>
  <si>
    <t>Odkaz na mn. položky pořadí 25 : 151,90000</t>
  </si>
  <si>
    <t>919735111R00</t>
  </si>
  <si>
    <t>Řezání stávajících krytů nebo podkladů živičných, hloubky do  50 mm</t>
  </si>
  <si>
    <t>včetně spotřeby vody</t>
  </si>
  <si>
    <t xml:space="preserve">Řezání živice v tl. 5cm - první řez : </t>
  </si>
  <si>
    <t>919735113R00</t>
  </si>
  <si>
    <t>Řezání stávajících krytů nebo podkladů živičných, hloubky přes 100 do 150 mm</t>
  </si>
  <si>
    <t xml:space="preserve">Řezání živice v tl.7-15cm - druhý řez : </t>
  </si>
  <si>
    <t>Odkaz na mn. položky pořadí 30 : 151,90000</t>
  </si>
  <si>
    <t>58380129R</t>
  </si>
  <si>
    <t>kostka dlažební materiálová skupina I/2 (žula); 10/12 cm</t>
  </si>
  <si>
    <t>t</t>
  </si>
  <si>
    <t xml:space="preserve">Dodávka žulových kostek drobných 10/12cm, spotřeba 4m2/t, ztratné 2% : </t>
  </si>
  <si>
    <t xml:space="preserve">dvojřádek z žulové kostky v asfaltové komunikaci : </t>
  </si>
  <si>
    <t xml:space="preserve">  výpočet spotřeby : 0,10/4,0*1,02</t>
  </si>
  <si>
    <t>Odkaz na mn. položky pořadí 26 : 183,90000*0,0255</t>
  </si>
  <si>
    <t>58380351R</t>
  </si>
  <si>
    <t>obrubník kamenný přímý; materiálová skupina I/2 (žula); š = 200 mm; h = 200 mm; l = 800 až 2 000 mm</t>
  </si>
  <si>
    <t>POL3_</t>
  </si>
  <si>
    <t xml:space="preserve">Dodávka stojatého kamenného silničního obrubníku, ztratné 3% : </t>
  </si>
  <si>
    <t>Odkaz na mn. položky pořadí 27 : 59,95000*1,03</t>
  </si>
  <si>
    <t>113107612R00</t>
  </si>
  <si>
    <t>Odstranění podkladů nebo krytů z kameniva hrubého drceného, v ploše jednotlivě nad 50 m2, tloušťka vrstvy 120 mm</t>
  </si>
  <si>
    <t xml:space="preserve">Odstranění kameniva drceného v tl.12cm : </t>
  </si>
  <si>
    <t xml:space="preserve">odstranění pruhu š.15cm drceného kameniva v tl.12cm : </t>
  </si>
  <si>
    <t xml:space="preserve">v místě napojení na komunikaci v drceném kamenivu : </t>
  </si>
  <si>
    <t>Odkaz na mn. položky pořadí 31 : 151,90000*0,15</t>
  </si>
  <si>
    <t>113108305R00</t>
  </si>
  <si>
    <t>Odstranění podkladů nebo krytů živičných, v ploše jednotlivě do 50 m2, tloušťka vrstvy 50 mm</t>
  </si>
  <si>
    <t xml:space="preserve">Vybourání pruhu živice v tl.5cm : </t>
  </si>
  <si>
    <t xml:space="preserve">po odřezání pruhu živice š.10cm, v tl.5cm, po první řez : </t>
  </si>
  <si>
    <t>Odkaz na mn. položky pořadí 30 : 151,90000*0,1</t>
  </si>
  <si>
    <t>113108307R00</t>
  </si>
  <si>
    <t>Odstranění podkladů nebo krytů živičných, v ploše jednotlivě do 50 m2, tloušťka vrstvy 70 mm</t>
  </si>
  <si>
    <t xml:space="preserve">Vybourání pruhu živice v tl.7cm : </t>
  </si>
  <si>
    <t xml:space="preserve">po odřezání pruhu živice š.5cm, v tl.7cm, po druhý řez : </t>
  </si>
  <si>
    <t>Odkaz na mn. položky pořadí 31 : 151,90000*0,05</t>
  </si>
  <si>
    <t>998223011R00</t>
  </si>
  <si>
    <t>Přesun hmot pozemních komunikací, kryt dlážděný jakékoliv délky objektu</t>
  </si>
  <si>
    <t>Přesun hmot</t>
  </si>
  <si>
    <t>POL7_</t>
  </si>
  <si>
    <t>vodorovně do 200 m</t>
  </si>
  <si>
    <t xml:space="preserve">Hmotnosti z položek s pořadovými čísly: : </t>
  </si>
  <si>
    <t xml:space="preserve">19,20,21,22,23,24,25,26,27,28,32,33, : </t>
  </si>
  <si>
    <t>Součet: : 135,41688</t>
  </si>
  <si>
    <t>979087112R00</t>
  </si>
  <si>
    <t xml:space="preserve">Vodorovná doprava suti a vybouraných hmot nakládání suti na dopravní prostředky,  </t>
  </si>
  <si>
    <t>821-1</t>
  </si>
  <si>
    <t>Přesun suti</t>
  </si>
  <si>
    <t>POL8_</t>
  </si>
  <si>
    <t>se složením a hrubým urovnáním nebo s přeložením na jiný dopravní prostředek kromě lodi, vč. příplatku za každých dalších i započatých 1000 m přes 1000 m,</t>
  </si>
  <si>
    <t xml:space="preserve">Demontážní hmotnosti z položek s pořadovými čísly: : </t>
  </si>
  <si>
    <t xml:space="preserve">34,35,36, : </t>
  </si>
  <si>
    <t>Součet: : 8,85577</t>
  </si>
  <si>
    <t>979082111R00</t>
  </si>
  <si>
    <t>Vnitrostaveništní doprava suti a vybouraných hmot do 10 m</t>
  </si>
  <si>
    <t>801-3</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</si>
  <si>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</si>
  <si>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</si>
  <si>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</si>
  <si>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</si>
  <si>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</si>
  <si>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</si>
  <si>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</si>
  <si>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</si>
  <si>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35,42308</t>
  </si>
  <si>
    <t>979093111R00</t>
  </si>
  <si>
    <t>Uložení suti na skládku bez zhutnění</t>
  </si>
  <si>
    <t>s hrubým urovnáním,</t>
  </si>
  <si>
    <t>199000005R00</t>
  </si>
  <si>
    <t>Poplatky za skládku zeminy 1- 4, skupina 17 05 04 z Katalogu odpadů</t>
  </si>
  <si>
    <t xml:space="preserve">odstraněné podkladní kamenivo : </t>
  </si>
  <si>
    <t>Odkaz na dem. hmot. položky pořadí 34 : 6,01524</t>
  </si>
  <si>
    <t>979990112R00</t>
  </si>
  <si>
    <t>Poplatek za skládku obalované kamenivo, asfalt, kusovost do 300 x 300 mm, skupina 17 03 02 z Katalogu odpadů</t>
  </si>
  <si>
    <t xml:space="preserve">vybouraný asfalt tl.5cm : </t>
  </si>
  <si>
    <t>Odkaz na dem. hmot. položky pořadí 35 : 1,67090</t>
  </si>
  <si>
    <t xml:space="preserve">vybouraný asfalt tl.7cm : </t>
  </si>
  <si>
    <t>Odkaz na dem. hmot. položky pořadí 36 : 1,16963</t>
  </si>
  <si>
    <t xml:space="preserve">Výkop ruční : </t>
  </si>
  <si>
    <t xml:space="preserve">štěrkový trávník, (skladba 25cm) : </t>
  </si>
  <si>
    <t>Odkaz na mn. položky pořadí 9 : 40,75000*0,25</t>
  </si>
  <si>
    <t xml:space="preserve">kubatura ručního výkopu : </t>
  </si>
  <si>
    <t>Odkaz na mn. položky pořadí 1 : 10,18750</t>
  </si>
  <si>
    <t>Odkaz na mn. položky pořadí 5 : 10,18750</t>
  </si>
  <si>
    <t>Odkaz na mn. položky pořadí 2 : 10,18750</t>
  </si>
  <si>
    <t xml:space="preserve">štěrkový trávník : </t>
  </si>
  <si>
    <t>Odkaz na mn. položky pořadí 9 : 40,75000</t>
  </si>
  <si>
    <t>Příplatek za provádění zemních prací tak, aby nedošlo k poškození kořenového systému, stávajících vzrostlých stromů, v těsném okolí kmene stromu (kořenového krčku)</t>
  </si>
  <si>
    <t>564571111R00</t>
  </si>
  <si>
    <t>Zřízení podkladu nebo podsypu ze sypaniny tloušťka po zhutnění 250 mm</t>
  </si>
  <si>
    <t>s rozprostřením, vlhčením a zhutněním</t>
  </si>
  <si>
    <t xml:space="preserve">Montáž štěrkového trávníku, směs 20% zejiny a 80% stěrku fr 0/32, (pouze montáž, dodávka ve specifikaci), (skladba 10+0=10cm) : </t>
  </si>
  <si>
    <t xml:space="preserve">štěrková plocha : </t>
  </si>
  <si>
    <t>štěrková plocha : 5,0*1,50</t>
  </si>
  <si>
    <t>štěrková plocha : 9,50*3,50</t>
  </si>
  <si>
    <t>10371500R</t>
  </si>
  <si>
    <t>substrát zahradnický B; balení volně loženo</t>
  </si>
  <si>
    <t xml:space="preserve">Dodávka štěrkového trávníku, směs 20% zeminy (substrátu), tl.25cm, ztratné 10% : </t>
  </si>
  <si>
    <t xml:space="preserve">  výpočet spotřeby : 0,25*0,2*1,10</t>
  </si>
  <si>
    <t>Odkaz na mn. položky pořadí 9 : 40,75000*0,055</t>
  </si>
  <si>
    <t>58337333R</t>
  </si>
  <si>
    <t>štěrkopísek frakce 0,0 až 32,0 mm; třída A</t>
  </si>
  <si>
    <t xml:space="preserve">Dodávka štěrkového trávníku, směs 80% stěrku fr 0/32, tl.25cm, ztratné 10% : </t>
  </si>
  <si>
    <t xml:space="preserve">koeficient pro přepočet 1m3=2t : </t>
  </si>
  <si>
    <t xml:space="preserve">  výpočet spotřeby : 2,0*0,25*0,8*1,10</t>
  </si>
  <si>
    <t>Odkaz na mn. položky pořadí 9 : 40,75000*0,44</t>
  </si>
  <si>
    <t>998231311R00</t>
  </si>
  <si>
    <t>Přesun hmot pro krajinářské a sadovnické úpravy přesun hmot pro sadovnické a krajinářské úpravy do 5000 m vodorovně, bez svislého přesunu</t>
  </si>
  <si>
    <t xml:space="preserve">10,11, : </t>
  </si>
  <si>
    <t>Součet: : 19,27475</t>
  </si>
  <si>
    <t>961044111R00</t>
  </si>
  <si>
    <t>Bourání základů z betonu prostého</t>
  </si>
  <si>
    <t>nebo vybourání otvorů průřezové plochy přes 4 m2 v základech,</t>
  </si>
  <si>
    <t xml:space="preserve">betonový základ odpadkového koše : </t>
  </si>
  <si>
    <t xml:space="preserve">dle fotodokumentace, 1ks : </t>
  </si>
  <si>
    <t>základ hl.50cm, rozměr 50x50cm : 0,50*0,50*0,50*1</t>
  </si>
  <si>
    <t>767999801R00</t>
  </si>
  <si>
    <t>Demontáž ostatních doplňků staveb doplňků staveb_x000D_
 o hmotnosti přes 20 do 50 kg</t>
  </si>
  <si>
    <t>800-767</t>
  </si>
  <si>
    <t xml:space="preserve">demontáž stávajícího odpadkového koše : </t>
  </si>
  <si>
    <t>dle fotodokumentace, 1ks (váha cca 10kg) : 10</t>
  </si>
  <si>
    <t xml:space="preserve">1,2, : </t>
  </si>
  <si>
    <t>Součet: : 0,26000</t>
  </si>
  <si>
    <t>Součet: : 1,04000</t>
  </si>
  <si>
    <t>979990103R00</t>
  </si>
  <si>
    <t>Poplatek za skládku beton do 30x30 cm, skupina 17 01 01 z Katalogu odpadů</t>
  </si>
  <si>
    <t xml:space="preserve">betonový základ : </t>
  </si>
  <si>
    <t>Odkaz na dem. hmot. položky pořadí 1 : 0,25000</t>
  </si>
  <si>
    <t>979951111R00</t>
  </si>
  <si>
    <t>Výkup kovů železný šrot, tloušťky do 4 mm</t>
  </si>
  <si>
    <t xml:space="preserve">odpadkový koš : </t>
  </si>
  <si>
    <t>Odkaz na dem. hmot. položky pořadí 2 : 0,01000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</si>
</sst>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PsuqBlCsx4xugYbFZ5IShBx5U30xihPJXkV5LBKUFOPXjZJVnak43O6LOXt/pt3Og707ewoJjWe4bg002jtRpA==" saltValue="qsbLi+1g+Kg+u4/Aswuso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8"/>
  <sheetViews>
    <sheetView showGridLines="0" tabSelected="1"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44</v>
      </c>
      <c r="E2" s="111" t="s">
        <v>45</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46</v>
      </c>
      <c r="E5" s="91"/>
      <c r="F5" s="91"/>
      <c r="G5" s="91"/>
      <c r="H5" s="18" t="s">
        <v>40</v>
      </c>
      <c r="I5" s="128" t="s">
        <v>50</v>
      </c>
      <c r="J5" s="8"/>
    </row>
    <row r="6" spans="1:15" ht="15.75" customHeight="1" x14ac:dyDescent="0.2">
      <c r="A6" s="2"/>
      <c r="B6" s="28"/>
      <c r="C6" s="55"/>
      <c r="D6" s="125" t="s">
        <v>47</v>
      </c>
      <c r="E6" s="92"/>
      <c r="F6" s="92"/>
      <c r="G6" s="92"/>
      <c r="H6" s="18" t="s">
        <v>34</v>
      </c>
      <c r="I6" s="128" t="s">
        <v>51</v>
      </c>
      <c r="J6" s="8"/>
    </row>
    <row r="7" spans="1:15" ht="15.75" customHeight="1" x14ac:dyDescent="0.2">
      <c r="A7" s="2"/>
      <c r="B7" s="29"/>
      <c r="C7" s="56"/>
      <c r="D7" s="127" t="s">
        <v>49</v>
      </c>
      <c r="E7" s="126" t="s">
        <v>48</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SUMIF(F132:F144,A16,I132:I144)+SUMIF(F132:F144,"PSU",I132:I144)</f>
        <v>0</v>
      </c>
      <c r="J16" s="85"/>
    </row>
    <row r="17" spans="1:10" ht="23.25" customHeight="1" x14ac:dyDescent="0.2">
      <c r="A17" s="198" t="s">
        <v>25</v>
      </c>
      <c r="B17" s="38" t="s">
        <v>25</v>
      </c>
      <c r="C17" s="62"/>
      <c r="D17" s="63"/>
      <c r="E17" s="83"/>
      <c r="F17" s="84"/>
      <c r="G17" s="83"/>
      <c r="H17" s="84"/>
      <c r="I17" s="83">
        <f>SUMIF(F132:F144,A17,I132:I144)</f>
        <v>0</v>
      </c>
      <c r="J17" s="85"/>
    </row>
    <row r="18" spans="1:10" ht="23.25" customHeight="1" x14ac:dyDescent="0.2">
      <c r="A18" s="198" t="s">
        <v>26</v>
      </c>
      <c r="B18" s="38" t="s">
        <v>26</v>
      </c>
      <c r="C18" s="62"/>
      <c r="D18" s="63"/>
      <c r="E18" s="83"/>
      <c r="F18" s="84"/>
      <c r="G18" s="83"/>
      <c r="H18" s="84"/>
      <c r="I18" s="83">
        <f>SUMIF(F132:F144,A18,I132:I144)</f>
        <v>0</v>
      </c>
      <c r="J18" s="85"/>
    </row>
    <row r="19" spans="1:10" ht="23.25" customHeight="1" x14ac:dyDescent="0.2">
      <c r="A19" s="198" t="s">
        <v>146</v>
      </c>
      <c r="B19" s="38" t="s">
        <v>27</v>
      </c>
      <c r="C19" s="62"/>
      <c r="D19" s="63"/>
      <c r="E19" s="83"/>
      <c r="F19" s="84"/>
      <c r="G19" s="83"/>
      <c r="H19" s="84"/>
      <c r="I19" s="83">
        <f>SUMIF(F132:F144,A19,I132:I144)</f>
        <v>0</v>
      </c>
      <c r="J19" s="85"/>
    </row>
    <row r="20" spans="1:10" ht="23.25" customHeight="1" x14ac:dyDescent="0.2">
      <c r="A20" s="198" t="s">
        <v>147</v>
      </c>
      <c r="B20" s="38" t="s">
        <v>28</v>
      </c>
      <c r="C20" s="62"/>
      <c r="D20" s="63"/>
      <c r="E20" s="83"/>
      <c r="F20" s="84"/>
      <c r="G20" s="83"/>
      <c r="H20" s="84"/>
      <c r="I20" s="83">
        <f>SUMIF(F132:F144,A20,I132:I144)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66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52</v>
      </c>
      <c r="C39" s="148"/>
      <c r="D39" s="148"/>
      <c r="E39" s="148"/>
      <c r="F39" s="149">
        <f>'VN01 R443.VN.1 Naklady'!AE29+'SO01 R443.1.01 Pol'!AE355+'SO01 R443.1.02 Pol'!AE77+'SO01 R443.1.03 Pol'!AE56</f>
        <v>0</v>
      </c>
      <c r="G39" s="150">
        <f>'VN01 R443.VN.1 Naklady'!AF29+'SO01 R443.1.01 Pol'!AF355+'SO01 R443.1.02 Pol'!AF77+'SO01 R443.1.03 Pol'!AF56</f>
        <v>0</v>
      </c>
      <c r="H39" s="151">
        <f>(F39*SazbaDPH1/100)+(G39*SazbaDPH2/100)</f>
        <v>0</v>
      </c>
      <c r="I39" s="151">
        <f>F39+G39+H39</f>
        <v>0</v>
      </c>
      <c r="J39" s="152" t="str">
        <f>IF(_xlfn.SINGLE(CenaCelkemVypocet)=0,"",I39/_xlfn.SINGLE(CenaCelkemVypocet)*100)</f>
        <v/>
      </c>
    </row>
    <row r="40" spans="1:10" ht="25.5" customHeight="1" x14ac:dyDescent="0.2">
      <c r="A40" s="137">
        <v>2</v>
      </c>
      <c r="B40" s="153"/>
      <c r="C40" s="154" t="s">
        <v>53</v>
      </c>
      <c r="D40" s="154"/>
      <c r="E40" s="154"/>
      <c r="F40" s="155">
        <f>'VN01 R443.VN.1 Naklady'!AE29</f>
        <v>0</v>
      </c>
      <c r="G40" s="156">
        <f>'VN01 R443.VN.1 Naklady'!AF29</f>
        <v>0</v>
      </c>
      <c r="H40" s="156">
        <f>(F40*SazbaDPH1/100)+(G40*SazbaDPH2/100)</f>
        <v>0</v>
      </c>
      <c r="I40" s="156">
        <f>F40+G40+H40</f>
        <v>0</v>
      </c>
      <c r="J40" s="157" t="str">
        <f>IF(_xlfn.SINGLE(CenaCelkemVypocet)=0,"",I40/_xlfn.SINGLE(CenaCelkemVypocet)*100)</f>
        <v/>
      </c>
    </row>
    <row r="41" spans="1:10" ht="25.5" customHeight="1" x14ac:dyDescent="0.2">
      <c r="A41" s="137">
        <v>3</v>
      </c>
      <c r="B41" s="158" t="s">
        <v>54</v>
      </c>
      <c r="C41" s="148" t="s">
        <v>55</v>
      </c>
      <c r="D41" s="148"/>
      <c r="E41" s="148"/>
      <c r="F41" s="159">
        <f>'VN01 R443.VN.1 Naklady'!AE29</f>
        <v>0</v>
      </c>
      <c r="G41" s="151">
        <f>'VN01 R443.VN.1 Naklady'!AF29</f>
        <v>0</v>
      </c>
      <c r="H41" s="151">
        <f>(F41*SazbaDPH1/100)+(G41*SazbaDPH2/100)</f>
        <v>0</v>
      </c>
      <c r="I41" s="151">
        <f>F41+G41+H41</f>
        <v>0</v>
      </c>
      <c r="J41" s="152" t="str">
        <f>IF(_xlfn.SINGLE(CenaCelkemVypocet)=0,"",I41/_xlfn.SINGLE(CenaCelkemVypocet)*100)</f>
        <v/>
      </c>
    </row>
    <row r="42" spans="1:10" ht="25.5" customHeight="1" x14ac:dyDescent="0.2">
      <c r="A42" s="137">
        <v>2</v>
      </c>
      <c r="B42" s="153"/>
      <c r="C42" s="154" t="s">
        <v>56</v>
      </c>
      <c r="D42" s="154"/>
      <c r="E42" s="154"/>
      <c r="F42" s="155"/>
      <c r="G42" s="156"/>
      <c r="H42" s="156">
        <f>(F42*SazbaDPH1/100)+(G42*SazbaDPH2/100)</f>
        <v>0</v>
      </c>
      <c r="I42" s="156"/>
      <c r="J42" s="157"/>
    </row>
    <row r="43" spans="1:10" ht="25.5" customHeight="1" x14ac:dyDescent="0.2">
      <c r="A43" s="137">
        <v>2</v>
      </c>
      <c r="B43" s="153" t="s">
        <v>57</v>
      </c>
      <c r="C43" s="154" t="s">
        <v>58</v>
      </c>
      <c r="D43" s="154"/>
      <c r="E43" s="154"/>
      <c r="F43" s="155">
        <f>'SO01 R443.1.01 Pol'!AE355+'SO01 R443.1.02 Pol'!AE77+'SO01 R443.1.03 Pol'!AE56</f>
        <v>0</v>
      </c>
      <c r="G43" s="156">
        <f>'SO01 R443.1.01 Pol'!AF355+'SO01 R443.1.02 Pol'!AF77+'SO01 R443.1.03 Pol'!AF56</f>
        <v>0</v>
      </c>
      <c r="H43" s="156">
        <f>(F43*SazbaDPH1/100)+(G43*SazbaDPH2/100)</f>
        <v>0</v>
      </c>
      <c r="I43" s="156">
        <f>F43+G43+H43</f>
        <v>0</v>
      </c>
      <c r="J43" s="157" t="str">
        <f>IF(_xlfn.SINGLE(CenaCelkemVypocet)=0,"",I43/_xlfn.SINGLE(CenaCelkemVypocet)*100)</f>
        <v/>
      </c>
    </row>
    <row r="44" spans="1:10" ht="25.5" customHeight="1" x14ac:dyDescent="0.2">
      <c r="A44" s="137">
        <v>3</v>
      </c>
      <c r="B44" s="158" t="s">
        <v>59</v>
      </c>
      <c r="C44" s="148" t="s">
        <v>60</v>
      </c>
      <c r="D44" s="148"/>
      <c r="E44" s="148"/>
      <c r="F44" s="159">
        <f>'SO01 R443.1.01 Pol'!AE355</f>
        <v>0</v>
      </c>
      <c r="G44" s="151">
        <f>'SO01 R443.1.01 Pol'!AF355</f>
        <v>0</v>
      </c>
      <c r="H44" s="151">
        <f>(F44*SazbaDPH1/100)+(G44*SazbaDPH2/100)</f>
        <v>0</v>
      </c>
      <c r="I44" s="151">
        <f>F44+G44+H44</f>
        <v>0</v>
      </c>
      <c r="J44" s="152" t="str">
        <f>IF(_xlfn.SINGLE(CenaCelkemVypocet)=0,"",I44/_xlfn.SINGLE(CenaCelkemVypocet)*100)</f>
        <v/>
      </c>
    </row>
    <row r="45" spans="1:10" ht="25.5" customHeight="1" x14ac:dyDescent="0.2">
      <c r="A45" s="137">
        <v>3</v>
      </c>
      <c r="B45" s="158" t="s">
        <v>61</v>
      </c>
      <c r="C45" s="148" t="s">
        <v>62</v>
      </c>
      <c r="D45" s="148"/>
      <c r="E45" s="148"/>
      <c r="F45" s="159">
        <f>'SO01 R443.1.02 Pol'!AE77</f>
        <v>0</v>
      </c>
      <c r="G45" s="151">
        <f>'SO01 R443.1.02 Pol'!AF77</f>
        <v>0</v>
      </c>
      <c r="H45" s="151">
        <f>(F45*SazbaDPH1/100)+(G45*SazbaDPH2/100)</f>
        <v>0</v>
      </c>
      <c r="I45" s="151">
        <f>F45+G45+H45</f>
        <v>0</v>
      </c>
      <c r="J45" s="152" t="str">
        <f>IF(_xlfn.SINGLE(CenaCelkemVypocet)=0,"",I45/_xlfn.SINGLE(CenaCelkemVypocet)*100)</f>
        <v/>
      </c>
    </row>
    <row r="46" spans="1:10" ht="25.5" customHeight="1" x14ac:dyDescent="0.2">
      <c r="A46" s="137">
        <v>3</v>
      </c>
      <c r="B46" s="158" t="s">
        <v>63</v>
      </c>
      <c r="C46" s="148" t="s">
        <v>64</v>
      </c>
      <c r="D46" s="148"/>
      <c r="E46" s="148"/>
      <c r="F46" s="159">
        <f>'SO01 R443.1.03 Pol'!AE56</f>
        <v>0</v>
      </c>
      <c r="G46" s="151">
        <f>'SO01 R443.1.03 Pol'!AF56</f>
        <v>0</v>
      </c>
      <c r="H46" s="151">
        <f>(F46*SazbaDPH1/100)+(G46*SazbaDPH2/100)</f>
        <v>0</v>
      </c>
      <c r="I46" s="151">
        <f>F46+G46+H46</f>
        <v>0</v>
      </c>
      <c r="J46" s="152" t="str">
        <f>IF(_xlfn.SINGLE(CenaCelkemVypocet)=0,"",I46/_xlfn.SINGLE(CenaCelkemVypocet)*100)</f>
        <v/>
      </c>
    </row>
    <row r="47" spans="1:10" ht="25.5" customHeight="1" x14ac:dyDescent="0.2">
      <c r="A47" s="137"/>
      <c r="B47" s="160" t="s">
        <v>65</v>
      </c>
      <c r="C47" s="161"/>
      <c r="D47" s="161"/>
      <c r="E47" s="162"/>
      <c r="F47" s="163">
        <f>SUMIF(A39:A46,"=1",F39:F46)</f>
        <v>0</v>
      </c>
      <c r="G47" s="164">
        <f>SUMIF(A39:A46,"=1",G39:G46)</f>
        <v>0</v>
      </c>
      <c r="H47" s="164">
        <f>SUMIF(A39:A46,"=1",H39:H46)</f>
        <v>0</v>
      </c>
      <c r="I47" s="164">
        <f>SUMIF(A39:A46,"=1",I39:I46)</f>
        <v>0</v>
      </c>
      <c r="J47" s="165">
        <f>SUMIF(A39:A46,"=1",J39:J46)</f>
        <v>0</v>
      </c>
    </row>
    <row r="49" spans="1:52" x14ac:dyDescent="0.2">
      <c r="A49" t="s">
        <v>67</v>
      </c>
      <c r="B49" t="s">
        <v>68</v>
      </c>
    </row>
    <row r="50" spans="1:52" x14ac:dyDescent="0.2">
      <c r="B50" s="177" t="s">
        <v>69</v>
      </c>
      <c r="C50" s="177"/>
      <c r="D50" s="177"/>
      <c r="E50" s="177"/>
      <c r="F50" s="177"/>
      <c r="G50" s="177"/>
      <c r="H50" s="177"/>
      <c r="I50" s="177"/>
      <c r="J50" s="177"/>
      <c r="AZ50" s="176" t="str">
        <f>B50</f>
        <v>1. PODMÍNKY PRO ZPRACOVÁNÍ NABÍDKOVÉ CENY</v>
      </c>
    </row>
    <row r="52" spans="1:52" x14ac:dyDescent="0.2">
      <c r="B52" s="177" t="s">
        <v>70</v>
      </c>
      <c r="C52" s="177"/>
      <c r="D52" s="177"/>
      <c r="E52" s="177"/>
      <c r="F52" s="177"/>
      <c r="G52" s="177"/>
      <c r="H52" s="177"/>
      <c r="I52" s="177"/>
      <c r="J52" s="177"/>
      <c r="AZ52" s="176" t="str">
        <f>B52</f>
        <v xml:space="preserve">        Preambule</v>
      </c>
    </row>
    <row r="54" spans="1:52" ht="51" x14ac:dyDescent="0.2">
      <c r="B54" s="177" t="s">
        <v>71</v>
      </c>
      <c r="C54" s="177"/>
      <c r="D54" s="177"/>
      <c r="E54" s="177"/>
      <c r="F54" s="177"/>
      <c r="G54" s="177"/>
      <c r="H54" s="177"/>
      <c r="I54" s="177"/>
      <c r="J54" s="177"/>
      <c r="AZ54" s="176"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7" t="s">
        <v>72</v>
      </c>
      <c r="C55" s="177"/>
      <c r="D55" s="177"/>
      <c r="E55" s="177"/>
      <c r="F55" s="177"/>
      <c r="G55" s="177"/>
      <c r="H55" s="177"/>
      <c r="I55" s="177"/>
      <c r="J55" s="177"/>
      <c r="AZ55" s="176"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7" t="s">
        <v>73</v>
      </c>
      <c r="C57" s="177"/>
      <c r="D57" s="177"/>
      <c r="E57" s="177"/>
      <c r="F57" s="177"/>
      <c r="G57" s="177"/>
      <c r="H57" s="177"/>
      <c r="I57" s="177"/>
      <c r="J57" s="177"/>
      <c r="AZ57" s="176" t="str">
        <f>B57</f>
        <v xml:space="preserve">        Vymezení některých pojmů</v>
      </c>
    </row>
    <row r="60" spans="1:52" x14ac:dyDescent="0.2">
      <c r="B60" s="177" t="s">
        <v>74</v>
      </c>
      <c r="C60" s="177"/>
      <c r="D60" s="177"/>
      <c r="E60" s="177"/>
      <c r="F60" s="177"/>
      <c r="G60" s="177"/>
      <c r="H60" s="177"/>
      <c r="I60" s="177"/>
      <c r="J60" s="177"/>
      <c r="AZ60" s="176" t="str">
        <f>B60</f>
        <v>Pro účely zpracování nabídkové ceny se jsou použity některé pojmy, pod kterými se rozumí:</v>
      </c>
    </row>
    <row r="61" spans="1:52" ht="38.25" x14ac:dyDescent="0.2">
      <c r="B61" s="177" t="s">
        <v>75</v>
      </c>
      <c r="C61" s="177"/>
      <c r="D61" s="177"/>
      <c r="E61" s="177"/>
      <c r="F61" s="177"/>
      <c r="G61" s="177"/>
      <c r="H61" s="177"/>
      <c r="I61" s="177"/>
      <c r="J61" s="177"/>
      <c r="AZ61" s="176"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7" t="s">
        <v>76</v>
      </c>
      <c r="C62" s="177"/>
      <c r="D62" s="177"/>
      <c r="E62" s="177"/>
      <c r="F62" s="177"/>
      <c r="G62" s="177"/>
      <c r="H62" s="177"/>
      <c r="I62" s="177"/>
      <c r="J62" s="177"/>
      <c r="AZ62" s="176"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7" t="s">
        <v>77</v>
      </c>
      <c r="C63" s="177"/>
      <c r="D63" s="177"/>
      <c r="E63" s="177"/>
      <c r="F63" s="177"/>
      <c r="G63" s="177"/>
      <c r="H63" s="177"/>
      <c r="I63" s="177"/>
      <c r="J63" s="177"/>
      <c r="AZ63" s="176"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7" t="s">
        <v>78</v>
      </c>
      <c r="C64" s="177"/>
      <c r="D64" s="177"/>
      <c r="E64" s="177"/>
      <c r="F64" s="177"/>
      <c r="G64" s="177"/>
      <c r="H64" s="177"/>
      <c r="I64" s="177"/>
      <c r="J64" s="177"/>
      <c r="AZ64" s="176"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7" t="s">
        <v>79</v>
      </c>
      <c r="C65" s="177"/>
      <c r="D65" s="177"/>
      <c r="E65" s="177"/>
      <c r="F65" s="177"/>
      <c r="G65" s="177"/>
      <c r="H65" s="177"/>
      <c r="I65" s="177"/>
      <c r="J65" s="177"/>
      <c r="AZ65" s="176"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7" t="s">
        <v>80</v>
      </c>
      <c r="C67" s="177"/>
      <c r="D67" s="177"/>
      <c r="E67" s="177"/>
      <c r="F67" s="177"/>
      <c r="G67" s="177"/>
      <c r="H67" s="177"/>
      <c r="I67" s="177"/>
      <c r="J67" s="177"/>
      <c r="AZ67" s="176" t="str">
        <f>B67</f>
        <v xml:space="preserve">        Cenová soustava</v>
      </c>
    </row>
    <row r="69" spans="2:52" x14ac:dyDescent="0.2">
      <c r="B69" s="177" t="s">
        <v>81</v>
      </c>
      <c r="C69" s="177"/>
      <c r="D69" s="177"/>
      <c r="E69" s="177"/>
      <c r="F69" s="177"/>
      <c r="G69" s="177"/>
      <c r="H69" s="177"/>
      <c r="I69" s="177"/>
      <c r="J69" s="177"/>
      <c r="AZ69" s="176" t="str">
        <f>B69</f>
        <v xml:space="preserve">        Použitá cenová soustava</v>
      </c>
    </row>
    <row r="70" spans="2:52" ht="38.25" x14ac:dyDescent="0.2">
      <c r="B70" s="177" t="s">
        <v>82</v>
      </c>
      <c r="C70" s="177"/>
      <c r="D70" s="177"/>
      <c r="E70" s="177"/>
      <c r="F70" s="177"/>
      <c r="G70" s="177"/>
      <c r="H70" s="177"/>
      <c r="I70" s="177"/>
      <c r="J70" s="177"/>
      <c r="AZ70" s="176"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7" t="s">
        <v>83</v>
      </c>
      <c r="C72" s="177"/>
      <c r="D72" s="177"/>
      <c r="E72" s="177"/>
      <c r="F72" s="177"/>
      <c r="G72" s="177"/>
      <c r="H72" s="177"/>
      <c r="I72" s="177"/>
      <c r="J72" s="177"/>
      <c r="AZ72" s="176" t="str">
        <f>B72</f>
        <v xml:space="preserve">        Technické podmínky</v>
      </c>
    </row>
    <row r="73" spans="2:52" ht="38.25" x14ac:dyDescent="0.2">
      <c r="B73" s="177" t="s">
        <v>84</v>
      </c>
      <c r="C73" s="177"/>
      <c r="D73" s="177"/>
      <c r="E73" s="177"/>
      <c r="F73" s="177"/>
      <c r="G73" s="177"/>
      <c r="H73" s="177"/>
      <c r="I73" s="177"/>
      <c r="J73" s="177"/>
      <c r="AZ73" s="176"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7" t="s">
        <v>85</v>
      </c>
      <c r="C75" s="177"/>
      <c r="D75" s="177"/>
      <c r="E75" s="177"/>
      <c r="F75" s="177"/>
      <c r="G75" s="177"/>
      <c r="H75" s="177"/>
      <c r="I75" s="177"/>
      <c r="J75" s="177"/>
      <c r="AZ75" s="176" t="str">
        <f>B75</f>
        <v>Individuální položky</v>
      </c>
    </row>
    <row r="76" spans="2:52" ht="38.25" x14ac:dyDescent="0.2">
      <c r="B76" s="177" t="s">
        <v>86</v>
      </c>
      <c r="C76" s="177"/>
      <c r="D76" s="177"/>
      <c r="E76" s="177"/>
      <c r="F76" s="177"/>
      <c r="G76" s="177"/>
      <c r="H76" s="177"/>
      <c r="I76" s="177"/>
      <c r="J76" s="177"/>
      <c r="AZ76" s="176"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7" t="s">
        <v>87</v>
      </c>
      <c r="C78" s="177"/>
      <c r="D78" s="177"/>
      <c r="E78" s="177"/>
      <c r="F78" s="177"/>
      <c r="G78" s="177"/>
      <c r="H78" s="177"/>
      <c r="I78" s="177"/>
      <c r="J78" s="177"/>
      <c r="AZ78" s="176" t="str">
        <f>B78</f>
        <v xml:space="preserve">        Závaznost a změna soupisu</v>
      </c>
    </row>
    <row r="80" spans="2:52" x14ac:dyDescent="0.2">
      <c r="B80" s="177" t="s">
        <v>88</v>
      </c>
      <c r="C80" s="177"/>
      <c r="D80" s="177"/>
      <c r="E80" s="177"/>
      <c r="F80" s="177"/>
      <c r="G80" s="177"/>
      <c r="H80" s="177"/>
      <c r="I80" s="177"/>
      <c r="J80" s="177"/>
      <c r="AZ80" s="176" t="str">
        <f>B80</f>
        <v xml:space="preserve">        Závaznost soupisu</v>
      </c>
    </row>
    <row r="81" spans="2:52" ht="38.25" x14ac:dyDescent="0.2">
      <c r="B81" s="177" t="s">
        <v>89</v>
      </c>
      <c r="C81" s="177"/>
      <c r="D81" s="177"/>
      <c r="E81" s="177"/>
      <c r="F81" s="177"/>
      <c r="G81" s="177"/>
      <c r="H81" s="177"/>
      <c r="I81" s="177"/>
      <c r="J81" s="177"/>
      <c r="AZ81" s="176"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7" t="s">
        <v>90</v>
      </c>
      <c r="C83" s="177"/>
      <c r="D83" s="177"/>
      <c r="E83" s="177"/>
      <c r="F83" s="177"/>
      <c r="G83" s="177"/>
      <c r="H83" s="177"/>
      <c r="I83" s="177"/>
      <c r="J83" s="177"/>
      <c r="AZ83" s="176" t="str">
        <f>B83</f>
        <v xml:space="preserve">        Zvláštní podmínky pro stanovení nabídkové ceny</v>
      </c>
    </row>
    <row r="85" spans="2:52" x14ac:dyDescent="0.2">
      <c r="B85" s="177" t="s">
        <v>91</v>
      </c>
      <c r="C85" s="177"/>
      <c r="D85" s="177"/>
      <c r="E85" s="177"/>
      <c r="F85" s="177"/>
      <c r="G85" s="177"/>
      <c r="H85" s="177"/>
      <c r="I85" s="177"/>
      <c r="J85" s="177"/>
      <c r="AZ85" s="176" t="str">
        <f>B85</f>
        <v xml:space="preserve">        Přeprava vybouraných hmot, suti a vytěžené zeminy</v>
      </c>
    </row>
    <row r="86" spans="2:52" ht="76.5" x14ac:dyDescent="0.2">
      <c r="B86" s="177" t="s">
        <v>92</v>
      </c>
      <c r="C86" s="177"/>
      <c r="D86" s="177"/>
      <c r="E86" s="177"/>
      <c r="F86" s="177"/>
      <c r="G86" s="177"/>
      <c r="H86" s="177"/>
      <c r="I86" s="177"/>
      <c r="J86" s="177"/>
      <c r="AZ86" s="176"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7" t="s">
        <v>93</v>
      </c>
      <c r="C88" s="177"/>
      <c r="D88" s="177"/>
      <c r="E88" s="177"/>
      <c r="F88" s="177"/>
      <c r="G88" s="177"/>
      <c r="H88" s="177"/>
      <c r="I88" s="177"/>
      <c r="J88" s="177"/>
      <c r="AZ88" s="176" t="str">
        <f>B88</f>
        <v xml:space="preserve">        Vnitrostaveništní přesun stavebního materiálu</v>
      </c>
    </row>
    <row r="89" spans="2:52" ht="51" x14ac:dyDescent="0.2">
      <c r="B89" s="177" t="s">
        <v>94</v>
      </c>
      <c r="C89" s="177"/>
      <c r="D89" s="177"/>
      <c r="E89" s="177"/>
      <c r="F89" s="177"/>
      <c r="G89" s="177"/>
      <c r="H89" s="177"/>
      <c r="I89" s="177"/>
      <c r="J89" s="177"/>
      <c r="AZ89" s="176"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7" t="s">
        <v>95</v>
      </c>
      <c r="C90" s="177"/>
      <c r="D90" s="177"/>
      <c r="E90" s="177"/>
      <c r="F90" s="177"/>
      <c r="G90" s="177"/>
      <c r="H90" s="177"/>
      <c r="I90" s="177"/>
      <c r="J90" s="177"/>
      <c r="AZ90" s="176"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7" t="s">
        <v>96</v>
      </c>
      <c r="C92" s="177"/>
      <c r="D92" s="177"/>
      <c r="E92" s="177"/>
      <c r="F92" s="177"/>
      <c r="G92" s="177"/>
      <c r="H92" s="177"/>
      <c r="I92" s="177"/>
      <c r="J92" s="177"/>
      <c r="AZ92" s="176" t="str">
        <f>B92</f>
        <v xml:space="preserve">        Příplatky za ztížené podmínky prací</v>
      </c>
    </row>
    <row r="93" spans="2:52" ht="25.5" x14ac:dyDescent="0.2">
      <c r="B93" s="177" t="s">
        <v>97</v>
      </c>
      <c r="C93" s="177"/>
      <c r="D93" s="177"/>
      <c r="E93" s="177"/>
      <c r="F93" s="177"/>
      <c r="G93" s="177"/>
      <c r="H93" s="177"/>
      <c r="I93" s="177"/>
      <c r="J93" s="177"/>
      <c r="AZ93" s="176" t="str">
        <f>B93</f>
        <v>Pokud soupis položku příplatku za ztížené podmínky obsahuje, je dodavatel povinen ji ocenit bez ohledu na to, že tento příplatek dodavatel standardně neuplatňuje.</v>
      </c>
    </row>
    <row r="95" spans="2:52" x14ac:dyDescent="0.2">
      <c r="B95" s="177" t="s">
        <v>98</v>
      </c>
      <c r="C95" s="177"/>
      <c r="D95" s="177"/>
      <c r="E95" s="177"/>
      <c r="F95" s="177"/>
      <c r="G95" s="177"/>
      <c r="H95" s="177"/>
      <c r="I95" s="177"/>
      <c r="J95" s="177"/>
      <c r="AZ95" s="176" t="str">
        <f>B95</f>
        <v xml:space="preserve">        Vedlejší a ostatní náklady</v>
      </c>
    </row>
    <row r="96" spans="2:52" ht="25.5" x14ac:dyDescent="0.2">
      <c r="B96" s="177" t="s">
        <v>99</v>
      </c>
      <c r="C96" s="177"/>
      <c r="D96" s="177"/>
      <c r="E96" s="177"/>
      <c r="F96" s="177"/>
      <c r="G96" s="177"/>
      <c r="H96" s="177"/>
      <c r="I96" s="177"/>
      <c r="J96" s="177"/>
      <c r="AZ96" s="176" t="str">
        <f>B96</f>
        <v>Tyto náklady jsou popsány v samostatném soupisu stavebních prací, dodávek a služeb s tím, že dodavatel je povinen v rámci těchto nákladů ocenit všechny definované náklady souhrnně pro celou stavbu.</v>
      </c>
    </row>
    <row r="100" spans="2:52" x14ac:dyDescent="0.2">
      <c r="B100" s="177" t="s">
        <v>100</v>
      </c>
      <c r="C100" s="177"/>
      <c r="D100" s="177"/>
      <c r="E100" s="177"/>
      <c r="F100" s="177"/>
      <c r="G100" s="177"/>
      <c r="H100" s="177"/>
      <c r="I100" s="177"/>
      <c r="J100" s="177"/>
      <c r="AZ100" s="176" t="str">
        <f>B100</f>
        <v>2. SPECIFICKÉ PODMÍNKY PRO ZPRACOVÁNÍ NABÍDKOVÉ CENY</v>
      </c>
    </row>
    <row r="102" spans="2:52" x14ac:dyDescent="0.2">
      <c r="B102" s="177" t="s">
        <v>101</v>
      </c>
      <c r="C102" s="177"/>
      <c r="D102" s="177"/>
      <c r="E102" s="177"/>
      <c r="F102" s="177"/>
      <c r="G102" s="177"/>
      <c r="H102" s="177"/>
      <c r="I102" s="177"/>
      <c r="J102" s="177"/>
      <c r="AZ102" s="176" t="str">
        <f>B102</f>
        <v>Zde doplní zpracovatel soupisu  případná specifika týkající se konkrétní zakázky.</v>
      </c>
    </row>
    <row r="105" spans="2:52" x14ac:dyDescent="0.2">
      <c r="B105" s="177" t="s">
        <v>102</v>
      </c>
      <c r="C105" s="177"/>
      <c r="D105" s="177"/>
      <c r="E105" s="177"/>
      <c r="F105" s="177"/>
      <c r="G105" s="177"/>
      <c r="H105" s="177"/>
      <c r="I105" s="177"/>
      <c r="J105" s="177"/>
      <c r="AZ105" s="176" t="str">
        <f>B105</f>
        <v>3. ELEKTRONICKÁ PODOBA SOUPISU</v>
      </c>
    </row>
    <row r="107" spans="2:52" x14ac:dyDescent="0.2">
      <c r="B107" s="177" t="s">
        <v>103</v>
      </c>
      <c r="C107" s="177"/>
      <c r="D107" s="177"/>
      <c r="E107" s="177"/>
      <c r="F107" s="177"/>
      <c r="G107" s="177"/>
      <c r="H107" s="177"/>
      <c r="I107" s="177"/>
      <c r="J107" s="177"/>
      <c r="AZ107" s="176" t="str">
        <f>B107</f>
        <v xml:space="preserve">        Elektronická podoba soupisu</v>
      </c>
    </row>
    <row r="108" spans="2:52" ht="25.5" x14ac:dyDescent="0.2">
      <c r="B108" s="177" t="s">
        <v>104</v>
      </c>
      <c r="C108" s="177"/>
      <c r="D108" s="177"/>
      <c r="E108" s="177"/>
      <c r="F108" s="177"/>
      <c r="G108" s="177"/>
      <c r="H108" s="177"/>
      <c r="I108" s="177"/>
      <c r="J108" s="177"/>
      <c r="AZ108" s="176" t="str">
        <f>B108</f>
        <v>V souladu se zákonem jsou předložené soupisy zpracovány i v elektronické podobě.  Elektronickou podobou soupisu stavebních prací, dodávek a služeb je formát MS EXCEL.</v>
      </c>
    </row>
    <row r="109" spans="2:52" x14ac:dyDescent="0.2">
      <c r="B109" s="177" t="s">
        <v>105</v>
      </c>
      <c r="C109" s="177"/>
      <c r="D109" s="177"/>
      <c r="E109" s="177"/>
      <c r="F109" s="177"/>
      <c r="G109" s="177"/>
      <c r="H109" s="177"/>
      <c r="I109" s="177"/>
      <c r="J109" s="177"/>
      <c r="AZ109" s="176" t="str">
        <f>B109</f>
        <v>Popis formátu soupisu odpovídá svou strukturou vzorovému soupisu volně dostupnému na internetové adrese:</v>
      </c>
    </row>
    <row r="111" spans="2:52" x14ac:dyDescent="0.2">
      <c r="B111" s="177" t="s">
        <v>106</v>
      </c>
      <c r="C111" s="177"/>
      <c r="D111" s="177"/>
      <c r="E111" s="177"/>
      <c r="F111" s="177"/>
      <c r="G111" s="177"/>
      <c r="H111" s="177"/>
      <c r="I111" s="177"/>
      <c r="J111" s="177"/>
      <c r="AZ111" s="176" t="str">
        <f>B111</f>
        <v>www.stavebnionline.cz/soupis</v>
      </c>
    </row>
    <row r="113" spans="1:52" x14ac:dyDescent="0.2">
      <c r="B113" s="177" t="s">
        <v>107</v>
      </c>
      <c r="C113" s="177"/>
      <c r="D113" s="177"/>
      <c r="E113" s="177"/>
      <c r="F113" s="177"/>
      <c r="G113" s="177"/>
      <c r="H113" s="177"/>
      <c r="I113" s="177"/>
      <c r="J113" s="177"/>
      <c r="AZ113" s="176" t="str">
        <f>B113</f>
        <v xml:space="preserve">        Zpracování elektronické podoby soupisu</v>
      </c>
    </row>
    <row r="114" spans="1:52" ht="51" x14ac:dyDescent="0.2">
      <c r="B114" s="177" t="s">
        <v>108</v>
      </c>
      <c r="C114" s="177"/>
      <c r="D114" s="177"/>
      <c r="E114" s="177"/>
      <c r="F114" s="177"/>
      <c r="G114" s="177"/>
      <c r="H114" s="177"/>
      <c r="I114" s="177"/>
      <c r="J114" s="177"/>
      <c r="AZ114" s="176"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7" t="s">
        <v>109</v>
      </c>
      <c r="C116" s="177"/>
      <c r="D116" s="177"/>
      <c r="E116" s="177"/>
      <c r="F116" s="177"/>
      <c r="G116" s="177"/>
      <c r="H116" s="177"/>
      <c r="I116" s="177"/>
      <c r="J116" s="177"/>
      <c r="AZ116" s="176" t="str">
        <f>B116</f>
        <v xml:space="preserve">        Jiný formát soupisu</v>
      </c>
    </row>
    <row r="117" spans="1:52" ht="38.25" x14ac:dyDescent="0.2">
      <c r="B117" s="177" t="s">
        <v>110</v>
      </c>
      <c r="C117" s="177"/>
      <c r="D117" s="177"/>
      <c r="E117" s="177"/>
      <c r="F117" s="177"/>
      <c r="G117" s="177"/>
      <c r="H117" s="177"/>
      <c r="I117" s="177"/>
      <c r="J117" s="177"/>
      <c r="AZ117" s="176"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7" t="s">
        <v>111</v>
      </c>
      <c r="C119" s="177"/>
      <c r="D119" s="177"/>
      <c r="E119" s="177"/>
      <c r="F119" s="177"/>
      <c r="G119" s="177"/>
      <c r="H119" s="177"/>
      <c r="I119" s="177"/>
      <c r="J119" s="177"/>
      <c r="AZ119" s="176" t="str">
        <f>B119</f>
        <v xml:space="preserve">        Závěrečné ustanovení</v>
      </c>
    </row>
    <row r="120" spans="1:52" x14ac:dyDescent="0.2">
      <c r="B120" s="177" t="s">
        <v>112</v>
      </c>
      <c r="C120" s="177"/>
      <c r="D120" s="177"/>
      <c r="E120" s="177"/>
      <c r="F120" s="177"/>
      <c r="G120" s="177"/>
      <c r="H120" s="177"/>
      <c r="I120" s="177"/>
      <c r="J120" s="177"/>
      <c r="AZ120" s="176" t="str">
        <f>B120</f>
        <v>Ostatní podmínky vztahující se ke zpracování nabídkové ceny jsou uvedeny v zadávací dokumentaci.</v>
      </c>
    </row>
    <row r="121" spans="1:52" x14ac:dyDescent="0.2">
      <c r="A121" t="s">
        <v>113</v>
      </c>
      <c r="B121" t="s">
        <v>114</v>
      </c>
    </row>
    <row r="122" spans="1:52" x14ac:dyDescent="0.2">
      <c r="A122" t="s">
        <v>115</v>
      </c>
      <c r="B122" t="s">
        <v>116</v>
      </c>
    </row>
    <row r="123" spans="1:52" x14ac:dyDescent="0.2">
      <c r="A123" t="s">
        <v>115</v>
      </c>
      <c r="B123" t="s">
        <v>117</v>
      </c>
    </row>
    <row r="124" spans="1:52" x14ac:dyDescent="0.2">
      <c r="A124" t="s">
        <v>115</v>
      </c>
      <c r="B124" t="s">
        <v>118</v>
      </c>
    </row>
    <row r="125" spans="1:52" x14ac:dyDescent="0.2">
      <c r="A125" t="s">
        <v>113</v>
      </c>
      <c r="B125" t="s">
        <v>119</v>
      </c>
    </row>
    <row r="126" spans="1:52" x14ac:dyDescent="0.2">
      <c r="A126" t="s">
        <v>115</v>
      </c>
      <c r="B126" t="s">
        <v>120</v>
      </c>
    </row>
    <row r="129" spans="1:10" ht="15.75" x14ac:dyDescent="0.25">
      <c r="B129" s="178" t="s">
        <v>121</v>
      </c>
    </row>
    <row r="131" spans="1:10" ht="25.5" customHeight="1" x14ac:dyDescent="0.2">
      <c r="A131" s="180"/>
      <c r="B131" s="183" t="s">
        <v>17</v>
      </c>
      <c r="C131" s="183" t="s">
        <v>5</v>
      </c>
      <c r="D131" s="184"/>
      <c r="E131" s="184"/>
      <c r="F131" s="185" t="s">
        <v>122</v>
      </c>
      <c r="G131" s="185"/>
      <c r="H131" s="185"/>
      <c r="I131" s="185" t="s">
        <v>29</v>
      </c>
      <c r="J131" s="185" t="s">
        <v>0</v>
      </c>
    </row>
    <row r="132" spans="1:10" ht="36.75" customHeight="1" x14ac:dyDescent="0.2">
      <c r="A132" s="181"/>
      <c r="B132" s="186" t="s">
        <v>123</v>
      </c>
      <c r="C132" s="187" t="s">
        <v>124</v>
      </c>
      <c r="D132" s="188"/>
      <c r="E132" s="188"/>
      <c r="F132" s="194" t="s">
        <v>24</v>
      </c>
      <c r="G132" s="195"/>
      <c r="H132" s="195"/>
      <c r="I132" s="195">
        <f>'SO01 R443.1.01 Pol'!G8+'SO01 R443.1.02 Pol'!G8</f>
        <v>0</v>
      </c>
      <c r="J132" s="192" t="str">
        <f>IF(I145=0,"",I132/I145*100)</f>
        <v/>
      </c>
    </row>
    <row r="133" spans="1:10" ht="36.75" customHeight="1" x14ac:dyDescent="0.2">
      <c r="A133" s="181"/>
      <c r="B133" s="186" t="s">
        <v>125</v>
      </c>
      <c r="C133" s="187" t="s">
        <v>126</v>
      </c>
      <c r="D133" s="188"/>
      <c r="E133" s="188"/>
      <c r="F133" s="194" t="s">
        <v>24</v>
      </c>
      <c r="G133" s="195"/>
      <c r="H133" s="195"/>
      <c r="I133" s="195">
        <f>'SO01 R443.1.01 Pol'!G70</f>
        <v>0</v>
      </c>
      <c r="J133" s="192" t="str">
        <f>IF(I145=0,"",I133/I145*100)</f>
        <v/>
      </c>
    </row>
    <row r="134" spans="1:10" ht="36.75" customHeight="1" x14ac:dyDescent="0.2">
      <c r="A134" s="181"/>
      <c r="B134" s="186" t="s">
        <v>127</v>
      </c>
      <c r="C134" s="187" t="s">
        <v>128</v>
      </c>
      <c r="D134" s="188"/>
      <c r="E134" s="188"/>
      <c r="F134" s="194" t="s">
        <v>24</v>
      </c>
      <c r="G134" s="195"/>
      <c r="H134" s="195"/>
      <c r="I134" s="195">
        <f>'SO01 R443.1.01 Pol'!G129</f>
        <v>0</v>
      </c>
      <c r="J134" s="192" t="str">
        <f>IF(I145=0,"",I134/I145*100)</f>
        <v/>
      </c>
    </row>
    <row r="135" spans="1:10" ht="36.75" customHeight="1" x14ac:dyDescent="0.2">
      <c r="A135" s="181"/>
      <c r="B135" s="186" t="s">
        <v>129</v>
      </c>
      <c r="C135" s="187" t="s">
        <v>130</v>
      </c>
      <c r="D135" s="188"/>
      <c r="E135" s="188"/>
      <c r="F135" s="194" t="s">
        <v>24</v>
      </c>
      <c r="G135" s="195"/>
      <c r="H135" s="195"/>
      <c r="I135" s="195">
        <f>'SO01 R443.1.01 Pol'!G146+'SO01 R443.1.02 Pol'!G47</f>
        <v>0</v>
      </c>
      <c r="J135" s="192" t="str">
        <f>IF(I145=0,"",I135/I145*100)</f>
        <v/>
      </c>
    </row>
    <row r="136" spans="1:10" ht="36.75" customHeight="1" x14ac:dyDescent="0.2">
      <c r="A136" s="181"/>
      <c r="B136" s="186" t="s">
        <v>131</v>
      </c>
      <c r="C136" s="187" t="s">
        <v>132</v>
      </c>
      <c r="D136" s="188"/>
      <c r="E136" s="188"/>
      <c r="F136" s="194" t="s">
        <v>24</v>
      </c>
      <c r="G136" s="195"/>
      <c r="H136" s="195"/>
      <c r="I136" s="195">
        <f>'SO01 R443.1.01 Pol'!G206</f>
        <v>0</v>
      </c>
      <c r="J136" s="192" t="str">
        <f>IF(I145=0,"",I136/I145*100)</f>
        <v/>
      </c>
    </row>
    <row r="137" spans="1:10" ht="36.75" customHeight="1" x14ac:dyDescent="0.2">
      <c r="A137" s="181"/>
      <c r="B137" s="186" t="s">
        <v>133</v>
      </c>
      <c r="C137" s="187" t="s">
        <v>134</v>
      </c>
      <c r="D137" s="188"/>
      <c r="E137" s="188"/>
      <c r="F137" s="194" t="s">
        <v>24</v>
      </c>
      <c r="G137" s="195"/>
      <c r="H137" s="195"/>
      <c r="I137" s="195">
        <f>'SO01 R443.1.01 Pol'!G296+'SO01 R443.1.03 Pol'!G8</f>
        <v>0</v>
      </c>
      <c r="J137" s="192" t="str">
        <f>IF(I145=0,"",I137/I145*100)</f>
        <v/>
      </c>
    </row>
    <row r="138" spans="1:10" ht="36.75" customHeight="1" x14ac:dyDescent="0.2">
      <c r="A138" s="181"/>
      <c r="B138" s="186" t="s">
        <v>135</v>
      </c>
      <c r="C138" s="187" t="s">
        <v>136</v>
      </c>
      <c r="D138" s="188"/>
      <c r="E138" s="188"/>
      <c r="F138" s="194" t="s">
        <v>24</v>
      </c>
      <c r="G138" s="195"/>
      <c r="H138" s="195"/>
      <c r="I138" s="195">
        <f>'SO01 R443.1.01 Pol'!G310+'SO01 R443.1.02 Pol'!G71</f>
        <v>0</v>
      </c>
      <c r="J138" s="192" t="str">
        <f>IF(I145=0,"",I138/I145*100)</f>
        <v/>
      </c>
    </row>
    <row r="139" spans="1:10" ht="36.75" customHeight="1" x14ac:dyDescent="0.2">
      <c r="A139" s="181"/>
      <c r="B139" s="186" t="s">
        <v>137</v>
      </c>
      <c r="C139" s="187" t="s">
        <v>138</v>
      </c>
      <c r="D139" s="188"/>
      <c r="E139" s="188"/>
      <c r="F139" s="194" t="s">
        <v>25</v>
      </c>
      <c r="G139" s="195"/>
      <c r="H139" s="195"/>
      <c r="I139" s="195">
        <f>'SO01 R443.1.03 Pol'!G14</f>
        <v>0</v>
      </c>
      <c r="J139" s="192" t="str">
        <f>IF(I145=0,"",I139/I145*100)</f>
        <v/>
      </c>
    </row>
    <row r="140" spans="1:10" ht="36.75" customHeight="1" x14ac:dyDescent="0.2">
      <c r="A140" s="181"/>
      <c r="B140" s="186" t="s">
        <v>139</v>
      </c>
      <c r="C140" s="187" t="s">
        <v>140</v>
      </c>
      <c r="D140" s="188"/>
      <c r="E140" s="188"/>
      <c r="F140" s="194" t="s">
        <v>141</v>
      </c>
      <c r="G140" s="195"/>
      <c r="H140" s="195"/>
      <c r="I140" s="195">
        <f>'SO01 R443.1.01 Pol'!G316+'SO01 R443.1.03 Pol'!G18</f>
        <v>0</v>
      </c>
      <c r="J140" s="192" t="str">
        <f>IF(I145=0,"",I140/I145*100)</f>
        <v/>
      </c>
    </row>
    <row r="141" spans="1:10" ht="36.75" customHeight="1" x14ac:dyDescent="0.2">
      <c r="A141" s="181"/>
      <c r="B141" s="186" t="s">
        <v>142</v>
      </c>
      <c r="C141" s="187" t="s">
        <v>143</v>
      </c>
      <c r="D141" s="188"/>
      <c r="E141" s="188"/>
      <c r="F141" s="194" t="s">
        <v>141</v>
      </c>
      <c r="G141" s="195"/>
      <c r="H141" s="195"/>
      <c r="I141" s="195">
        <f>'SO01 R443.1.01 Pol'!G345+'SO01 R443.1.03 Pol'!G47</f>
        <v>0</v>
      </c>
      <c r="J141" s="192" t="str">
        <f>IF(I145=0,"",I141/I145*100)</f>
        <v/>
      </c>
    </row>
    <row r="142" spans="1:10" ht="36.75" customHeight="1" x14ac:dyDescent="0.2">
      <c r="A142" s="181"/>
      <c r="B142" s="186" t="s">
        <v>144</v>
      </c>
      <c r="C142" s="187" t="s">
        <v>145</v>
      </c>
      <c r="D142" s="188"/>
      <c r="E142" s="188"/>
      <c r="F142" s="194" t="s">
        <v>141</v>
      </c>
      <c r="G142" s="195"/>
      <c r="H142" s="195"/>
      <c r="I142" s="195">
        <f>'SO01 R443.1.03 Pol'!G51</f>
        <v>0</v>
      </c>
      <c r="J142" s="192" t="str">
        <f>IF(I145=0,"",I142/I145*100)</f>
        <v/>
      </c>
    </row>
    <row r="143" spans="1:10" ht="36.75" customHeight="1" x14ac:dyDescent="0.2">
      <c r="A143" s="181"/>
      <c r="B143" s="186" t="s">
        <v>146</v>
      </c>
      <c r="C143" s="187" t="s">
        <v>27</v>
      </c>
      <c r="D143" s="188"/>
      <c r="E143" s="188"/>
      <c r="F143" s="194" t="s">
        <v>146</v>
      </c>
      <c r="G143" s="195"/>
      <c r="H143" s="195"/>
      <c r="I143" s="195">
        <f>'VN01 R443.VN.1 Naklady'!G8</f>
        <v>0</v>
      </c>
      <c r="J143" s="192" t="str">
        <f>IF(I145=0,"",I143/I145*100)</f>
        <v/>
      </c>
    </row>
    <row r="144" spans="1:10" ht="36.75" customHeight="1" x14ac:dyDescent="0.2">
      <c r="A144" s="181"/>
      <c r="B144" s="186" t="s">
        <v>147</v>
      </c>
      <c r="C144" s="187" t="s">
        <v>28</v>
      </c>
      <c r="D144" s="188"/>
      <c r="E144" s="188"/>
      <c r="F144" s="194" t="s">
        <v>147</v>
      </c>
      <c r="G144" s="195"/>
      <c r="H144" s="195"/>
      <c r="I144" s="195">
        <f>'VN01 R443.VN.1 Naklady'!G25</f>
        <v>0</v>
      </c>
      <c r="J144" s="192" t="str">
        <f>IF(I145=0,"",I144/I145*100)</f>
        <v/>
      </c>
    </row>
    <row r="145" spans="1:10" ht="25.5" customHeight="1" x14ac:dyDescent="0.2">
      <c r="A145" s="182"/>
      <c r="B145" s="189" t="s">
        <v>1</v>
      </c>
      <c r="C145" s="190"/>
      <c r="D145" s="191"/>
      <c r="E145" s="191"/>
      <c r="F145" s="196"/>
      <c r="G145" s="197"/>
      <c r="H145" s="197"/>
      <c r="I145" s="197">
        <f>SUM(I132:I144)</f>
        <v>0</v>
      </c>
      <c r="J145" s="193">
        <f>SUM(J132:J144)</f>
        <v>0</v>
      </c>
    </row>
    <row r="146" spans="1:10" x14ac:dyDescent="0.2">
      <c r="F146" s="135"/>
      <c r="G146" s="135"/>
      <c r="H146" s="135"/>
      <c r="I146" s="135"/>
      <c r="J146" s="136"/>
    </row>
    <row r="147" spans="1:10" x14ac:dyDescent="0.2">
      <c r="F147" s="135"/>
      <c r="G147" s="135"/>
      <c r="H147" s="135"/>
      <c r="I147" s="135"/>
      <c r="J147" s="136"/>
    </row>
    <row r="148" spans="1:10" x14ac:dyDescent="0.2">
      <c r="F148" s="135"/>
      <c r="G148" s="135"/>
      <c r="H148" s="135"/>
      <c r="I148" s="135"/>
      <c r="J148" s="136"/>
    </row>
  </sheetData>
  <sheetProtection algorithmName="SHA-512" hashValue="0VFLrpPQ2OlhQ31IP84pLXo5NoZGf8zverQcaqWI5InDOYFWGXlxoOOBAryAFF6pcUTLS+W2y42aUfgj2nq6JQ==" saltValue="LOSCTpvzWijGagnIlGp0s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7">
    <mergeCell ref="C144:E144"/>
    <mergeCell ref="C139:E139"/>
    <mergeCell ref="C140:E140"/>
    <mergeCell ref="C141:E141"/>
    <mergeCell ref="C142:E142"/>
    <mergeCell ref="C143:E143"/>
    <mergeCell ref="C134:E134"/>
    <mergeCell ref="C135:E135"/>
    <mergeCell ref="C136:E136"/>
    <mergeCell ref="C137:E137"/>
    <mergeCell ref="C138:E138"/>
    <mergeCell ref="B117:J117"/>
    <mergeCell ref="B119:J119"/>
    <mergeCell ref="B120:J120"/>
    <mergeCell ref="C132:E132"/>
    <mergeCell ref="C133:E133"/>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3ze9ZBhXf4/cv9qOdqeTdC/eoobNgDZodNt+roD+otv8t2FGUCIenptVOlXajwulQmFueWonnh+XEZvAGkt64w==" saltValue="hkgHpoGtD2BbsXwCIt7An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344A-9C53-4BB7-A6B0-0AD6808494D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148</v>
      </c>
      <c r="B1" s="199"/>
      <c r="C1" s="199"/>
      <c r="D1" s="199"/>
      <c r="E1" s="199"/>
      <c r="F1" s="199"/>
      <c r="G1" s="199"/>
      <c r="AG1" t="s">
        <v>149</v>
      </c>
    </row>
    <row r="2" spans="1:60" ht="24.95" customHeight="1" x14ac:dyDescent="0.2">
      <c r="A2" s="200" t="s">
        <v>7</v>
      </c>
      <c r="B2" s="49" t="s">
        <v>44</v>
      </c>
      <c r="C2" s="203" t="s">
        <v>45</v>
      </c>
      <c r="D2" s="201"/>
      <c r="E2" s="201"/>
      <c r="F2" s="201"/>
      <c r="G2" s="202"/>
      <c r="AG2" t="s">
        <v>150</v>
      </c>
    </row>
    <row r="3" spans="1:60" ht="24.95" customHeight="1" x14ac:dyDescent="0.2">
      <c r="A3" s="200" t="s">
        <v>8</v>
      </c>
      <c r="B3" s="49" t="s">
        <v>151</v>
      </c>
      <c r="C3" s="203" t="s">
        <v>55</v>
      </c>
      <c r="D3" s="201"/>
      <c r="E3" s="201"/>
      <c r="F3" s="201"/>
      <c r="G3" s="202"/>
      <c r="AC3" s="179" t="s">
        <v>152</v>
      </c>
      <c r="AG3" t="s">
        <v>153</v>
      </c>
    </row>
    <row r="4" spans="1:60" ht="24.95" customHeight="1" x14ac:dyDescent="0.2">
      <c r="A4" s="204" t="s">
        <v>9</v>
      </c>
      <c r="B4" s="205" t="s">
        <v>54</v>
      </c>
      <c r="C4" s="206" t="s">
        <v>55</v>
      </c>
      <c r="D4" s="207"/>
      <c r="E4" s="207"/>
      <c r="F4" s="207"/>
      <c r="G4" s="208"/>
      <c r="AG4" t="s">
        <v>154</v>
      </c>
    </row>
    <row r="5" spans="1:60" x14ac:dyDescent="0.2">
      <c r="D5" s="10"/>
    </row>
    <row r="6" spans="1:60" ht="38.25" x14ac:dyDescent="0.2">
      <c r="A6" s="210" t="s">
        <v>155</v>
      </c>
      <c r="B6" s="212" t="s">
        <v>156</v>
      </c>
      <c r="C6" s="212" t="s">
        <v>157</v>
      </c>
      <c r="D6" s="211" t="s">
        <v>158</v>
      </c>
      <c r="E6" s="210" t="s">
        <v>159</v>
      </c>
      <c r="F6" s="209" t="s">
        <v>160</v>
      </c>
      <c r="G6" s="210" t="s">
        <v>29</v>
      </c>
      <c r="H6" s="213" t="s">
        <v>30</v>
      </c>
      <c r="I6" s="213" t="s">
        <v>161</v>
      </c>
      <c r="J6" s="213" t="s">
        <v>31</v>
      </c>
      <c r="K6" s="213" t="s">
        <v>162</v>
      </c>
      <c r="L6" s="213" t="s">
        <v>163</v>
      </c>
      <c r="M6" s="213" t="s">
        <v>164</v>
      </c>
      <c r="N6" s="213" t="s">
        <v>165</v>
      </c>
      <c r="O6" s="213" t="s">
        <v>166</v>
      </c>
      <c r="P6" s="213" t="s">
        <v>167</v>
      </c>
      <c r="Q6" s="213" t="s">
        <v>168</v>
      </c>
      <c r="R6" s="213" t="s">
        <v>169</v>
      </c>
      <c r="S6" s="213" t="s">
        <v>170</v>
      </c>
      <c r="T6" s="213" t="s">
        <v>171</v>
      </c>
      <c r="U6" s="213" t="s">
        <v>172</v>
      </c>
      <c r="V6" s="213" t="s">
        <v>173</v>
      </c>
      <c r="W6" s="213" t="s">
        <v>174</v>
      </c>
      <c r="X6" s="213" t="s">
        <v>175</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row>
    <row r="8" spans="1:60" x14ac:dyDescent="0.2">
      <c r="A8" s="226" t="s">
        <v>176</v>
      </c>
      <c r="B8" s="227" t="s">
        <v>146</v>
      </c>
      <c r="C8" s="249" t="s">
        <v>27</v>
      </c>
      <c r="D8" s="228"/>
      <c r="E8" s="229"/>
      <c r="F8" s="230"/>
      <c r="G8" s="230">
        <f>SUMIF(AG9:AG24,"&lt;&gt;NOR",G9:G24)</f>
        <v>0</v>
      </c>
      <c r="H8" s="230"/>
      <c r="I8" s="230">
        <f>SUM(I9:I24)</f>
        <v>0</v>
      </c>
      <c r="J8" s="230"/>
      <c r="K8" s="230">
        <f>SUM(K9:K24)</f>
        <v>0</v>
      </c>
      <c r="L8" s="230"/>
      <c r="M8" s="230">
        <f>SUM(M9:M24)</f>
        <v>0</v>
      </c>
      <c r="N8" s="229"/>
      <c r="O8" s="229">
        <f>SUM(O9:O24)</f>
        <v>0</v>
      </c>
      <c r="P8" s="229"/>
      <c r="Q8" s="229">
        <f>SUM(Q9:Q24)</f>
        <v>0</v>
      </c>
      <c r="R8" s="230"/>
      <c r="S8" s="230"/>
      <c r="T8" s="231"/>
      <c r="U8" s="225"/>
      <c r="V8" s="225">
        <f>SUM(V9:V24)</f>
        <v>0</v>
      </c>
      <c r="W8" s="225"/>
      <c r="X8" s="225"/>
      <c r="AG8" t="s">
        <v>177</v>
      </c>
    </row>
    <row r="9" spans="1:60" outlineLevel="1" x14ac:dyDescent="0.2">
      <c r="A9" s="240">
        <v>1</v>
      </c>
      <c r="B9" s="241" t="s">
        <v>178</v>
      </c>
      <c r="C9" s="250" t="s">
        <v>179</v>
      </c>
      <c r="D9" s="242" t="s">
        <v>180</v>
      </c>
      <c r="E9" s="243">
        <v>1</v>
      </c>
      <c r="F9" s="244"/>
      <c r="G9" s="245">
        <f>ROUND(E9*F9,2)</f>
        <v>0</v>
      </c>
      <c r="H9" s="244"/>
      <c r="I9" s="245">
        <f>ROUND(E9*H9,2)</f>
        <v>0</v>
      </c>
      <c r="J9" s="244"/>
      <c r="K9" s="245">
        <f>ROUND(E9*J9,2)</f>
        <v>0</v>
      </c>
      <c r="L9" s="245">
        <v>21</v>
      </c>
      <c r="M9" s="245">
        <f>G9*(1+L9/100)</f>
        <v>0</v>
      </c>
      <c r="N9" s="243">
        <v>0</v>
      </c>
      <c r="O9" s="243">
        <f>ROUND(E9*N9,2)</f>
        <v>0</v>
      </c>
      <c r="P9" s="243">
        <v>0</v>
      </c>
      <c r="Q9" s="243">
        <f>ROUND(E9*P9,2)</f>
        <v>0</v>
      </c>
      <c r="R9" s="245"/>
      <c r="S9" s="245" t="s">
        <v>181</v>
      </c>
      <c r="T9" s="246" t="s">
        <v>182</v>
      </c>
      <c r="U9" s="224">
        <v>0</v>
      </c>
      <c r="V9" s="224">
        <f>ROUND(E9*U9,2)</f>
        <v>0</v>
      </c>
      <c r="W9" s="224"/>
      <c r="X9" s="224" t="s">
        <v>183</v>
      </c>
      <c r="Y9" s="214"/>
      <c r="Z9" s="214"/>
      <c r="AA9" s="214"/>
      <c r="AB9" s="214"/>
      <c r="AC9" s="214"/>
      <c r="AD9" s="214"/>
      <c r="AE9" s="214"/>
      <c r="AF9" s="214"/>
      <c r="AG9" s="214" t="s">
        <v>184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0">
        <v>2</v>
      </c>
      <c r="B10" s="241" t="s">
        <v>185</v>
      </c>
      <c r="C10" s="250" t="s">
        <v>186</v>
      </c>
      <c r="D10" s="242" t="s">
        <v>180</v>
      </c>
      <c r="E10" s="243">
        <v>1</v>
      </c>
      <c r="F10" s="244"/>
      <c r="G10" s="245">
        <f>ROUND(E10*F10,2)</f>
        <v>0</v>
      </c>
      <c r="H10" s="244"/>
      <c r="I10" s="245">
        <f>ROUND(E10*H10,2)</f>
        <v>0</v>
      </c>
      <c r="J10" s="244"/>
      <c r="K10" s="245">
        <f>ROUND(E10*J10,2)</f>
        <v>0</v>
      </c>
      <c r="L10" s="245">
        <v>21</v>
      </c>
      <c r="M10" s="245">
        <f>G10*(1+L10/100)</f>
        <v>0</v>
      </c>
      <c r="N10" s="243">
        <v>0</v>
      </c>
      <c r="O10" s="243">
        <f>ROUND(E10*N10,2)</f>
        <v>0</v>
      </c>
      <c r="P10" s="243">
        <v>0</v>
      </c>
      <c r="Q10" s="243">
        <f>ROUND(E10*P10,2)</f>
        <v>0</v>
      </c>
      <c r="R10" s="245"/>
      <c r="S10" s="245" t="s">
        <v>181</v>
      </c>
      <c r="T10" s="246" t="s">
        <v>182</v>
      </c>
      <c r="U10" s="224">
        <v>0</v>
      </c>
      <c r="V10" s="224">
        <f>ROUND(E10*U10,2)</f>
        <v>0</v>
      </c>
      <c r="W10" s="224"/>
      <c r="X10" s="224" t="s">
        <v>183</v>
      </c>
      <c r="Y10" s="214"/>
      <c r="Z10" s="214"/>
      <c r="AA10" s="214"/>
      <c r="AB10" s="214"/>
      <c r="AC10" s="214"/>
      <c r="AD10" s="214"/>
      <c r="AE10" s="214"/>
      <c r="AF10" s="214"/>
      <c r="AG10" s="214" t="s">
        <v>184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3">
        <v>3</v>
      </c>
      <c r="B11" s="234" t="s">
        <v>187</v>
      </c>
      <c r="C11" s="251" t="s">
        <v>188</v>
      </c>
      <c r="D11" s="235" t="s">
        <v>180</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181</v>
      </c>
      <c r="T11" s="239" t="s">
        <v>182</v>
      </c>
      <c r="U11" s="224">
        <v>0</v>
      </c>
      <c r="V11" s="224">
        <f>ROUND(E11*U11,2)</f>
        <v>0</v>
      </c>
      <c r="W11" s="224"/>
      <c r="X11" s="224" t="s">
        <v>183</v>
      </c>
      <c r="Y11" s="214"/>
      <c r="Z11" s="214"/>
      <c r="AA11" s="214"/>
      <c r="AB11" s="214"/>
      <c r="AC11" s="214"/>
      <c r="AD11" s="214"/>
      <c r="AE11" s="214"/>
      <c r="AF11" s="214"/>
      <c r="AG11" s="214" t="s">
        <v>184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21"/>
      <c r="B12" s="222"/>
      <c r="C12" s="252" t="s">
        <v>189</v>
      </c>
      <c r="D12" s="248"/>
      <c r="E12" s="248"/>
      <c r="F12" s="248"/>
      <c r="G12" s="248"/>
      <c r="H12" s="224"/>
      <c r="I12" s="224"/>
      <c r="J12" s="224"/>
      <c r="K12" s="224"/>
      <c r="L12" s="224"/>
      <c r="M12" s="224"/>
      <c r="N12" s="223"/>
      <c r="O12" s="223"/>
      <c r="P12" s="223"/>
      <c r="Q12" s="223"/>
      <c r="R12" s="224"/>
      <c r="S12" s="224"/>
      <c r="T12" s="224"/>
      <c r="U12" s="224"/>
      <c r="V12" s="224"/>
      <c r="W12" s="224"/>
      <c r="X12" s="224"/>
      <c r="Y12" s="214"/>
      <c r="Z12" s="214"/>
      <c r="AA12" s="214"/>
      <c r="AB12" s="214"/>
      <c r="AC12" s="214"/>
      <c r="AD12" s="214"/>
      <c r="AE12" s="214"/>
      <c r="AF12" s="214"/>
      <c r="AG12" s="214" t="s">
        <v>190</v>
      </c>
      <c r="AH12" s="214"/>
      <c r="AI12" s="214"/>
      <c r="AJ12" s="214"/>
      <c r="AK12" s="214"/>
      <c r="AL12" s="214"/>
      <c r="AM12" s="214"/>
      <c r="AN12" s="214"/>
      <c r="AO12" s="214"/>
      <c r="AP12" s="214"/>
      <c r="AQ12" s="214"/>
      <c r="AR12" s="214"/>
      <c r="AS12" s="214"/>
      <c r="AT12" s="214"/>
      <c r="AU12" s="214"/>
      <c r="AV12" s="214"/>
      <c r="AW12" s="214"/>
      <c r="AX12" s="214"/>
      <c r="AY12" s="214"/>
      <c r="AZ12" s="214"/>
      <c r="BA12" s="2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14"/>
      <c r="BC12" s="214"/>
      <c r="BD12" s="214"/>
      <c r="BE12" s="214"/>
      <c r="BF12" s="214"/>
      <c r="BG12" s="214"/>
      <c r="BH12" s="214"/>
    </row>
    <row r="13" spans="1:60" outlineLevel="1" x14ac:dyDescent="0.2">
      <c r="A13" s="233">
        <v>4</v>
      </c>
      <c r="B13" s="234" t="s">
        <v>191</v>
      </c>
      <c r="C13" s="251" t="s">
        <v>192</v>
      </c>
      <c r="D13" s="235" t="s">
        <v>180</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181</v>
      </c>
      <c r="T13" s="239" t="s">
        <v>182</v>
      </c>
      <c r="U13" s="224">
        <v>0</v>
      </c>
      <c r="V13" s="224">
        <f>ROUND(E13*U13,2)</f>
        <v>0</v>
      </c>
      <c r="W13" s="224"/>
      <c r="X13" s="224" t="s">
        <v>183</v>
      </c>
      <c r="Y13" s="214"/>
      <c r="Z13" s="214"/>
      <c r="AA13" s="214"/>
      <c r="AB13" s="214"/>
      <c r="AC13" s="214"/>
      <c r="AD13" s="214"/>
      <c r="AE13" s="214"/>
      <c r="AF13" s="214"/>
      <c r="AG13" s="214" t="s">
        <v>184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1" x14ac:dyDescent="0.2">
      <c r="A14" s="221"/>
      <c r="B14" s="222"/>
      <c r="C14" s="252" t="s">
        <v>193</v>
      </c>
      <c r="D14" s="248"/>
      <c r="E14" s="248"/>
      <c r="F14" s="248"/>
      <c r="G14" s="248"/>
      <c r="H14" s="224"/>
      <c r="I14" s="224"/>
      <c r="J14" s="224"/>
      <c r="K14" s="224"/>
      <c r="L14" s="224"/>
      <c r="M14" s="224"/>
      <c r="N14" s="223"/>
      <c r="O14" s="223"/>
      <c r="P14" s="223"/>
      <c r="Q14" s="223"/>
      <c r="R14" s="224"/>
      <c r="S14" s="224"/>
      <c r="T14" s="224"/>
      <c r="U14" s="224"/>
      <c r="V14" s="224"/>
      <c r="W14" s="224"/>
      <c r="X14" s="224"/>
      <c r="Y14" s="214"/>
      <c r="Z14" s="214"/>
      <c r="AA14" s="214"/>
      <c r="AB14" s="214"/>
      <c r="AC14" s="214"/>
      <c r="AD14" s="214"/>
      <c r="AE14" s="214"/>
      <c r="AF14" s="214"/>
      <c r="AG14" s="214" t="s">
        <v>190</v>
      </c>
      <c r="AH14" s="214"/>
      <c r="AI14" s="214"/>
      <c r="AJ14" s="214"/>
      <c r="AK14" s="214"/>
      <c r="AL14" s="214"/>
      <c r="AM14" s="214"/>
      <c r="AN14" s="214"/>
      <c r="AO14" s="214"/>
      <c r="AP14" s="214"/>
      <c r="AQ14" s="214"/>
      <c r="AR14" s="214"/>
      <c r="AS14" s="214"/>
      <c r="AT14" s="214"/>
      <c r="AU14" s="214"/>
      <c r="AV14" s="214"/>
      <c r="AW14" s="214"/>
      <c r="AX14" s="214"/>
      <c r="AY14" s="214"/>
      <c r="AZ14" s="214"/>
      <c r="BA14" s="2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14"/>
      <c r="BC14" s="214"/>
      <c r="BD14" s="214"/>
      <c r="BE14" s="214"/>
      <c r="BF14" s="214"/>
      <c r="BG14" s="214"/>
      <c r="BH14" s="214"/>
    </row>
    <row r="15" spans="1:60" outlineLevel="1" x14ac:dyDescent="0.2">
      <c r="A15" s="233">
        <v>5</v>
      </c>
      <c r="B15" s="234" t="s">
        <v>194</v>
      </c>
      <c r="C15" s="251" t="s">
        <v>195</v>
      </c>
      <c r="D15" s="235" t="s">
        <v>180</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181</v>
      </c>
      <c r="T15" s="239" t="s">
        <v>182</v>
      </c>
      <c r="U15" s="224">
        <v>0</v>
      </c>
      <c r="V15" s="224">
        <f>ROUND(E15*U15,2)</f>
        <v>0</v>
      </c>
      <c r="W15" s="224"/>
      <c r="X15" s="224" t="s">
        <v>183</v>
      </c>
      <c r="Y15" s="214"/>
      <c r="Z15" s="214"/>
      <c r="AA15" s="214"/>
      <c r="AB15" s="214"/>
      <c r="AC15" s="214"/>
      <c r="AD15" s="214"/>
      <c r="AE15" s="214"/>
      <c r="AF15" s="214"/>
      <c r="AG15" s="214" t="s">
        <v>184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21"/>
      <c r="B16" s="222"/>
      <c r="C16" s="252" t="s">
        <v>196</v>
      </c>
      <c r="D16" s="248"/>
      <c r="E16" s="248"/>
      <c r="F16" s="248"/>
      <c r="G16" s="248"/>
      <c r="H16" s="224"/>
      <c r="I16" s="224"/>
      <c r="J16" s="224"/>
      <c r="K16" s="224"/>
      <c r="L16" s="224"/>
      <c r="M16" s="224"/>
      <c r="N16" s="223"/>
      <c r="O16" s="223"/>
      <c r="P16" s="223"/>
      <c r="Q16" s="223"/>
      <c r="R16" s="224"/>
      <c r="S16" s="224"/>
      <c r="T16" s="224"/>
      <c r="U16" s="224"/>
      <c r="V16" s="224"/>
      <c r="W16" s="224"/>
      <c r="X16" s="224"/>
      <c r="Y16" s="214"/>
      <c r="Z16" s="214"/>
      <c r="AA16" s="214"/>
      <c r="AB16" s="214"/>
      <c r="AC16" s="214"/>
      <c r="AD16" s="214"/>
      <c r="AE16" s="214"/>
      <c r="AF16" s="214"/>
      <c r="AG16" s="214" t="s">
        <v>190</v>
      </c>
      <c r="AH16" s="214"/>
      <c r="AI16" s="214"/>
      <c r="AJ16" s="214"/>
      <c r="AK16" s="214"/>
      <c r="AL16" s="214"/>
      <c r="AM16" s="214"/>
      <c r="AN16" s="214"/>
      <c r="AO16" s="214"/>
      <c r="AP16" s="214"/>
      <c r="AQ16" s="214"/>
      <c r="AR16" s="214"/>
      <c r="AS16" s="214"/>
      <c r="AT16" s="214"/>
      <c r="AU16" s="214"/>
      <c r="AV16" s="214"/>
      <c r="AW16" s="214"/>
      <c r="AX16" s="214"/>
      <c r="AY16" s="214"/>
      <c r="AZ16" s="214"/>
      <c r="BA16" s="247" t="str">
        <f>C16</f>
        <v>Odstranění objektů zařízení staveniště včetně přípojek energií a jejich odvoz. Položka zahrnuje i náklady na úpravu povrchů po odstranění zařízení staveniště a úklid ploch, na kterých bylo zařízení staveniště provozováno.</v>
      </c>
      <c r="BB16" s="214"/>
      <c r="BC16" s="214"/>
      <c r="BD16" s="214"/>
      <c r="BE16" s="214"/>
      <c r="BF16" s="214"/>
      <c r="BG16" s="214"/>
      <c r="BH16" s="214"/>
    </row>
    <row r="17" spans="1:60" outlineLevel="1" x14ac:dyDescent="0.2">
      <c r="A17" s="233">
        <v>6</v>
      </c>
      <c r="B17" s="234" t="s">
        <v>197</v>
      </c>
      <c r="C17" s="251" t="s">
        <v>198</v>
      </c>
      <c r="D17" s="235" t="s">
        <v>180</v>
      </c>
      <c r="E17" s="236">
        <v>1</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c r="S17" s="238" t="s">
        <v>181</v>
      </c>
      <c r="T17" s="239" t="s">
        <v>182</v>
      </c>
      <c r="U17" s="224">
        <v>0</v>
      </c>
      <c r="V17" s="224">
        <f>ROUND(E17*U17,2)</f>
        <v>0</v>
      </c>
      <c r="W17" s="224"/>
      <c r="X17" s="224" t="s">
        <v>183</v>
      </c>
      <c r="Y17" s="214"/>
      <c r="Z17" s="214"/>
      <c r="AA17" s="214"/>
      <c r="AB17" s="214"/>
      <c r="AC17" s="214"/>
      <c r="AD17" s="214"/>
      <c r="AE17" s="214"/>
      <c r="AF17" s="214"/>
      <c r="AG17" s="214" t="s">
        <v>184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3.75" outlineLevel="1" x14ac:dyDescent="0.2">
      <c r="A18" s="221"/>
      <c r="B18" s="222"/>
      <c r="C18" s="252" t="s">
        <v>199</v>
      </c>
      <c r="D18" s="248"/>
      <c r="E18" s="248"/>
      <c r="F18" s="248"/>
      <c r="G18" s="248"/>
      <c r="H18" s="224"/>
      <c r="I18" s="224"/>
      <c r="J18" s="224"/>
      <c r="K18" s="224"/>
      <c r="L18" s="224"/>
      <c r="M18" s="224"/>
      <c r="N18" s="223"/>
      <c r="O18" s="223"/>
      <c r="P18" s="223"/>
      <c r="Q18" s="223"/>
      <c r="R18" s="224"/>
      <c r="S18" s="224"/>
      <c r="T18" s="224"/>
      <c r="U18" s="224"/>
      <c r="V18" s="224"/>
      <c r="W18" s="224"/>
      <c r="X18" s="224"/>
      <c r="Y18" s="214"/>
      <c r="Z18" s="214"/>
      <c r="AA18" s="214"/>
      <c r="AB18" s="214"/>
      <c r="AC18" s="214"/>
      <c r="AD18" s="214"/>
      <c r="AE18" s="214"/>
      <c r="AF18" s="214"/>
      <c r="AG18" s="214" t="s">
        <v>190</v>
      </c>
      <c r="AH18" s="214"/>
      <c r="AI18" s="214"/>
      <c r="AJ18" s="214"/>
      <c r="AK18" s="214"/>
      <c r="AL18" s="214"/>
      <c r="AM18" s="214"/>
      <c r="AN18" s="214"/>
      <c r="AO18" s="214"/>
      <c r="AP18" s="214"/>
      <c r="AQ18" s="214"/>
      <c r="AR18" s="214"/>
      <c r="AS18" s="214"/>
      <c r="AT18" s="214"/>
      <c r="AU18" s="214"/>
      <c r="AV18" s="214"/>
      <c r="AW18" s="214"/>
      <c r="AX18" s="214"/>
      <c r="AY18" s="214"/>
      <c r="AZ18" s="214"/>
      <c r="BA18" s="247" t="str">
        <f>C18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 s="214"/>
      <c r="BC18" s="214"/>
      <c r="BD18" s="214"/>
      <c r="BE18" s="214"/>
      <c r="BF18" s="214"/>
      <c r="BG18" s="214"/>
      <c r="BH18" s="214"/>
    </row>
    <row r="19" spans="1:60" outlineLevel="1" x14ac:dyDescent="0.2">
      <c r="A19" s="233">
        <v>7</v>
      </c>
      <c r="B19" s="234" t="s">
        <v>200</v>
      </c>
      <c r="C19" s="251" t="s">
        <v>201</v>
      </c>
      <c r="D19" s="235" t="s">
        <v>180</v>
      </c>
      <c r="E19" s="236">
        <v>1</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c r="S19" s="238" t="s">
        <v>181</v>
      </c>
      <c r="T19" s="239" t="s">
        <v>182</v>
      </c>
      <c r="U19" s="224">
        <v>0</v>
      </c>
      <c r="V19" s="224">
        <f>ROUND(E19*U19,2)</f>
        <v>0</v>
      </c>
      <c r="W19" s="224"/>
      <c r="X19" s="224" t="s">
        <v>183</v>
      </c>
      <c r="Y19" s="214"/>
      <c r="Z19" s="214"/>
      <c r="AA19" s="214"/>
      <c r="AB19" s="214"/>
      <c r="AC19" s="214"/>
      <c r="AD19" s="214"/>
      <c r="AE19" s="214"/>
      <c r="AF19" s="214"/>
      <c r="AG19" s="214" t="s">
        <v>184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2" t="s">
        <v>202</v>
      </c>
      <c r="D20" s="248"/>
      <c r="E20" s="248"/>
      <c r="F20" s="248"/>
      <c r="G20" s="248"/>
      <c r="H20" s="224"/>
      <c r="I20" s="224"/>
      <c r="J20" s="224"/>
      <c r="K20" s="224"/>
      <c r="L20" s="224"/>
      <c r="M20" s="224"/>
      <c r="N20" s="223"/>
      <c r="O20" s="223"/>
      <c r="P20" s="223"/>
      <c r="Q20" s="223"/>
      <c r="R20" s="224"/>
      <c r="S20" s="224"/>
      <c r="T20" s="224"/>
      <c r="U20" s="224"/>
      <c r="V20" s="224"/>
      <c r="W20" s="224"/>
      <c r="X20" s="224"/>
      <c r="Y20" s="214"/>
      <c r="Z20" s="214"/>
      <c r="AA20" s="214"/>
      <c r="AB20" s="214"/>
      <c r="AC20" s="214"/>
      <c r="AD20" s="214"/>
      <c r="AE20" s="214"/>
      <c r="AF20" s="214"/>
      <c r="AG20" s="214" t="s">
        <v>190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3">
        <v>8</v>
      </c>
      <c r="B21" s="234" t="s">
        <v>203</v>
      </c>
      <c r="C21" s="251" t="s">
        <v>204</v>
      </c>
      <c r="D21" s="235" t="s">
        <v>180</v>
      </c>
      <c r="E21" s="236">
        <v>1</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181</v>
      </c>
      <c r="T21" s="239" t="s">
        <v>182</v>
      </c>
      <c r="U21" s="224">
        <v>0</v>
      </c>
      <c r="V21" s="224">
        <f>ROUND(E21*U21,2)</f>
        <v>0</v>
      </c>
      <c r="W21" s="224"/>
      <c r="X21" s="224" t="s">
        <v>183</v>
      </c>
      <c r="Y21" s="214"/>
      <c r="Z21" s="214"/>
      <c r="AA21" s="214"/>
      <c r="AB21" s="214"/>
      <c r="AC21" s="214"/>
      <c r="AD21" s="214"/>
      <c r="AE21" s="214"/>
      <c r="AF21" s="214"/>
      <c r="AG21" s="214" t="s">
        <v>184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52" t="s">
        <v>205</v>
      </c>
      <c r="D22" s="248"/>
      <c r="E22" s="248"/>
      <c r="F22" s="248"/>
      <c r="G22" s="248"/>
      <c r="H22" s="224"/>
      <c r="I22" s="224"/>
      <c r="J22" s="224"/>
      <c r="K22" s="224"/>
      <c r="L22" s="224"/>
      <c r="M22" s="224"/>
      <c r="N22" s="223"/>
      <c r="O22" s="223"/>
      <c r="P22" s="223"/>
      <c r="Q22" s="223"/>
      <c r="R22" s="224"/>
      <c r="S22" s="224"/>
      <c r="T22" s="224"/>
      <c r="U22" s="224"/>
      <c r="V22" s="224"/>
      <c r="W22" s="224"/>
      <c r="X22" s="224"/>
      <c r="Y22" s="214"/>
      <c r="Z22" s="214"/>
      <c r="AA22" s="214"/>
      <c r="AB22" s="214"/>
      <c r="AC22" s="214"/>
      <c r="AD22" s="214"/>
      <c r="AE22" s="214"/>
      <c r="AF22" s="214"/>
      <c r="AG22" s="214" t="s">
        <v>190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3">
        <v>9</v>
      </c>
      <c r="B23" s="234" t="s">
        <v>206</v>
      </c>
      <c r="C23" s="251" t="s">
        <v>207</v>
      </c>
      <c r="D23" s="235" t="s">
        <v>180</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181</v>
      </c>
      <c r="T23" s="239" t="s">
        <v>182</v>
      </c>
      <c r="U23" s="224">
        <v>0</v>
      </c>
      <c r="V23" s="224">
        <f>ROUND(E23*U23,2)</f>
        <v>0</v>
      </c>
      <c r="W23" s="224"/>
      <c r="X23" s="224" t="s">
        <v>183</v>
      </c>
      <c r="Y23" s="214"/>
      <c r="Z23" s="214"/>
      <c r="AA23" s="214"/>
      <c r="AB23" s="214"/>
      <c r="AC23" s="214"/>
      <c r="AD23" s="214"/>
      <c r="AE23" s="214"/>
      <c r="AF23" s="214"/>
      <c r="AG23" s="214" t="s">
        <v>184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1" x14ac:dyDescent="0.2">
      <c r="A24" s="221"/>
      <c r="B24" s="222"/>
      <c r="C24" s="252" t="s">
        <v>208</v>
      </c>
      <c r="D24" s="248"/>
      <c r="E24" s="248"/>
      <c r="F24" s="248"/>
      <c r="G24" s="248"/>
      <c r="H24" s="224"/>
      <c r="I24" s="224"/>
      <c r="J24" s="224"/>
      <c r="K24" s="224"/>
      <c r="L24" s="224"/>
      <c r="M24" s="224"/>
      <c r="N24" s="223"/>
      <c r="O24" s="223"/>
      <c r="P24" s="223"/>
      <c r="Q24" s="223"/>
      <c r="R24" s="224"/>
      <c r="S24" s="224"/>
      <c r="T24" s="224"/>
      <c r="U24" s="224"/>
      <c r="V24" s="224"/>
      <c r="W24" s="224"/>
      <c r="X24" s="224"/>
      <c r="Y24" s="214"/>
      <c r="Z24" s="214"/>
      <c r="AA24" s="214"/>
      <c r="AB24" s="214"/>
      <c r="AC24" s="214"/>
      <c r="AD24" s="214"/>
      <c r="AE24" s="214"/>
      <c r="AF24" s="214"/>
      <c r="AG24" s="214" t="s">
        <v>190</v>
      </c>
      <c r="AH24" s="214"/>
      <c r="AI24" s="214"/>
      <c r="AJ24" s="214"/>
      <c r="AK24" s="214"/>
      <c r="AL24" s="214"/>
      <c r="AM24" s="214"/>
      <c r="AN24" s="214"/>
      <c r="AO24" s="214"/>
      <c r="AP24" s="214"/>
      <c r="AQ24" s="214"/>
      <c r="AR24" s="214"/>
      <c r="AS24" s="214"/>
      <c r="AT24" s="214"/>
      <c r="AU24" s="214"/>
      <c r="AV24" s="214"/>
      <c r="AW24" s="214"/>
      <c r="AX24" s="214"/>
      <c r="AY24" s="214"/>
      <c r="AZ24" s="214"/>
      <c r="BA24" s="247"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214"/>
      <c r="BC24" s="214"/>
      <c r="BD24" s="214"/>
      <c r="BE24" s="214"/>
      <c r="BF24" s="214"/>
      <c r="BG24" s="214"/>
      <c r="BH24" s="214"/>
    </row>
    <row r="25" spans="1:60" x14ac:dyDescent="0.2">
      <c r="A25" s="226" t="s">
        <v>176</v>
      </c>
      <c r="B25" s="227" t="s">
        <v>147</v>
      </c>
      <c r="C25" s="249" t="s">
        <v>28</v>
      </c>
      <c r="D25" s="228"/>
      <c r="E25" s="229"/>
      <c r="F25" s="230"/>
      <c r="G25" s="230">
        <f>SUMIF(AG26:AG27,"&lt;&gt;NOR",G26:G27)</f>
        <v>0</v>
      </c>
      <c r="H25" s="230"/>
      <c r="I25" s="230">
        <f>SUM(I26:I27)</f>
        <v>0</v>
      </c>
      <c r="J25" s="230"/>
      <c r="K25" s="230">
        <f>SUM(K26:K27)</f>
        <v>0</v>
      </c>
      <c r="L25" s="230"/>
      <c r="M25" s="230">
        <f>SUM(M26:M27)</f>
        <v>0</v>
      </c>
      <c r="N25" s="229"/>
      <c r="O25" s="229">
        <f>SUM(O26:O27)</f>
        <v>0</v>
      </c>
      <c r="P25" s="229"/>
      <c r="Q25" s="229">
        <f>SUM(Q26:Q27)</f>
        <v>0</v>
      </c>
      <c r="R25" s="230"/>
      <c r="S25" s="230"/>
      <c r="T25" s="231"/>
      <c r="U25" s="225"/>
      <c r="V25" s="225">
        <f>SUM(V26:V27)</f>
        <v>0</v>
      </c>
      <c r="W25" s="225"/>
      <c r="X25" s="225"/>
      <c r="AG25" t="s">
        <v>177</v>
      </c>
    </row>
    <row r="26" spans="1:60" outlineLevel="1" x14ac:dyDescent="0.2">
      <c r="A26" s="233">
        <v>10</v>
      </c>
      <c r="B26" s="234" t="s">
        <v>209</v>
      </c>
      <c r="C26" s="251" t="s">
        <v>210</v>
      </c>
      <c r="D26" s="235" t="s">
        <v>180</v>
      </c>
      <c r="E26" s="236">
        <v>1</v>
      </c>
      <c r="F26" s="237"/>
      <c r="G26" s="238">
        <f>ROUND(E26*F26,2)</f>
        <v>0</v>
      </c>
      <c r="H26" s="237"/>
      <c r="I26" s="238">
        <f>ROUND(E26*H26,2)</f>
        <v>0</v>
      </c>
      <c r="J26" s="237"/>
      <c r="K26" s="238">
        <f>ROUND(E26*J26,2)</f>
        <v>0</v>
      </c>
      <c r="L26" s="238">
        <v>21</v>
      </c>
      <c r="M26" s="238">
        <f>G26*(1+L26/100)</f>
        <v>0</v>
      </c>
      <c r="N26" s="236">
        <v>0</v>
      </c>
      <c r="O26" s="236">
        <f>ROUND(E26*N26,2)</f>
        <v>0</v>
      </c>
      <c r="P26" s="236">
        <v>0</v>
      </c>
      <c r="Q26" s="236">
        <f>ROUND(E26*P26,2)</f>
        <v>0</v>
      </c>
      <c r="R26" s="238"/>
      <c r="S26" s="238" t="s">
        <v>181</v>
      </c>
      <c r="T26" s="239" t="s">
        <v>182</v>
      </c>
      <c r="U26" s="224">
        <v>0</v>
      </c>
      <c r="V26" s="224">
        <f>ROUND(E26*U26,2)</f>
        <v>0</v>
      </c>
      <c r="W26" s="224"/>
      <c r="X26" s="224" t="s">
        <v>183</v>
      </c>
      <c r="Y26" s="214"/>
      <c r="Z26" s="214"/>
      <c r="AA26" s="214"/>
      <c r="AB26" s="214"/>
      <c r="AC26" s="214"/>
      <c r="AD26" s="214"/>
      <c r="AE26" s="214"/>
      <c r="AF26" s="214"/>
      <c r="AG26" s="214" t="s">
        <v>184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2" t="s">
        <v>211</v>
      </c>
      <c r="D27" s="248"/>
      <c r="E27" s="248"/>
      <c r="F27" s="248"/>
      <c r="G27" s="248"/>
      <c r="H27" s="224"/>
      <c r="I27" s="224"/>
      <c r="J27" s="224"/>
      <c r="K27" s="224"/>
      <c r="L27" s="224"/>
      <c r="M27" s="224"/>
      <c r="N27" s="223"/>
      <c r="O27" s="223"/>
      <c r="P27" s="223"/>
      <c r="Q27" s="223"/>
      <c r="R27" s="224"/>
      <c r="S27" s="224"/>
      <c r="T27" s="224"/>
      <c r="U27" s="224"/>
      <c r="V27" s="224"/>
      <c r="W27" s="224"/>
      <c r="X27" s="224"/>
      <c r="Y27" s="214"/>
      <c r="Z27" s="214"/>
      <c r="AA27" s="214"/>
      <c r="AB27" s="214"/>
      <c r="AC27" s="214"/>
      <c r="AD27" s="214"/>
      <c r="AE27" s="214"/>
      <c r="AF27" s="214"/>
      <c r="AG27" s="214" t="s">
        <v>190</v>
      </c>
      <c r="AH27" s="214"/>
      <c r="AI27" s="214"/>
      <c r="AJ27" s="214"/>
      <c r="AK27" s="214"/>
      <c r="AL27" s="214"/>
      <c r="AM27" s="214"/>
      <c r="AN27" s="214"/>
      <c r="AO27" s="214"/>
      <c r="AP27" s="214"/>
      <c r="AQ27" s="214"/>
      <c r="AR27" s="214"/>
      <c r="AS27" s="214"/>
      <c r="AT27" s="214"/>
      <c r="AU27" s="214"/>
      <c r="AV27" s="214"/>
      <c r="AW27" s="214"/>
      <c r="AX27" s="214"/>
      <c r="AY27" s="214"/>
      <c r="AZ27" s="214"/>
      <c r="BA27" s="247" t="str">
        <f>C27</f>
        <v>Náklady zhotovitele, které vzniknou v souvislosti s povinnostmi zhotovitele při předání a převzetí díla.</v>
      </c>
      <c r="BB27" s="214"/>
      <c r="BC27" s="214"/>
      <c r="BD27" s="214"/>
      <c r="BE27" s="214"/>
      <c r="BF27" s="214"/>
      <c r="BG27" s="214"/>
      <c r="BH27" s="214"/>
    </row>
    <row r="28" spans="1:60" x14ac:dyDescent="0.2">
      <c r="A28" s="3"/>
      <c r="B28" s="4"/>
      <c r="C28" s="253"/>
      <c r="D28" s="6"/>
      <c r="E28" s="3"/>
      <c r="F28" s="3"/>
      <c r="G28" s="3"/>
      <c r="H28" s="3"/>
      <c r="I28" s="3"/>
      <c r="J28" s="3"/>
      <c r="K28" s="3"/>
      <c r="L28" s="3"/>
      <c r="M28" s="3"/>
      <c r="N28" s="3"/>
      <c r="O28" s="3"/>
      <c r="P28" s="3"/>
      <c r="Q28" s="3"/>
      <c r="R28" s="3"/>
      <c r="S28" s="3"/>
      <c r="T28" s="3"/>
      <c r="U28" s="3"/>
      <c r="V28" s="3"/>
      <c r="W28" s="3"/>
      <c r="X28" s="3"/>
      <c r="AE28">
        <v>15</v>
      </c>
      <c r="AF28">
        <v>21</v>
      </c>
      <c r="AG28" t="s">
        <v>163</v>
      </c>
    </row>
    <row r="29" spans="1:60" x14ac:dyDescent="0.2">
      <c r="A29" s="217"/>
      <c r="B29" s="218" t="s">
        <v>29</v>
      </c>
      <c r="C29" s="254"/>
      <c r="D29" s="219"/>
      <c r="E29" s="220"/>
      <c r="F29" s="220"/>
      <c r="G29" s="232">
        <f>G8+G25</f>
        <v>0</v>
      </c>
      <c r="H29" s="3"/>
      <c r="I29" s="3"/>
      <c r="J29" s="3"/>
      <c r="K29" s="3"/>
      <c r="L29" s="3"/>
      <c r="M29" s="3"/>
      <c r="N29" s="3"/>
      <c r="O29" s="3"/>
      <c r="P29" s="3"/>
      <c r="Q29" s="3"/>
      <c r="R29" s="3"/>
      <c r="S29" s="3"/>
      <c r="T29" s="3"/>
      <c r="U29" s="3"/>
      <c r="V29" s="3"/>
      <c r="W29" s="3"/>
      <c r="X29" s="3"/>
      <c r="AE29">
        <f>SUMIF(L7:L27,AE28,G7:G27)</f>
        <v>0</v>
      </c>
      <c r="AF29">
        <f>SUMIF(L7:L27,AF28,G7:G27)</f>
        <v>0</v>
      </c>
      <c r="AG29" t="s">
        <v>212</v>
      </c>
    </row>
    <row r="30" spans="1:60" x14ac:dyDescent="0.2">
      <c r="C30" s="255"/>
      <c r="D30" s="10"/>
      <c r="AG30" t="s">
        <v>213</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tlmUpad8JTwSbyaaHxmSNR0USKbzSJmCwS/qccEPlH5K7yr1gZu3VFtm7qzRJFhD5bQjtrZ3Exc5RPT3UPDKA==" saltValue="aVEhSePPwzdp4LIyRwz0sg==" spinCount="100000" sheet="1"/>
  <mergeCells count="12">
    <mergeCell ref="C16:G16"/>
    <mergeCell ref="C18:G18"/>
    <mergeCell ref="C20:G20"/>
    <mergeCell ref="C22:G22"/>
    <mergeCell ref="C24:G24"/>
    <mergeCell ref="C27:G27"/>
    <mergeCell ref="A1:G1"/>
    <mergeCell ref="C2:G2"/>
    <mergeCell ref="C3:G3"/>
    <mergeCell ref="C4:G4"/>
    <mergeCell ref="C12:G12"/>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0E44-43B5-434D-813C-85E44DDD5A9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214</v>
      </c>
      <c r="B1" s="199"/>
      <c r="C1" s="199"/>
      <c r="D1" s="199"/>
      <c r="E1" s="199"/>
      <c r="F1" s="199"/>
      <c r="G1" s="199"/>
      <c r="AG1" t="s">
        <v>149</v>
      </c>
    </row>
    <row r="2" spans="1:60" ht="24.95" customHeight="1" x14ac:dyDescent="0.2">
      <c r="A2" s="200" t="s">
        <v>7</v>
      </c>
      <c r="B2" s="49" t="s">
        <v>44</v>
      </c>
      <c r="C2" s="203" t="s">
        <v>45</v>
      </c>
      <c r="D2" s="201"/>
      <c r="E2" s="201"/>
      <c r="F2" s="201"/>
      <c r="G2" s="202"/>
      <c r="AG2" t="s">
        <v>150</v>
      </c>
    </row>
    <row r="3" spans="1:60" ht="24.95" customHeight="1" x14ac:dyDescent="0.2">
      <c r="A3" s="200" t="s">
        <v>8</v>
      </c>
      <c r="B3" s="49" t="s">
        <v>57</v>
      </c>
      <c r="C3" s="203" t="s">
        <v>58</v>
      </c>
      <c r="D3" s="201"/>
      <c r="E3" s="201"/>
      <c r="F3" s="201"/>
      <c r="G3" s="202"/>
      <c r="AC3" s="179" t="s">
        <v>150</v>
      </c>
      <c r="AG3" t="s">
        <v>153</v>
      </c>
    </row>
    <row r="4" spans="1:60" ht="24.95" customHeight="1" x14ac:dyDescent="0.2">
      <c r="A4" s="204" t="s">
        <v>9</v>
      </c>
      <c r="B4" s="205" t="s">
        <v>59</v>
      </c>
      <c r="C4" s="206" t="s">
        <v>60</v>
      </c>
      <c r="D4" s="207"/>
      <c r="E4" s="207"/>
      <c r="F4" s="207"/>
      <c r="G4" s="208"/>
      <c r="AG4" t="s">
        <v>154</v>
      </c>
    </row>
    <row r="5" spans="1:60" x14ac:dyDescent="0.2">
      <c r="D5" s="10"/>
    </row>
    <row r="6" spans="1:60" ht="38.25" x14ac:dyDescent="0.2">
      <c r="A6" s="210" t="s">
        <v>155</v>
      </c>
      <c r="B6" s="212" t="s">
        <v>156</v>
      </c>
      <c r="C6" s="212" t="s">
        <v>157</v>
      </c>
      <c r="D6" s="211" t="s">
        <v>158</v>
      </c>
      <c r="E6" s="210" t="s">
        <v>159</v>
      </c>
      <c r="F6" s="209" t="s">
        <v>160</v>
      </c>
      <c r="G6" s="210" t="s">
        <v>29</v>
      </c>
      <c r="H6" s="213" t="s">
        <v>30</v>
      </c>
      <c r="I6" s="213" t="s">
        <v>161</v>
      </c>
      <c r="J6" s="213" t="s">
        <v>31</v>
      </c>
      <c r="K6" s="213" t="s">
        <v>162</v>
      </c>
      <c r="L6" s="213" t="s">
        <v>163</v>
      </c>
      <c r="M6" s="213" t="s">
        <v>164</v>
      </c>
      <c r="N6" s="213" t="s">
        <v>165</v>
      </c>
      <c r="O6" s="213" t="s">
        <v>166</v>
      </c>
      <c r="P6" s="213" t="s">
        <v>167</v>
      </c>
      <c r="Q6" s="213" t="s">
        <v>168</v>
      </c>
      <c r="R6" s="213" t="s">
        <v>169</v>
      </c>
      <c r="S6" s="213" t="s">
        <v>170</v>
      </c>
      <c r="T6" s="213" t="s">
        <v>171</v>
      </c>
      <c r="U6" s="213" t="s">
        <v>172</v>
      </c>
      <c r="V6" s="213" t="s">
        <v>173</v>
      </c>
      <c r="W6" s="213" t="s">
        <v>174</v>
      </c>
      <c r="X6" s="213" t="s">
        <v>175</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row>
    <row r="8" spans="1:60" x14ac:dyDescent="0.2">
      <c r="A8" s="226" t="s">
        <v>176</v>
      </c>
      <c r="B8" s="227" t="s">
        <v>123</v>
      </c>
      <c r="C8" s="249" t="s">
        <v>124</v>
      </c>
      <c r="D8" s="228"/>
      <c r="E8" s="229"/>
      <c r="F8" s="230"/>
      <c r="G8" s="230">
        <f>SUMIF(AG9:AG69,"&lt;&gt;NOR",G9:G69)</f>
        <v>0</v>
      </c>
      <c r="H8" s="230"/>
      <c r="I8" s="230">
        <f>SUM(I9:I69)</f>
        <v>0</v>
      </c>
      <c r="J8" s="230"/>
      <c r="K8" s="230">
        <f>SUM(K9:K69)</f>
        <v>0</v>
      </c>
      <c r="L8" s="230"/>
      <c r="M8" s="230">
        <f>SUM(M9:M69)</f>
        <v>0</v>
      </c>
      <c r="N8" s="229"/>
      <c r="O8" s="229">
        <f>SUM(O9:O69)</f>
        <v>0</v>
      </c>
      <c r="P8" s="229"/>
      <c r="Q8" s="229">
        <f>SUM(Q9:Q69)</f>
        <v>0</v>
      </c>
      <c r="R8" s="230"/>
      <c r="S8" s="230"/>
      <c r="T8" s="231"/>
      <c r="U8" s="225"/>
      <c r="V8" s="225">
        <f>SUM(V9:V69)</f>
        <v>142.94</v>
      </c>
      <c r="W8" s="225"/>
      <c r="X8" s="225"/>
      <c r="AG8" t="s">
        <v>177</v>
      </c>
    </row>
    <row r="9" spans="1:60" outlineLevel="1" x14ac:dyDescent="0.2">
      <c r="A9" s="233">
        <v>1</v>
      </c>
      <c r="B9" s="234" t="s">
        <v>215</v>
      </c>
      <c r="C9" s="251" t="s">
        <v>216</v>
      </c>
      <c r="D9" s="235" t="s">
        <v>217</v>
      </c>
      <c r="E9" s="236">
        <v>20.347000000000001</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218</v>
      </c>
      <c r="S9" s="238" t="s">
        <v>181</v>
      </c>
      <c r="T9" s="239" t="s">
        <v>181</v>
      </c>
      <c r="U9" s="224">
        <v>3.5329999999999999</v>
      </c>
      <c r="V9" s="224">
        <f>ROUND(E9*U9,2)</f>
        <v>71.89</v>
      </c>
      <c r="W9" s="224"/>
      <c r="X9" s="224" t="s">
        <v>219</v>
      </c>
      <c r="Y9" s="214"/>
      <c r="Z9" s="214"/>
      <c r="AA9" s="214"/>
      <c r="AB9" s="214"/>
      <c r="AC9" s="214"/>
      <c r="AD9" s="214"/>
      <c r="AE9" s="214"/>
      <c r="AF9" s="214"/>
      <c r="AG9" s="214" t="s">
        <v>220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66" t="s">
        <v>221</v>
      </c>
      <c r="D10" s="264"/>
      <c r="E10" s="264"/>
      <c r="F10" s="264"/>
      <c r="G10" s="264"/>
      <c r="H10" s="224"/>
      <c r="I10" s="224"/>
      <c r="J10" s="224"/>
      <c r="K10" s="224"/>
      <c r="L10" s="224"/>
      <c r="M10" s="224"/>
      <c r="N10" s="223"/>
      <c r="O10" s="223"/>
      <c r="P10" s="223"/>
      <c r="Q10" s="223"/>
      <c r="R10" s="224"/>
      <c r="S10" s="224"/>
      <c r="T10" s="224"/>
      <c r="U10" s="224"/>
      <c r="V10" s="224"/>
      <c r="W10" s="224"/>
      <c r="X10" s="224"/>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67" t="s">
        <v>223</v>
      </c>
      <c r="D11" s="256"/>
      <c r="E11" s="257"/>
      <c r="F11" s="224"/>
      <c r="G11" s="224"/>
      <c r="H11" s="224"/>
      <c r="I11" s="224"/>
      <c r="J11" s="224"/>
      <c r="K11" s="224"/>
      <c r="L11" s="224"/>
      <c r="M11" s="224"/>
      <c r="N11" s="223"/>
      <c r="O11" s="223"/>
      <c r="P11" s="223"/>
      <c r="Q11" s="223"/>
      <c r="R11" s="224"/>
      <c r="S11" s="224"/>
      <c r="T11" s="224"/>
      <c r="U11" s="224"/>
      <c r="V11" s="224"/>
      <c r="W11" s="224"/>
      <c r="X11" s="224"/>
      <c r="Y11" s="214"/>
      <c r="Z11" s="214"/>
      <c r="AA11" s="214"/>
      <c r="AB11" s="214"/>
      <c r="AC11" s="214"/>
      <c r="AD11" s="214"/>
      <c r="AE11" s="214"/>
      <c r="AF11" s="214"/>
      <c r="AG11" s="214" t="s">
        <v>224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7" t="s">
        <v>225</v>
      </c>
      <c r="D12" s="256"/>
      <c r="E12" s="257"/>
      <c r="F12" s="224"/>
      <c r="G12" s="224"/>
      <c r="H12" s="224"/>
      <c r="I12" s="224"/>
      <c r="J12" s="224"/>
      <c r="K12" s="224"/>
      <c r="L12" s="224"/>
      <c r="M12" s="224"/>
      <c r="N12" s="223"/>
      <c r="O12" s="223"/>
      <c r="P12" s="223"/>
      <c r="Q12" s="223"/>
      <c r="R12" s="224"/>
      <c r="S12" s="224"/>
      <c r="T12" s="224"/>
      <c r="U12" s="224"/>
      <c r="V12" s="224"/>
      <c r="W12" s="224"/>
      <c r="X12" s="224"/>
      <c r="Y12" s="214"/>
      <c r="Z12" s="214"/>
      <c r="AA12" s="214"/>
      <c r="AB12" s="214"/>
      <c r="AC12" s="214"/>
      <c r="AD12" s="214"/>
      <c r="AE12" s="214"/>
      <c r="AF12" s="214"/>
      <c r="AG12" s="214" t="s">
        <v>224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68" t="s">
        <v>226</v>
      </c>
      <c r="D13" s="258"/>
      <c r="E13" s="259"/>
      <c r="F13" s="224"/>
      <c r="G13" s="224"/>
      <c r="H13" s="224"/>
      <c r="I13" s="224"/>
      <c r="J13" s="224"/>
      <c r="K13" s="224"/>
      <c r="L13" s="224"/>
      <c r="M13" s="224"/>
      <c r="N13" s="223"/>
      <c r="O13" s="223"/>
      <c r="P13" s="223"/>
      <c r="Q13" s="223"/>
      <c r="R13" s="224"/>
      <c r="S13" s="224"/>
      <c r="T13" s="224"/>
      <c r="U13" s="224"/>
      <c r="V13" s="224"/>
      <c r="W13" s="224"/>
      <c r="X13" s="224"/>
      <c r="Y13" s="214"/>
      <c r="Z13" s="214"/>
      <c r="AA13" s="214"/>
      <c r="AB13" s="214"/>
      <c r="AC13" s="214"/>
      <c r="AD13" s="214"/>
      <c r="AE13" s="214"/>
      <c r="AF13" s="214"/>
      <c r="AG13" s="214" t="s">
        <v>224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21"/>
      <c r="B14" s="222"/>
      <c r="C14" s="269" t="s">
        <v>227</v>
      </c>
      <c r="D14" s="258"/>
      <c r="E14" s="259">
        <v>0.38</v>
      </c>
      <c r="F14" s="224"/>
      <c r="G14" s="224"/>
      <c r="H14" s="224"/>
      <c r="I14" s="224"/>
      <c r="J14" s="224"/>
      <c r="K14" s="224"/>
      <c r="L14" s="224"/>
      <c r="M14" s="224"/>
      <c r="N14" s="223"/>
      <c r="O14" s="223"/>
      <c r="P14" s="223"/>
      <c r="Q14" s="223"/>
      <c r="R14" s="224"/>
      <c r="S14" s="224"/>
      <c r="T14" s="224"/>
      <c r="U14" s="224"/>
      <c r="V14" s="224"/>
      <c r="W14" s="224"/>
      <c r="X14" s="224"/>
      <c r="Y14" s="214"/>
      <c r="Z14" s="214"/>
      <c r="AA14" s="214"/>
      <c r="AB14" s="214"/>
      <c r="AC14" s="214"/>
      <c r="AD14" s="214"/>
      <c r="AE14" s="214"/>
      <c r="AF14" s="214"/>
      <c r="AG14" s="214" t="s">
        <v>224</v>
      </c>
      <c r="AH14" s="214">
        <v>2</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69" t="s">
        <v>228</v>
      </c>
      <c r="D15" s="258"/>
      <c r="E15" s="259">
        <v>9.5000000000000001E-2</v>
      </c>
      <c r="F15" s="224"/>
      <c r="G15" s="224"/>
      <c r="H15" s="224"/>
      <c r="I15" s="224"/>
      <c r="J15" s="224"/>
      <c r="K15" s="224"/>
      <c r="L15" s="224"/>
      <c r="M15" s="224"/>
      <c r="N15" s="223"/>
      <c r="O15" s="223"/>
      <c r="P15" s="223"/>
      <c r="Q15" s="223"/>
      <c r="R15" s="224"/>
      <c r="S15" s="224"/>
      <c r="T15" s="224"/>
      <c r="U15" s="224"/>
      <c r="V15" s="224"/>
      <c r="W15" s="224"/>
      <c r="X15" s="224"/>
      <c r="Y15" s="214"/>
      <c r="Z15" s="214"/>
      <c r="AA15" s="214"/>
      <c r="AB15" s="214"/>
      <c r="AC15" s="214"/>
      <c r="AD15" s="214"/>
      <c r="AE15" s="214"/>
      <c r="AF15" s="214"/>
      <c r="AG15" s="214" t="s">
        <v>224</v>
      </c>
      <c r="AH15" s="214">
        <v>2</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8" t="s">
        <v>229</v>
      </c>
      <c r="D16" s="258"/>
      <c r="E16" s="259"/>
      <c r="F16" s="224"/>
      <c r="G16" s="224"/>
      <c r="H16" s="224"/>
      <c r="I16" s="224"/>
      <c r="J16" s="224"/>
      <c r="K16" s="224"/>
      <c r="L16" s="224"/>
      <c r="M16" s="224"/>
      <c r="N16" s="223"/>
      <c r="O16" s="223"/>
      <c r="P16" s="223"/>
      <c r="Q16" s="223"/>
      <c r="R16" s="224"/>
      <c r="S16" s="224"/>
      <c r="T16" s="224"/>
      <c r="U16" s="224"/>
      <c r="V16" s="224"/>
      <c r="W16" s="224"/>
      <c r="X16" s="224"/>
      <c r="Y16" s="214"/>
      <c r="Z16" s="214"/>
      <c r="AA16" s="214"/>
      <c r="AB16" s="214"/>
      <c r="AC16" s="214"/>
      <c r="AD16" s="214"/>
      <c r="AE16" s="214"/>
      <c r="AF16" s="214"/>
      <c r="AG16" s="214" t="s">
        <v>224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7" t="s">
        <v>230</v>
      </c>
      <c r="D17" s="256"/>
      <c r="E17" s="257">
        <v>3.6076299999999999</v>
      </c>
      <c r="F17" s="224"/>
      <c r="G17" s="224"/>
      <c r="H17" s="224"/>
      <c r="I17" s="224"/>
      <c r="J17" s="224"/>
      <c r="K17" s="224"/>
      <c r="L17" s="224"/>
      <c r="M17" s="224"/>
      <c r="N17" s="223"/>
      <c r="O17" s="223"/>
      <c r="P17" s="223"/>
      <c r="Q17" s="223"/>
      <c r="R17" s="224"/>
      <c r="S17" s="224"/>
      <c r="T17" s="224"/>
      <c r="U17" s="224"/>
      <c r="V17" s="224"/>
      <c r="W17" s="224"/>
      <c r="X17" s="224"/>
      <c r="Y17" s="214"/>
      <c r="Z17" s="214"/>
      <c r="AA17" s="214"/>
      <c r="AB17" s="214"/>
      <c r="AC17" s="214"/>
      <c r="AD17" s="214"/>
      <c r="AE17" s="214"/>
      <c r="AF17" s="214"/>
      <c r="AG17" s="214" t="s">
        <v>224</v>
      </c>
      <c r="AH17" s="214">
        <v>5</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67" t="s">
        <v>231</v>
      </c>
      <c r="D18" s="256"/>
      <c r="E18" s="257"/>
      <c r="F18" s="224"/>
      <c r="G18" s="224"/>
      <c r="H18" s="224"/>
      <c r="I18" s="224"/>
      <c r="J18" s="224"/>
      <c r="K18" s="224"/>
      <c r="L18" s="224"/>
      <c r="M18" s="224"/>
      <c r="N18" s="223"/>
      <c r="O18" s="223"/>
      <c r="P18" s="223"/>
      <c r="Q18" s="223"/>
      <c r="R18" s="224"/>
      <c r="S18" s="224"/>
      <c r="T18" s="224"/>
      <c r="U18" s="224"/>
      <c r="V18" s="224"/>
      <c r="W18" s="224"/>
      <c r="X18" s="224"/>
      <c r="Y18" s="214"/>
      <c r="Z18" s="214"/>
      <c r="AA18" s="214"/>
      <c r="AB18" s="214"/>
      <c r="AC18" s="214"/>
      <c r="AD18" s="214"/>
      <c r="AE18" s="214"/>
      <c r="AF18" s="214"/>
      <c r="AG18" s="214" t="s">
        <v>224</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68" t="s">
        <v>226</v>
      </c>
      <c r="D19" s="258"/>
      <c r="E19" s="259"/>
      <c r="F19" s="224"/>
      <c r="G19" s="224"/>
      <c r="H19" s="224"/>
      <c r="I19" s="224"/>
      <c r="J19" s="224"/>
      <c r="K19" s="224"/>
      <c r="L19" s="224"/>
      <c r="M19" s="224"/>
      <c r="N19" s="223"/>
      <c r="O19" s="223"/>
      <c r="P19" s="223"/>
      <c r="Q19" s="223"/>
      <c r="R19" s="224"/>
      <c r="S19" s="224"/>
      <c r="T19" s="224"/>
      <c r="U19" s="224"/>
      <c r="V19" s="224"/>
      <c r="W19" s="224"/>
      <c r="X19" s="224"/>
      <c r="Y19" s="214"/>
      <c r="Z19" s="214"/>
      <c r="AA19" s="214"/>
      <c r="AB19" s="214"/>
      <c r="AC19" s="214"/>
      <c r="AD19" s="214"/>
      <c r="AE19" s="214"/>
      <c r="AF19" s="214"/>
      <c r="AG19" s="214" t="s">
        <v>224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9" t="s">
        <v>232</v>
      </c>
      <c r="D20" s="258"/>
      <c r="E20" s="259">
        <v>8.7499999999999994E-2</v>
      </c>
      <c r="F20" s="224"/>
      <c r="G20" s="224"/>
      <c r="H20" s="224"/>
      <c r="I20" s="224"/>
      <c r="J20" s="224"/>
      <c r="K20" s="224"/>
      <c r="L20" s="224"/>
      <c r="M20" s="224"/>
      <c r="N20" s="223"/>
      <c r="O20" s="223"/>
      <c r="P20" s="223"/>
      <c r="Q20" s="223"/>
      <c r="R20" s="224"/>
      <c r="S20" s="224"/>
      <c r="T20" s="224"/>
      <c r="U20" s="224"/>
      <c r="V20" s="224"/>
      <c r="W20" s="224"/>
      <c r="X20" s="224"/>
      <c r="Y20" s="214"/>
      <c r="Z20" s="214"/>
      <c r="AA20" s="214"/>
      <c r="AB20" s="214"/>
      <c r="AC20" s="214"/>
      <c r="AD20" s="214"/>
      <c r="AE20" s="214"/>
      <c r="AF20" s="214"/>
      <c r="AG20" s="214" t="s">
        <v>224</v>
      </c>
      <c r="AH20" s="214">
        <v>2</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68" t="s">
        <v>229</v>
      </c>
      <c r="D21" s="258"/>
      <c r="E21" s="259"/>
      <c r="F21" s="224"/>
      <c r="G21" s="224"/>
      <c r="H21" s="224"/>
      <c r="I21" s="224"/>
      <c r="J21" s="224"/>
      <c r="K21" s="224"/>
      <c r="L21" s="224"/>
      <c r="M21" s="224"/>
      <c r="N21" s="223"/>
      <c r="O21" s="223"/>
      <c r="P21" s="223"/>
      <c r="Q21" s="223"/>
      <c r="R21" s="224"/>
      <c r="S21" s="224"/>
      <c r="T21" s="224"/>
      <c r="U21" s="224"/>
      <c r="V21" s="224"/>
      <c r="W21" s="224"/>
      <c r="X21" s="224"/>
      <c r="Y21" s="214"/>
      <c r="Z21" s="214"/>
      <c r="AA21" s="214"/>
      <c r="AB21" s="214"/>
      <c r="AC21" s="214"/>
      <c r="AD21" s="214"/>
      <c r="AE21" s="214"/>
      <c r="AF21" s="214"/>
      <c r="AG21" s="214" t="s">
        <v>224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67" t="s">
        <v>233</v>
      </c>
      <c r="D22" s="256"/>
      <c r="E22" s="257">
        <v>5.2456300000000002</v>
      </c>
      <c r="F22" s="224"/>
      <c r="G22" s="224"/>
      <c r="H22" s="224"/>
      <c r="I22" s="224"/>
      <c r="J22" s="224"/>
      <c r="K22" s="224"/>
      <c r="L22" s="224"/>
      <c r="M22" s="224"/>
      <c r="N22" s="223"/>
      <c r="O22" s="223"/>
      <c r="P22" s="223"/>
      <c r="Q22" s="223"/>
      <c r="R22" s="224"/>
      <c r="S22" s="224"/>
      <c r="T22" s="224"/>
      <c r="U22" s="224"/>
      <c r="V22" s="224"/>
      <c r="W22" s="224"/>
      <c r="X22" s="224"/>
      <c r="Y22" s="214"/>
      <c r="Z22" s="214"/>
      <c r="AA22" s="214"/>
      <c r="AB22" s="214"/>
      <c r="AC22" s="214"/>
      <c r="AD22" s="214"/>
      <c r="AE22" s="214"/>
      <c r="AF22" s="214"/>
      <c r="AG22" s="214" t="s">
        <v>224</v>
      </c>
      <c r="AH22" s="214">
        <v>5</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67" t="s">
        <v>234</v>
      </c>
      <c r="D23" s="256"/>
      <c r="E23" s="257"/>
      <c r="F23" s="224"/>
      <c r="G23" s="224"/>
      <c r="H23" s="224"/>
      <c r="I23" s="224"/>
      <c r="J23" s="224"/>
      <c r="K23" s="224"/>
      <c r="L23" s="224"/>
      <c r="M23" s="224"/>
      <c r="N23" s="223"/>
      <c r="O23" s="223"/>
      <c r="P23" s="223"/>
      <c r="Q23" s="223"/>
      <c r="R23" s="224"/>
      <c r="S23" s="224"/>
      <c r="T23" s="224"/>
      <c r="U23" s="224"/>
      <c r="V23" s="224"/>
      <c r="W23" s="224"/>
      <c r="X23" s="224"/>
      <c r="Y23" s="214"/>
      <c r="Z23" s="214"/>
      <c r="AA23" s="214"/>
      <c r="AB23" s="214"/>
      <c r="AC23" s="214"/>
      <c r="AD23" s="214"/>
      <c r="AE23" s="214"/>
      <c r="AF23" s="214"/>
      <c r="AG23" s="214" t="s">
        <v>224</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68" t="s">
        <v>226</v>
      </c>
      <c r="D24" s="258"/>
      <c r="E24" s="259"/>
      <c r="F24" s="224"/>
      <c r="G24" s="224"/>
      <c r="H24" s="224"/>
      <c r="I24" s="224"/>
      <c r="J24" s="224"/>
      <c r="K24" s="224"/>
      <c r="L24" s="224"/>
      <c r="M24" s="224"/>
      <c r="N24" s="223"/>
      <c r="O24" s="223"/>
      <c r="P24" s="223"/>
      <c r="Q24" s="223"/>
      <c r="R24" s="224"/>
      <c r="S24" s="224"/>
      <c r="T24" s="224"/>
      <c r="U24" s="224"/>
      <c r="V24" s="224"/>
      <c r="W24" s="224"/>
      <c r="X24" s="224"/>
      <c r="Y24" s="214"/>
      <c r="Z24" s="214"/>
      <c r="AA24" s="214"/>
      <c r="AB24" s="214"/>
      <c r="AC24" s="214"/>
      <c r="AD24" s="214"/>
      <c r="AE24" s="214"/>
      <c r="AF24" s="214"/>
      <c r="AG24" s="214" t="s">
        <v>224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9" t="s">
        <v>235</v>
      </c>
      <c r="D25" s="258"/>
      <c r="E25" s="259">
        <v>6.25E-2</v>
      </c>
      <c r="F25" s="224"/>
      <c r="G25" s="224"/>
      <c r="H25" s="224"/>
      <c r="I25" s="224"/>
      <c r="J25" s="224"/>
      <c r="K25" s="224"/>
      <c r="L25" s="224"/>
      <c r="M25" s="224"/>
      <c r="N25" s="223"/>
      <c r="O25" s="223"/>
      <c r="P25" s="223"/>
      <c r="Q25" s="223"/>
      <c r="R25" s="224"/>
      <c r="S25" s="224"/>
      <c r="T25" s="224"/>
      <c r="U25" s="224"/>
      <c r="V25" s="224"/>
      <c r="W25" s="224"/>
      <c r="X25" s="224"/>
      <c r="Y25" s="214"/>
      <c r="Z25" s="214"/>
      <c r="AA25" s="214"/>
      <c r="AB25" s="214"/>
      <c r="AC25" s="214"/>
      <c r="AD25" s="214"/>
      <c r="AE25" s="214"/>
      <c r="AF25" s="214"/>
      <c r="AG25" s="214" t="s">
        <v>224</v>
      </c>
      <c r="AH25" s="214">
        <v>2</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68" t="s">
        <v>229</v>
      </c>
      <c r="D26" s="258"/>
      <c r="E26" s="259"/>
      <c r="F26" s="224"/>
      <c r="G26" s="224"/>
      <c r="H26" s="224"/>
      <c r="I26" s="224"/>
      <c r="J26" s="224"/>
      <c r="K26" s="224"/>
      <c r="L26" s="224"/>
      <c r="M26" s="224"/>
      <c r="N26" s="223"/>
      <c r="O26" s="223"/>
      <c r="P26" s="223"/>
      <c r="Q26" s="223"/>
      <c r="R26" s="224"/>
      <c r="S26" s="224"/>
      <c r="T26" s="224"/>
      <c r="U26" s="224"/>
      <c r="V26" s="224"/>
      <c r="W26" s="224"/>
      <c r="X26" s="224"/>
      <c r="Y26" s="214"/>
      <c r="Z26" s="214"/>
      <c r="AA26" s="214"/>
      <c r="AB26" s="214"/>
      <c r="AC26" s="214"/>
      <c r="AD26" s="214"/>
      <c r="AE26" s="214"/>
      <c r="AF26" s="214"/>
      <c r="AG26" s="214" t="s">
        <v>224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67" t="s">
        <v>236</v>
      </c>
      <c r="D27" s="256"/>
      <c r="E27" s="257">
        <v>11.49375</v>
      </c>
      <c r="F27" s="224"/>
      <c r="G27" s="224"/>
      <c r="H27" s="224"/>
      <c r="I27" s="224"/>
      <c r="J27" s="224"/>
      <c r="K27" s="224"/>
      <c r="L27" s="224"/>
      <c r="M27" s="224"/>
      <c r="N27" s="223"/>
      <c r="O27" s="223"/>
      <c r="P27" s="223"/>
      <c r="Q27" s="223"/>
      <c r="R27" s="224"/>
      <c r="S27" s="224"/>
      <c r="T27" s="224"/>
      <c r="U27" s="224"/>
      <c r="V27" s="224"/>
      <c r="W27" s="224"/>
      <c r="X27" s="224"/>
      <c r="Y27" s="214"/>
      <c r="Z27" s="214"/>
      <c r="AA27" s="214"/>
      <c r="AB27" s="214"/>
      <c r="AC27" s="214"/>
      <c r="AD27" s="214"/>
      <c r="AE27" s="214"/>
      <c r="AF27" s="214"/>
      <c r="AG27" s="214" t="s">
        <v>224</v>
      </c>
      <c r="AH27" s="214">
        <v>5</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3">
        <v>2</v>
      </c>
      <c r="B28" s="234" t="s">
        <v>237</v>
      </c>
      <c r="C28" s="251" t="s">
        <v>238</v>
      </c>
      <c r="D28" s="235" t="s">
        <v>217</v>
      </c>
      <c r="E28" s="236">
        <v>20.347000000000001</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218</v>
      </c>
      <c r="S28" s="238" t="s">
        <v>181</v>
      </c>
      <c r="T28" s="239" t="s">
        <v>181</v>
      </c>
      <c r="U28" s="224">
        <v>1.0999999999999999E-2</v>
      </c>
      <c r="V28" s="224">
        <f>ROUND(E28*U28,2)</f>
        <v>0.22</v>
      </c>
      <c r="W28" s="224"/>
      <c r="X28" s="224" t="s">
        <v>219</v>
      </c>
      <c r="Y28" s="214"/>
      <c r="Z28" s="214"/>
      <c r="AA28" s="214"/>
      <c r="AB28" s="214"/>
      <c r="AC28" s="214"/>
      <c r="AD28" s="214"/>
      <c r="AE28" s="214"/>
      <c r="AF28" s="214"/>
      <c r="AG28" s="214" t="s">
        <v>220</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6" t="s">
        <v>239</v>
      </c>
      <c r="D29" s="264"/>
      <c r="E29" s="264"/>
      <c r="F29" s="264"/>
      <c r="G29" s="264"/>
      <c r="H29" s="224"/>
      <c r="I29" s="224"/>
      <c r="J29" s="224"/>
      <c r="K29" s="224"/>
      <c r="L29" s="224"/>
      <c r="M29" s="224"/>
      <c r="N29" s="223"/>
      <c r="O29" s="223"/>
      <c r="P29" s="223"/>
      <c r="Q29" s="223"/>
      <c r="R29" s="224"/>
      <c r="S29" s="224"/>
      <c r="T29" s="224"/>
      <c r="U29" s="224"/>
      <c r="V29" s="224"/>
      <c r="W29" s="224"/>
      <c r="X29" s="224"/>
      <c r="Y29" s="214"/>
      <c r="Z29" s="214"/>
      <c r="AA29" s="214"/>
      <c r="AB29" s="214"/>
      <c r="AC29" s="214"/>
      <c r="AD29" s="214"/>
      <c r="AE29" s="214"/>
      <c r="AF29" s="214"/>
      <c r="AG29" s="214" t="s">
        <v>222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67" t="s">
        <v>240</v>
      </c>
      <c r="D30" s="256"/>
      <c r="E30" s="257"/>
      <c r="F30" s="224"/>
      <c r="G30" s="224"/>
      <c r="H30" s="224"/>
      <c r="I30" s="224"/>
      <c r="J30" s="224"/>
      <c r="K30" s="224"/>
      <c r="L30" s="224"/>
      <c r="M30" s="224"/>
      <c r="N30" s="223"/>
      <c r="O30" s="223"/>
      <c r="P30" s="223"/>
      <c r="Q30" s="223"/>
      <c r="R30" s="224"/>
      <c r="S30" s="224"/>
      <c r="T30" s="224"/>
      <c r="U30" s="224"/>
      <c r="V30" s="224"/>
      <c r="W30" s="224"/>
      <c r="X30" s="224"/>
      <c r="Y30" s="214"/>
      <c r="Z30" s="214"/>
      <c r="AA30" s="214"/>
      <c r="AB30" s="214"/>
      <c r="AC30" s="214"/>
      <c r="AD30" s="214"/>
      <c r="AE30" s="214"/>
      <c r="AF30" s="214"/>
      <c r="AG30" s="214" t="s">
        <v>224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67" t="s">
        <v>241</v>
      </c>
      <c r="D31" s="256"/>
      <c r="E31" s="257"/>
      <c r="F31" s="224"/>
      <c r="G31" s="224"/>
      <c r="H31" s="224"/>
      <c r="I31" s="224"/>
      <c r="J31" s="224"/>
      <c r="K31" s="224"/>
      <c r="L31" s="224"/>
      <c r="M31" s="224"/>
      <c r="N31" s="223"/>
      <c r="O31" s="223"/>
      <c r="P31" s="223"/>
      <c r="Q31" s="223"/>
      <c r="R31" s="224"/>
      <c r="S31" s="224"/>
      <c r="T31" s="224"/>
      <c r="U31" s="224"/>
      <c r="V31" s="224"/>
      <c r="W31" s="224"/>
      <c r="X31" s="224"/>
      <c r="Y31" s="214"/>
      <c r="Z31" s="214"/>
      <c r="AA31" s="214"/>
      <c r="AB31" s="214"/>
      <c r="AC31" s="214"/>
      <c r="AD31" s="214"/>
      <c r="AE31" s="214"/>
      <c r="AF31" s="214"/>
      <c r="AG31" s="214" t="s">
        <v>224</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67" t="s">
        <v>242</v>
      </c>
      <c r="D32" s="256"/>
      <c r="E32" s="257">
        <v>20.347000000000001</v>
      </c>
      <c r="F32" s="224"/>
      <c r="G32" s="224"/>
      <c r="H32" s="224"/>
      <c r="I32" s="224"/>
      <c r="J32" s="224"/>
      <c r="K32" s="224"/>
      <c r="L32" s="224"/>
      <c r="M32" s="224"/>
      <c r="N32" s="223"/>
      <c r="O32" s="223"/>
      <c r="P32" s="223"/>
      <c r="Q32" s="223"/>
      <c r="R32" s="224"/>
      <c r="S32" s="224"/>
      <c r="T32" s="224"/>
      <c r="U32" s="224"/>
      <c r="V32" s="224"/>
      <c r="W32" s="224"/>
      <c r="X32" s="224"/>
      <c r="Y32" s="214"/>
      <c r="Z32" s="214"/>
      <c r="AA32" s="214"/>
      <c r="AB32" s="214"/>
      <c r="AC32" s="214"/>
      <c r="AD32" s="214"/>
      <c r="AE32" s="214"/>
      <c r="AF32" s="214"/>
      <c r="AG32" s="214" t="s">
        <v>224</v>
      </c>
      <c r="AH32" s="214">
        <v>5</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3">
        <v>3</v>
      </c>
      <c r="B33" s="234" t="s">
        <v>243</v>
      </c>
      <c r="C33" s="251" t="s">
        <v>244</v>
      </c>
      <c r="D33" s="235" t="s">
        <v>217</v>
      </c>
      <c r="E33" s="236">
        <v>20.347000000000001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t="s">
        <v>218</v>
      </c>
      <c r="S33" s="238" t="s">
        <v>181</v>
      </c>
      <c r="T33" s="239" t="s">
        <v>181</v>
      </c>
      <c r="U33" s="224">
        <v>0.66800000000000004</v>
      </c>
      <c r="V33" s="224">
        <f>ROUND(E33*U33,2)</f>
        <v>13.59</v>
      </c>
      <c r="W33" s="224"/>
      <c r="X33" s="224" t="s">
        <v>219</v>
      </c>
      <c r="Y33" s="214"/>
      <c r="Z33" s="214"/>
      <c r="AA33" s="214"/>
      <c r="AB33" s="214"/>
      <c r="AC33" s="214"/>
      <c r="AD33" s="214"/>
      <c r="AE33" s="214"/>
      <c r="AF33" s="214"/>
      <c r="AG33" s="214" t="s">
        <v>220</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66" t="s">
        <v>245</v>
      </c>
      <c r="D34" s="264"/>
      <c r="E34" s="264"/>
      <c r="F34" s="264"/>
      <c r="G34" s="264"/>
      <c r="H34" s="224"/>
      <c r="I34" s="224"/>
      <c r="J34" s="224"/>
      <c r="K34" s="224"/>
      <c r="L34" s="224"/>
      <c r="M34" s="224"/>
      <c r="N34" s="223"/>
      <c r="O34" s="223"/>
      <c r="P34" s="223"/>
      <c r="Q34" s="223"/>
      <c r="R34" s="224"/>
      <c r="S34" s="224"/>
      <c r="T34" s="224"/>
      <c r="U34" s="224"/>
      <c r="V34" s="224"/>
      <c r="W34" s="224"/>
      <c r="X34" s="224"/>
      <c r="Y34" s="214"/>
      <c r="Z34" s="214"/>
      <c r="AA34" s="214"/>
      <c r="AB34" s="214"/>
      <c r="AC34" s="214"/>
      <c r="AD34" s="214"/>
      <c r="AE34" s="214"/>
      <c r="AF34" s="214"/>
      <c r="AG34" s="214" t="s">
        <v>222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7" t="s">
        <v>246</v>
      </c>
      <c r="D35" s="256"/>
      <c r="E35" s="257"/>
      <c r="F35" s="224"/>
      <c r="G35" s="224"/>
      <c r="H35" s="224"/>
      <c r="I35" s="224"/>
      <c r="J35" s="224"/>
      <c r="K35" s="224"/>
      <c r="L35" s="224"/>
      <c r="M35" s="224"/>
      <c r="N35" s="223"/>
      <c r="O35" s="223"/>
      <c r="P35" s="223"/>
      <c r="Q35" s="223"/>
      <c r="R35" s="224"/>
      <c r="S35" s="224"/>
      <c r="T35" s="224"/>
      <c r="U35" s="224"/>
      <c r="V35" s="224"/>
      <c r="W35" s="224"/>
      <c r="X35" s="224"/>
      <c r="Y35" s="214"/>
      <c r="Z35" s="214"/>
      <c r="AA35" s="214"/>
      <c r="AB35" s="214"/>
      <c r="AC35" s="214"/>
      <c r="AD35" s="214"/>
      <c r="AE35" s="214"/>
      <c r="AF35" s="214"/>
      <c r="AG35" s="214" t="s">
        <v>224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7" t="s">
        <v>247</v>
      </c>
      <c r="D36" s="256"/>
      <c r="E36" s="257"/>
      <c r="F36" s="224"/>
      <c r="G36" s="224"/>
      <c r="H36" s="224"/>
      <c r="I36" s="224"/>
      <c r="J36" s="224"/>
      <c r="K36" s="224"/>
      <c r="L36" s="224"/>
      <c r="M36" s="224"/>
      <c r="N36" s="223"/>
      <c r="O36" s="223"/>
      <c r="P36" s="223"/>
      <c r="Q36" s="223"/>
      <c r="R36" s="224"/>
      <c r="S36" s="224"/>
      <c r="T36" s="224"/>
      <c r="U36" s="224"/>
      <c r="V36" s="224"/>
      <c r="W36" s="224"/>
      <c r="X36" s="224"/>
      <c r="Y36" s="214"/>
      <c r="Z36" s="214"/>
      <c r="AA36" s="214"/>
      <c r="AB36" s="214"/>
      <c r="AC36" s="214"/>
      <c r="AD36" s="214"/>
      <c r="AE36" s="214"/>
      <c r="AF36" s="214"/>
      <c r="AG36" s="214" t="s">
        <v>224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21"/>
      <c r="B37" s="222"/>
      <c r="C37" s="267" t="s">
        <v>248</v>
      </c>
      <c r="D37" s="256"/>
      <c r="E37" s="257">
        <v>20.347000000000001</v>
      </c>
      <c r="F37" s="224"/>
      <c r="G37" s="224"/>
      <c r="H37" s="224"/>
      <c r="I37" s="224"/>
      <c r="J37" s="224"/>
      <c r="K37" s="224"/>
      <c r="L37" s="224"/>
      <c r="M37" s="224"/>
      <c r="N37" s="223"/>
      <c r="O37" s="223"/>
      <c r="P37" s="223"/>
      <c r="Q37" s="223"/>
      <c r="R37" s="224"/>
      <c r="S37" s="224"/>
      <c r="T37" s="224"/>
      <c r="U37" s="224"/>
      <c r="V37" s="224"/>
      <c r="W37" s="224"/>
      <c r="X37" s="224"/>
      <c r="Y37" s="214"/>
      <c r="Z37" s="214"/>
      <c r="AA37" s="214"/>
      <c r="AB37" s="214"/>
      <c r="AC37" s="214"/>
      <c r="AD37" s="214"/>
      <c r="AE37" s="214"/>
      <c r="AF37" s="214"/>
      <c r="AG37" s="214" t="s">
        <v>224</v>
      </c>
      <c r="AH37" s="214">
        <v>5</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33.75" outlineLevel="1" x14ac:dyDescent="0.2">
      <c r="A38" s="233">
        <v>4</v>
      </c>
      <c r="B38" s="234" t="s">
        <v>249</v>
      </c>
      <c r="C38" s="251" t="s">
        <v>250</v>
      </c>
      <c r="D38" s="235" t="s">
        <v>217</v>
      </c>
      <c r="E38" s="236">
        <v>20.347000000000001</v>
      </c>
      <c r="F38" s="237"/>
      <c r="G38" s="238">
        <f>ROUND(E38*F38,2)</f>
        <v>0</v>
      </c>
      <c r="H38" s="237"/>
      <c r="I38" s="238">
        <f>ROUND(E38*H38,2)</f>
        <v>0</v>
      </c>
      <c r="J38" s="237"/>
      <c r="K38" s="238">
        <f>ROUND(E38*J38,2)</f>
        <v>0</v>
      </c>
      <c r="L38" s="238">
        <v>21</v>
      </c>
      <c r="M38" s="238">
        <f>G38*(1+L38/100)</f>
        <v>0</v>
      </c>
      <c r="N38" s="236">
        <v>0</v>
      </c>
      <c r="O38" s="236">
        <f>ROUND(E38*N38,2)</f>
        <v>0</v>
      </c>
      <c r="P38" s="236">
        <v>0</v>
      </c>
      <c r="Q38" s="236">
        <f>ROUND(E38*P38,2)</f>
        <v>0</v>
      </c>
      <c r="R38" s="238" t="s">
        <v>218</v>
      </c>
      <c r="S38" s="238" t="s">
        <v>181</v>
      </c>
      <c r="T38" s="239" t="s">
        <v>181</v>
      </c>
      <c r="U38" s="224">
        <v>1.9379999999999999</v>
      </c>
      <c r="V38" s="224">
        <f>ROUND(E38*U38,2)</f>
        <v>39.43</v>
      </c>
      <c r="W38" s="224"/>
      <c r="X38" s="224" t="s">
        <v>219</v>
      </c>
      <c r="Y38" s="214"/>
      <c r="Z38" s="214"/>
      <c r="AA38" s="214"/>
      <c r="AB38" s="214"/>
      <c r="AC38" s="214"/>
      <c r="AD38" s="214"/>
      <c r="AE38" s="214"/>
      <c r="AF38" s="214"/>
      <c r="AG38" s="214" t="s">
        <v>220</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67" t="s">
        <v>251</v>
      </c>
      <c r="D39" s="256"/>
      <c r="E39" s="257"/>
      <c r="F39" s="224"/>
      <c r="G39" s="224"/>
      <c r="H39" s="224"/>
      <c r="I39" s="224"/>
      <c r="J39" s="224"/>
      <c r="K39" s="224"/>
      <c r="L39" s="224"/>
      <c r="M39" s="224"/>
      <c r="N39" s="223"/>
      <c r="O39" s="223"/>
      <c r="P39" s="223"/>
      <c r="Q39" s="223"/>
      <c r="R39" s="224"/>
      <c r="S39" s="224"/>
      <c r="T39" s="224"/>
      <c r="U39" s="224"/>
      <c r="V39" s="224"/>
      <c r="W39" s="224"/>
      <c r="X39" s="224"/>
      <c r="Y39" s="214"/>
      <c r="Z39" s="214"/>
      <c r="AA39" s="214"/>
      <c r="AB39" s="214"/>
      <c r="AC39" s="214"/>
      <c r="AD39" s="214"/>
      <c r="AE39" s="214"/>
      <c r="AF39" s="214"/>
      <c r="AG39" s="214" t="s">
        <v>224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7" t="s">
        <v>247</v>
      </c>
      <c r="D40" s="256"/>
      <c r="E40" s="257"/>
      <c r="F40" s="224"/>
      <c r="G40" s="224"/>
      <c r="H40" s="224"/>
      <c r="I40" s="224"/>
      <c r="J40" s="224"/>
      <c r="K40" s="224"/>
      <c r="L40" s="224"/>
      <c r="M40" s="224"/>
      <c r="N40" s="223"/>
      <c r="O40" s="223"/>
      <c r="P40" s="223"/>
      <c r="Q40" s="223"/>
      <c r="R40" s="224"/>
      <c r="S40" s="224"/>
      <c r="T40" s="224"/>
      <c r="U40" s="224"/>
      <c r="V40" s="224"/>
      <c r="W40" s="224"/>
      <c r="X40" s="224"/>
      <c r="Y40" s="214"/>
      <c r="Z40" s="214"/>
      <c r="AA40" s="214"/>
      <c r="AB40" s="214"/>
      <c r="AC40" s="214"/>
      <c r="AD40" s="214"/>
      <c r="AE40" s="214"/>
      <c r="AF40" s="214"/>
      <c r="AG40" s="214" t="s">
        <v>224</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67" t="s">
        <v>248</v>
      </c>
      <c r="D41" s="256"/>
      <c r="E41" s="257">
        <v>20.347000000000001</v>
      </c>
      <c r="F41" s="224"/>
      <c r="G41" s="224"/>
      <c r="H41" s="224"/>
      <c r="I41" s="224"/>
      <c r="J41" s="224"/>
      <c r="K41" s="224"/>
      <c r="L41" s="224"/>
      <c r="M41" s="224"/>
      <c r="N41" s="223"/>
      <c r="O41" s="223"/>
      <c r="P41" s="223"/>
      <c r="Q41" s="223"/>
      <c r="R41" s="224"/>
      <c r="S41" s="224"/>
      <c r="T41" s="224"/>
      <c r="U41" s="224"/>
      <c r="V41" s="224"/>
      <c r="W41" s="224"/>
      <c r="X41" s="224"/>
      <c r="Y41" s="214"/>
      <c r="Z41" s="214"/>
      <c r="AA41" s="214"/>
      <c r="AB41" s="214"/>
      <c r="AC41" s="214"/>
      <c r="AD41" s="214"/>
      <c r="AE41" s="214"/>
      <c r="AF41" s="214"/>
      <c r="AG41" s="214" t="s">
        <v>224</v>
      </c>
      <c r="AH41" s="214">
        <v>5</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3">
        <v>5</v>
      </c>
      <c r="B42" s="234" t="s">
        <v>252</v>
      </c>
      <c r="C42" s="251" t="s">
        <v>253</v>
      </c>
      <c r="D42" s="235" t="s">
        <v>217</v>
      </c>
      <c r="E42" s="236">
        <v>20.347000000000001</v>
      </c>
      <c r="F42" s="237"/>
      <c r="G42" s="238">
        <f>ROUND(E42*F42,2)</f>
        <v>0</v>
      </c>
      <c r="H42" s="237"/>
      <c r="I42" s="238">
        <f>ROUND(E42*H42,2)</f>
        <v>0</v>
      </c>
      <c r="J42" s="237"/>
      <c r="K42" s="238">
        <f>ROUND(E42*J42,2)</f>
        <v>0</v>
      </c>
      <c r="L42" s="238">
        <v>21</v>
      </c>
      <c r="M42" s="238">
        <f>G42*(1+L42/100)</f>
        <v>0</v>
      </c>
      <c r="N42" s="236">
        <v>0</v>
      </c>
      <c r="O42" s="236">
        <f>ROUND(E42*N42,2)</f>
        <v>0</v>
      </c>
      <c r="P42" s="236">
        <v>0</v>
      </c>
      <c r="Q42" s="236">
        <f>ROUND(E42*P42,2)</f>
        <v>0</v>
      </c>
      <c r="R42" s="238" t="s">
        <v>218</v>
      </c>
      <c r="S42" s="238" t="s">
        <v>181</v>
      </c>
      <c r="T42" s="239" t="s">
        <v>181</v>
      </c>
      <c r="U42" s="224">
        <v>8.9999999999999993E-3</v>
      </c>
      <c r="V42" s="224">
        <f>ROUND(E42*U42,2)</f>
        <v>0.18</v>
      </c>
      <c r="W42" s="224"/>
      <c r="X42" s="224" t="s">
        <v>219</v>
      </c>
      <c r="Y42" s="214"/>
      <c r="Z42" s="214"/>
      <c r="AA42" s="214"/>
      <c r="AB42" s="214"/>
      <c r="AC42" s="214"/>
      <c r="AD42" s="214"/>
      <c r="AE42" s="214"/>
      <c r="AF42" s="214"/>
      <c r="AG42" s="214" t="s">
        <v>254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7" t="s">
        <v>255</v>
      </c>
      <c r="D43" s="256"/>
      <c r="E43" s="257"/>
      <c r="F43" s="224"/>
      <c r="G43" s="224"/>
      <c r="H43" s="224"/>
      <c r="I43" s="224"/>
      <c r="J43" s="224"/>
      <c r="K43" s="224"/>
      <c r="L43" s="224"/>
      <c r="M43" s="224"/>
      <c r="N43" s="223"/>
      <c r="O43" s="223"/>
      <c r="P43" s="223"/>
      <c r="Q43" s="223"/>
      <c r="R43" s="224"/>
      <c r="S43" s="224"/>
      <c r="T43" s="224"/>
      <c r="U43" s="224"/>
      <c r="V43" s="224"/>
      <c r="W43" s="224"/>
      <c r="X43" s="224"/>
      <c r="Y43" s="214"/>
      <c r="Z43" s="214"/>
      <c r="AA43" s="214"/>
      <c r="AB43" s="214"/>
      <c r="AC43" s="214"/>
      <c r="AD43" s="214"/>
      <c r="AE43" s="214"/>
      <c r="AF43" s="214"/>
      <c r="AG43" s="214" t="s">
        <v>224</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67" t="s">
        <v>247</v>
      </c>
      <c r="D44" s="256"/>
      <c r="E44" s="257"/>
      <c r="F44" s="224"/>
      <c r="G44" s="224"/>
      <c r="H44" s="224"/>
      <c r="I44" s="224"/>
      <c r="J44" s="224"/>
      <c r="K44" s="224"/>
      <c r="L44" s="224"/>
      <c r="M44" s="224"/>
      <c r="N44" s="223"/>
      <c r="O44" s="223"/>
      <c r="P44" s="223"/>
      <c r="Q44" s="223"/>
      <c r="R44" s="224"/>
      <c r="S44" s="224"/>
      <c r="T44" s="224"/>
      <c r="U44" s="224"/>
      <c r="V44" s="224"/>
      <c r="W44" s="224"/>
      <c r="X44" s="224"/>
      <c r="Y44" s="214"/>
      <c r="Z44" s="214"/>
      <c r="AA44" s="214"/>
      <c r="AB44" s="214"/>
      <c r="AC44" s="214"/>
      <c r="AD44" s="214"/>
      <c r="AE44" s="214"/>
      <c r="AF44" s="214"/>
      <c r="AG44" s="214" t="s">
        <v>224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67" t="s">
        <v>256</v>
      </c>
      <c r="D45" s="256"/>
      <c r="E45" s="257">
        <v>20.347000000000001</v>
      </c>
      <c r="F45" s="224"/>
      <c r="G45" s="224"/>
      <c r="H45" s="224"/>
      <c r="I45" s="224"/>
      <c r="J45" s="224"/>
      <c r="K45" s="224"/>
      <c r="L45" s="224"/>
      <c r="M45" s="224"/>
      <c r="N45" s="223"/>
      <c r="O45" s="223"/>
      <c r="P45" s="223"/>
      <c r="Q45" s="223"/>
      <c r="R45" s="224"/>
      <c r="S45" s="224"/>
      <c r="T45" s="224"/>
      <c r="U45" s="224"/>
      <c r="V45" s="224"/>
      <c r="W45" s="224"/>
      <c r="X45" s="224"/>
      <c r="Y45" s="214"/>
      <c r="Z45" s="214"/>
      <c r="AA45" s="214"/>
      <c r="AB45" s="214"/>
      <c r="AC45" s="214"/>
      <c r="AD45" s="214"/>
      <c r="AE45" s="214"/>
      <c r="AF45" s="214"/>
      <c r="AG45" s="214" t="s">
        <v>224</v>
      </c>
      <c r="AH45" s="214">
        <v>5</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3">
        <v>6</v>
      </c>
      <c r="B46" s="234" t="s">
        <v>257</v>
      </c>
      <c r="C46" s="251" t="s">
        <v>258</v>
      </c>
      <c r="D46" s="235" t="s">
        <v>259</v>
      </c>
      <c r="E46" s="236">
        <v>104.9325</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t="s">
        <v>218</v>
      </c>
      <c r="S46" s="238" t="s">
        <v>181</v>
      </c>
      <c r="T46" s="239" t="s">
        <v>181</v>
      </c>
      <c r="U46" s="224">
        <v>1.7999999999999999E-2</v>
      </c>
      <c r="V46" s="224">
        <f>ROUND(E46*U46,2)</f>
        <v>1.89</v>
      </c>
      <c r="W46" s="224"/>
      <c r="X46" s="224" t="s">
        <v>219</v>
      </c>
      <c r="Y46" s="214"/>
      <c r="Z46" s="214"/>
      <c r="AA46" s="214"/>
      <c r="AB46" s="214"/>
      <c r="AC46" s="214"/>
      <c r="AD46" s="214"/>
      <c r="AE46" s="214"/>
      <c r="AF46" s="214"/>
      <c r="AG46" s="214" t="s">
        <v>254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66" t="s">
        <v>260</v>
      </c>
      <c r="D47" s="264"/>
      <c r="E47" s="264"/>
      <c r="F47" s="264"/>
      <c r="G47" s="264"/>
      <c r="H47" s="224"/>
      <c r="I47" s="224"/>
      <c r="J47" s="224"/>
      <c r="K47" s="224"/>
      <c r="L47" s="224"/>
      <c r="M47" s="224"/>
      <c r="N47" s="223"/>
      <c r="O47" s="223"/>
      <c r="P47" s="223"/>
      <c r="Q47" s="223"/>
      <c r="R47" s="224"/>
      <c r="S47" s="224"/>
      <c r="T47" s="224"/>
      <c r="U47" s="224"/>
      <c r="V47" s="224"/>
      <c r="W47" s="224"/>
      <c r="X47" s="224"/>
      <c r="Y47" s="214"/>
      <c r="Z47" s="214"/>
      <c r="AA47" s="214"/>
      <c r="AB47" s="214"/>
      <c r="AC47" s="214"/>
      <c r="AD47" s="214"/>
      <c r="AE47" s="214"/>
      <c r="AF47" s="214"/>
      <c r="AG47" s="214" t="s">
        <v>222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67" t="s">
        <v>261</v>
      </c>
      <c r="D48" s="256"/>
      <c r="E48" s="257"/>
      <c r="F48" s="224"/>
      <c r="G48" s="224"/>
      <c r="H48" s="224"/>
      <c r="I48" s="224"/>
      <c r="J48" s="224"/>
      <c r="K48" s="224"/>
      <c r="L48" s="224"/>
      <c r="M48" s="224"/>
      <c r="N48" s="223"/>
      <c r="O48" s="223"/>
      <c r="P48" s="223"/>
      <c r="Q48" s="223"/>
      <c r="R48" s="224"/>
      <c r="S48" s="224"/>
      <c r="T48" s="224"/>
      <c r="U48" s="224"/>
      <c r="V48" s="224"/>
      <c r="W48" s="224"/>
      <c r="X48" s="224"/>
      <c r="Y48" s="214"/>
      <c r="Z48" s="214"/>
      <c r="AA48" s="214"/>
      <c r="AB48" s="214"/>
      <c r="AC48" s="214"/>
      <c r="AD48" s="214"/>
      <c r="AE48" s="214"/>
      <c r="AF48" s="214"/>
      <c r="AG48" s="214" t="s">
        <v>224</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67" t="s">
        <v>262</v>
      </c>
      <c r="D49" s="256"/>
      <c r="E49" s="257"/>
      <c r="F49" s="224"/>
      <c r="G49" s="224"/>
      <c r="H49" s="224"/>
      <c r="I49" s="224"/>
      <c r="J49" s="224"/>
      <c r="K49" s="224"/>
      <c r="L49" s="224"/>
      <c r="M49" s="224"/>
      <c r="N49" s="223"/>
      <c r="O49" s="223"/>
      <c r="P49" s="223"/>
      <c r="Q49" s="223"/>
      <c r="R49" s="224"/>
      <c r="S49" s="224"/>
      <c r="T49" s="224"/>
      <c r="U49" s="224"/>
      <c r="V49" s="224"/>
      <c r="W49" s="224"/>
      <c r="X49" s="224"/>
      <c r="Y49" s="214"/>
      <c r="Z49" s="214"/>
      <c r="AA49" s="214"/>
      <c r="AB49" s="214"/>
      <c r="AC49" s="214"/>
      <c r="AD49" s="214"/>
      <c r="AE49" s="214"/>
      <c r="AF49" s="214"/>
      <c r="AG49" s="214" t="s">
        <v>224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67" t="s">
        <v>263</v>
      </c>
      <c r="D50" s="256"/>
      <c r="E50" s="257"/>
      <c r="F50" s="224"/>
      <c r="G50" s="224"/>
      <c r="H50" s="224"/>
      <c r="I50" s="224"/>
      <c r="J50" s="224"/>
      <c r="K50" s="224"/>
      <c r="L50" s="224"/>
      <c r="M50" s="224"/>
      <c r="N50" s="223"/>
      <c r="O50" s="223"/>
      <c r="P50" s="223"/>
      <c r="Q50" s="223"/>
      <c r="R50" s="224"/>
      <c r="S50" s="224"/>
      <c r="T50" s="224"/>
      <c r="U50" s="224"/>
      <c r="V50" s="224"/>
      <c r="W50" s="224"/>
      <c r="X50" s="224"/>
      <c r="Y50" s="214"/>
      <c r="Z50" s="214"/>
      <c r="AA50" s="214"/>
      <c r="AB50" s="214"/>
      <c r="AC50" s="214"/>
      <c r="AD50" s="214"/>
      <c r="AE50" s="214"/>
      <c r="AF50" s="214"/>
      <c r="AG50" s="214" t="s">
        <v>224</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67" t="s">
        <v>264</v>
      </c>
      <c r="D51" s="256"/>
      <c r="E51" s="257">
        <v>37.975000000000001</v>
      </c>
      <c r="F51" s="224"/>
      <c r="G51" s="224"/>
      <c r="H51" s="224"/>
      <c r="I51" s="224"/>
      <c r="J51" s="224"/>
      <c r="K51" s="224"/>
      <c r="L51" s="224"/>
      <c r="M51" s="224"/>
      <c r="N51" s="223"/>
      <c r="O51" s="223"/>
      <c r="P51" s="223"/>
      <c r="Q51" s="223"/>
      <c r="R51" s="224"/>
      <c r="S51" s="224"/>
      <c r="T51" s="224"/>
      <c r="U51" s="224"/>
      <c r="V51" s="224"/>
      <c r="W51" s="224"/>
      <c r="X51" s="224"/>
      <c r="Y51" s="214"/>
      <c r="Z51" s="214"/>
      <c r="AA51" s="214"/>
      <c r="AB51" s="214"/>
      <c r="AC51" s="214"/>
      <c r="AD51" s="214"/>
      <c r="AE51" s="214"/>
      <c r="AF51" s="214"/>
      <c r="AG51" s="214" t="s">
        <v>224</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67" t="s">
        <v>265</v>
      </c>
      <c r="D52" s="256"/>
      <c r="E52" s="257"/>
      <c r="F52" s="224"/>
      <c r="G52" s="224"/>
      <c r="H52" s="224"/>
      <c r="I52" s="224"/>
      <c r="J52" s="224"/>
      <c r="K52" s="224"/>
      <c r="L52" s="224"/>
      <c r="M52" s="224"/>
      <c r="N52" s="223"/>
      <c r="O52" s="223"/>
      <c r="P52" s="223"/>
      <c r="Q52" s="223"/>
      <c r="R52" s="224"/>
      <c r="S52" s="224"/>
      <c r="T52" s="224"/>
      <c r="U52" s="224"/>
      <c r="V52" s="224"/>
      <c r="W52" s="224"/>
      <c r="X52" s="224"/>
      <c r="Y52" s="214"/>
      <c r="Z52" s="214"/>
      <c r="AA52" s="214"/>
      <c r="AB52" s="214"/>
      <c r="AC52" s="214"/>
      <c r="AD52" s="214"/>
      <c r="AE52" s="214"/>
      <c r="AF52" s="214"/>
      <c r="AG52" s="214" t="s">
        <v>224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67" t="s">
        <v>266</v>
      </c>
      <c r="D53" s="256"/>
      <c r="E53" s="257">
        <v>20.982500000000002</v>
      </c>
      <c r="F53" s="224"/>
      <c r="G53" s="224"/>
      <c r="H53" s="224"/>
      <c r="I53" s="224"/>
      <c r="J53" s="224"/>
      <c r="K53" s="224"/>
      <c r="L53" s="224"/>
      <c r="M53" s="224"/>
      <c r="N53" s="223"/>
      <c r="O53" s="223"/>
      <c r="P53" s="223"/>
      <c r="Q53" s="223"/>
      <c r="R53" s="224"/>
      <c r="S53" s="224"/>
      <c r="T53" s="224"/>
      <c r="U53" s="224"/>
      <c r="V53" s="224"/>
      <c r="W53" s="224"/>
      <c r="X53" s="224"/>
      <c r="Y53" s="214"/>
      <c r="Z53" s="214"/>
      <c r="AA53" s="214"/>
      <c r="AB53" s="214"/>
      <c r="AC53" s="214"/>
      <c r="AD53" s="214"/>
      <c r="AE53" s="214"/>
      <c r="AF53" s="214"/>
      <c r="AG53" s="214" t="s">
        <v>224</v>
      </c>
      <c r="AH53" s="214">
        <v>5</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67" t="s">
        <v>234</v>
      </c>
      <c r="D54" s="256"/>
      <c r="E54" s="257"/>
      <c r="F54" s="224"/>
      <c r="G54" s="224"/>
      <c r="H54" s="224"/>
      <c r="I54" s="224"/>
      <c r="J54" s="224"/>
      <c r="K54" s="224"/>
      <c r="L54" s="224"/>
      <c r="M54" s="224"/>
      <c r="N54" s="223"/>
      <c r="O54" s="223"/>
      <c r="P54" s="223"/>
      <c r="Q54" s="223"/>
      <c r="R54" s="224"/>
      <c r="S54" s="224"/>
      <c r="T54" s="224"/>
      <c r="U54" s="224"/>
      <c r="V54" s="224"/>
      <c r="W54" s="224"/>
      <c r="X54" s="224"/>
      <c r="Y54" s="214"/>
      <c r="Z54" s="214"/>
      <c r="AA54" s="214"/>
      <c r="AB54" s="214"/>
      <c r="AC54" s="214"/>
      <c r="AD54" s="214"/>
      <c r="AE54" s="214"/>
      <c r="AF54" s="214"/>
      <c r="AG54" s="214" t="s">
        <v>224</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67" t="s">
        <v>267</v>
      </c>
      <c r="D55" s="256"/>
      <c r="E55" s="257">
        <v>45.975000000000001</v>
      </c>
      <c r="F55" s="224"/>
      <c r="G55" s="224"/>
      <c r="H55" s="224"/>
      <c r="I55" s="224"/>
      <c r="J55" s="224"/>
      <c r="K55" s="224"/>
      <c r="L55" s="224"/>
      <c r="M55" s="224"/>
      <c r="N55" s="223"/>
      <c r="O55" s="223"/>
      <c r="P55" s="223"/>
      <c r="Q55" s="223"/>
      <c r="R55" s="224"/>
      <c r="S55" s="224"/>
      <c r="T55" s="224"/>
      <c r="U55" s="224"/>
      <c r="V55" s="224"/>
      <c r="W55" s="224"/>
      <c r="X55" s="224"/>
      <c r="Y55" s="214"/>
      <c r="Z55" s="214"/>
      <c r="AA55" s="214"/>
      <c r="AB55" s="214"/>
      <c r="AC55" s="214"/>
      <c r="AD55" s="214"/>
      <c r="AE55" s="214"/>
      <c r="AF55" s="214"/>
      <c r="AG55" s="214" t="s">
        <v>224</v>
      </c>
      <c r="AH55" s="214">
        <v>5</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33">
        <v>7</v>
      </c>
      <c r="B56" s="234" t="s">
        <v>268</v>
      </c>
      <c r="C56" s="251" t="s">
        <v>269</v>
      </c>
      <c r="D56" s="235" t="s">
        <v>217</v>
      </c>
      <c r="E56" s="236">
        <v>20.347000000000001</v>
      </c>
      <c r="F56" s="237"/>
      <c r="G56" s="238">
        <f>ROUND(E56*F56,2)</f>
        <v>0</v>
      </c>
      <c r="H56" s="237"/>
      <c r="I56" s="238">
        <f>ROUND(E56*H56,2)</f>
        <v>0</v>
      </c>
      <c r="J56" s="237"/>
      <c r="K56" s="238">
        <f>ROUND(E56*J56,2)</f>
        <v>0</v>
      </c>
      <c r="L56" s="238">
        <v>21</v>
      </c>
      <c r="M56" s="238">
        <f>G56*(1+L56/100)</f>
        <v>0</v>
      </c>
      <c r="N56" s="236">
        <v>0</v>
      </c>
      <c r="O56" s="236">
        <f>ROUND(E56*N56,2)</f>
        <v>0</v>
      </c>
      <c r="P56" s="236">
        <v>0</v>
      </c>
      <c r="Q56" s="236">
        <f>ROUND(E56*P56,2)</f>
        <v>0</v>
      </c>
      <c r="R56" s="238" t="s">
        <v>218</v>
      </c>
      <c r="S56" s="238" t="s">
        <v>181</v>
      </c>
      <c r="T56" s="239" t="s">
        <v>181</v>
      </c>
      <c r="U56" s="224">
        <v>0</v>
      </c>
      <c r="V56" s="224">
        <f>ROUND(E56*U56,2)</f>
        <v>0</v>
      </c>
      <c r="W56" s="224"/>
      <c r="X56" s="224" t="s">
        <v>219</v>
      </c>
      <c r="Y56" s="214"/>
      <c r="Z56" s="214"/>
      <c r="AA56" s="214"/>
      <c r="AB56" s="214"/>
      <c r="AC56" s="214"/>
      <c r="AD56" s="214"/>
      <c r="AE56" s="214"/>
      <c r="AF56" s="214"/>
      <c r="AG56" s="214" t="s">
        <v>220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67" t="s">
        <v>270</v>
      </c>
      <c r="D57" s="256"/>
      <c r="E57" s="257"/>
      <c r="F57" s="224"/>
      <c r="G57" s="224"/>
      <c r="H57" s="224"/>
      <c r="I57" s="224"/>
      <c r="J57" s="224"/>
      <c r="K57" s="224"/>
      <c r="L57" s="224"/>
      <c r="M57" s="224"/>
      <c r="N57" s="223"/>
      <c r="O57" s="223"/>
      <c r="P57" s="223"/>
      <c r="Q57" s="223"/>
      <c r="R57" s="224"/>
      <c r="S57" s="224"/>
      <c r="T57" s="224"/>
      <c r="U57" s="224"/>
      <c r="V57" s="224"/>
      <c r="W57" s="224"/>
      <c r="X57" s="224"/>
      <c r="Y57" s="214"/>
      <c r="Z57" s="214"/>
      <c r="AA57" s="214"/>
      <c r="AB57" s="214"/>
      <c r="AC57" s="214"/>
      <c r="AD57" s="214"/>
      <c r="AE57" s="214"/>
      <c r="AF57" s="214"/>
      <c r="AG57" s="214" t="s">
        <v>224</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7" t="s">
        <v>247</v>
      </c>
      <c r="D58" s="256"/>
      <c r="E58" s="257"/>
      <c r="F58" s="224"/>
      <c r="G58" s="224"/>
      <c r="H58" s="224"/>
      <c r="I58" s="224"/>
      <c r="J58" s="224"/>
      <c r="K58" s="224"/>
      <c r="L58" s="224"/>
      <c r="M58" s="224"/>
      <c r="N58" s="223"/>
      <c r="O58" s="223"/>
      <c r="P58" s="223"/>
      <c r="Q58" s="223"/>
      <c r="R58" s="224"/>
      <c r="S58" s="224"/>
      <c r="T58" s="224"/>
      <c r="U58" s="224"/>
      <c r="V58" s="224"/>
      <c r="W58" s="224"/>
      <c r="X58" s="224"/>
      <c r="Y58" s="214"/>
      <c r="Z58" s="214"/>
      <c r="AA58" s="214"/>
      <c r="AB58" s="214"/>
      <c r="AC58" s="214"/>
      <c r="AD58" s="214"/>
      <c r="AE58" s="214"/>
      <c r="AF58" s="214"/>
      <c r="AG58" s="214" t="s">
        <v>224</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67" t="s">
        <v>248</v>
      </c>
      <c r="D59" s="256"/>
      <c r="E59" s="257">
        <v>20.347000000000001</v>
      </c>
      <c r="F59" s="224"/>
      <c r="G59" s="224"/>
      <c r="H59" s="224"/>
      <c r="I59" s="224"/>
      <c r="J59" s="224"/>
      <c r="K59" s="224"/>
      <c r="L59" s="224"/>
      <c r="M59" s="224"/>
      <c r="N59" s="223"/>
      <c r="O59" s="223"/>
      <c r="P59" s="223"/>
      <c r="Q59" s="223"/>
      <c r="R59" s="224"/>
      <c r="S59" s="224"/>
      <c r="T59" s="224"/>
      <c r="U59" s="224"/>
      <c r="V59" s="224"/>
      <c r="W59" s="224"/>
      <c r="X59" s="224"/>
      <c r="Y59" s="214"/>
      <c r="Z59" s="214"/>
      <c r="AA59" s="214"/>
      <c r="AB59" s="214"/>
      <c r="AC59" s="214"/>
      <c r="AD59" s="214"/>
      <c r="AE59" s="214"/>
      <c r="AF59" s="214"/>
      <c r="AG59" s="214" t="s">
        <v>224</v>
      </c>
      <c r="AH59" s="214">
        <v>5</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3">
        <v>8</v>
      </c>
      <c r="B60" s="234" t="s">
        <v>271</v>
      </c>
      <c r="C60" s="251" t="s">
        <v>272</v>
      </c>
      <c r="D60" s="235" t="s">
        <v>259</v>
      </c>
      <c r="E60" s="236">
        <v>104.9325</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t="s">
        <v>218</v>
      </c>
      <c r="S60" s="238" t="s">
        <v>181</v>
      </c>
      <c r="T60" s="239" t="s">
        <v>181</v>
      </c>
      <c r="U60" s="224">
        <v>0.15</v>
      </c>
      <c r="V60" s="224">
        <f>ROUND(E60*U60,2)</f>
        <v>15.74</v>
      </c>
      <c r="W60" s="224"/>
      <c r="X60" s="224" t="s">
        <v>219</v>
      </c>
      <c r="Y60" s="214"/>
      <c r="Z60" s="214"/>
      <c r="AA60" s="214"/>
      <c r="AB60" s="214"/>
      <c r="AC60" s="214"/>
      <c r="AD60" s="214"/>
      <c r="AE60" s="214"/>
      <c r="AF60" s="214"/>
      <c r="AG60" s="214" t="s">
        <v>220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6" t="s">
        <v>273</v>
      </c>
      <c r="D61" s="264"/>
      <c r="E61" s="264"/>
      <c r="F61" s="264"/>
      <c r="G61" s="264"/>
      <c r="H61" s="224"/>
      <c r="I61" s="224"/>
      <c r="J61" s="224"/>
      <c r="K61" s="224"/>
      <c r="L61" s="224"/>
      <c r="M61" s="224"/>
      <c r="N61" s="223"/>
      <c r="O61" s="223"/>
      <c r="P61" s="223"/>
      <c r="Q61" s="223"/>
      <c r="R61" s="224"/>
      <c r="S61" s="224"/>
      <c r="T61" s="224"/>
      <c r="U61" s="224"/>
      <c r="V61" s="224"/>
      <c r="W61" s="224"/>
      <c r="X61" s="224"/>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47" t="str">
        <f>C61</f>
        <v>z rostlé horniny tř.1 - 4 pod násypy z hornin soudržných do 92% PS a hornin nesoudržných sypkých relativní ulehlosti I(d) do 0,8</v>
      </c>
      <c r="BB61" s="214"/>
      <c r="BC61" s="214"/>
      <c r="BD61" s="214"/>
      <c r="BE61" s="214"/>
      <c r="BF61" s="214"/>
      <c r="BG61" s="214"/>
      <c r="BH61" s="214"/>
    </row>
    <row r="62" spans="1:60" outlineLevel="1" x14ac:dyDescent="0.2">
      <c r="A62" s="221"/>
      <c r="B62" s="222"/>
      <c r="C62" s="267" t="s">
        <v>274</v>
      </c>
      <c r="D62" s="256"/>
      <c r="E62" s="257"/>
      <c r="F62" s="224"/>
      <c r="G62" s="224"/>
      <c r="H62" s="224"/>
      <c r="I62" s="224"/>
      <c r="J62" s="224"/>
      <c r="K62" s="224"/>
      <c r="L62" s="224"/>
      <c r="M62" s="224"/>
      <c r="N62" s="223"/>
      <c r="O62" s="223"/>
      <c r="P62" s="223"/>
      <c r="Q62" s="223"/>
      <c r="R62" s="224"/>
      <c r="S62" s="224"/>
      <c r="T62" s="224"/>
      <c r="U62" s="224"/>
      <c r="V62" s="224"/>
      <c r="W62" s="224"/>
      <c r="X62" s="224"/>
      <c r="Y62" s="214"/>
      <c r="Z62" s="214"/>
      <c r="AA62" s="214"/>
      <c r="AB62" s="214"/>
      <c r="AC62" s="214"/>
      <c r="AD62" s="214"/>
      <c r="AE62" s="214"/>
      <c r="AF62" s="214"/>
      <c r="AG62" s="214" t="s">
        <v>224</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67" t="s">
        <v>275</v>
      </c>
      <c r="D63" s="256"/>
      <c r="E63" s="257">
        <v>104.9325</v>
      </c>
      <c r="F63" s="224"/>
      <c r="G63" s="224"/>
      <c r="H63" s="224"/>
      <c r="I63" s="224"/>
      <c r="J63" s="224"/>
      <c r="K63" s="224"/>
      <c r="L63" s="224"/>
      <c r="M63" s="224"/>
      <c r="N63" s="223"/>
      <c r="O63" s="223"/>
      <c r="P63" s="223"/>
      <c r="Q63" s="223"/>
      <c r="R63" s="224"/>
      <c r="S63" s="224"/>
      <c r="T63" s="224"/>
      <c r="U63" s="224"/>
      <c r="V63" s="224"/>
      <c r="W63" s="224"/>
      <c r="X63" s="224"/>
      <c r="Y63" s="214"/>
      <c r="Z63" s="214"/>
      <c r="AA63" s="214"/>
      <c r="AB63" s="214"/>
      <c r="AC63" s="214"/>
      <c r="AD63" s="214"/>
      <c r="AE63" s="214"/>
      <c r="AF63" s="214"/>
      <c r="AG63" s="214" t="s">
        <v>224</v>
      </c>
      <c r="AH63" s="214">
        <v>5</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33">
        <v>9</v>
      </c>
      <c r="B64" s="234" t="s">
        <v>276</v>
      </c>
      <c r="C64" s="251" t="s">
        <v>277</v>
      </c>
      <c r="D64" s="235" t="s">
        <v>217</v>
      </c>
      <c r="E64" s="236">
        <v>20.347000000000001</v>
      </c>
      <c r="F64" s="237"/>
      <c r="G64" s="238">
        <f>ROUND(E64*F64,2)</f>
        <v>0</v>
      </c>
      <c r="H64" s="237"/>
      <c r="I64" s="238">
        <f>ROUND(E64*H64,2)</f>
        <v>0</v>
      </c>
      <c r="J64" s="237"/>
      <c r="K64" s="238">
        <f>ROUND(E64*J64,2)</f>
        <v>0</v>
      </c>
      <c r="L64" s="238">
        <v>21</v>
      </c>
      <c r="M64" s="238">
        <f>G64*(1+L64/100)</f>
        <v>0</v>
      </c>
      <c r="N64" s="236">
        <v>0</v>
      </c>
      <c r="O64" s="236">
        <f>ROUND(E64*N64,2)</f>
        <v>0</v>
      </c>
      <c r="P64" s="236">
        <v>0</v>
      </c>
      <c r="Q64" s="236">
        <f>ROUND(E64*P64,2)</f>
        <v>0</v>
      </c>
      <c r="R64" s="238"/>
      <c r="S64" s="238" t="s">
        <v>278</v>
      </c>
      <c r="T64" s="239" t="s">
        <v>182</v>
      </c>
      <c r="U64" s="224">
        <v>0</v>
      </c>
      <c r="V64" s="224">
        <f>ROUND(E64*U64,2)</f>
        <v>0</v>
      </c>
      <c r="W64" s="224"/>
      <c r="X64" s="224" t="s">
        <v>219</v>
      </c>
      <c r="Y64" s="214"/>
      <c r="Z64" s="214"/>
      <c r="AA64" s="214"/>
      <c r="AB64" s="214"/>
      <c r="AC64" s="214"/>
      <c r="AD64" s="214"/>
      <c r="AE64" s="214"/>
      <c r="AF64" s="214"/>
      <c r="AG64" s="214" t="s">
        <v>220</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7" t="s">
        <v>279</v>
      </c>
      <c r="D65" s="256"/>
      <c r="E65" s="257"/>
      <c r="F65" s="224"/>
      <c r="G65" s="224"/>
      <c r="H65" s="224"/>
      <c r="I65" s="224"/>
      <c r="J65" s="224"/>
      <c r="K65" s="224"/>
      <c r="L65" s="224"/>
      <c r="M65" s="224"/>
      <c r="N65" s="223"/>
      <c r="O65" s="223"/>
      <c r="P65" s="223"/>
      <c r="Q65" s="223"/>
      <c r="R65" s="224"/>
      <c r="S65" s="224"/>
      <c r="T65" s="224"/>
      <c r="U65" s="224"/>
      <c r="V65" s="224"/>
      <c r="W65" s="224"/>
      <c r="X65" s="224"/>
      <c r="Y65" s="214"/>
      <c r="Z65" s="214"/>
      <c r="AA65" s="214"/>
      <c r="AB65" s="214"/>
      <c r="AC65" s="214"/>
      <c r="AD65" s="214"/>
      <c r="AE65" s="214"/>
      <c r="AF65" s="214"/>
      <c r="AG65" s="214" t="s">
        <v>224</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67" t="s">
        <v>280</v>
      </c>
      <c r="D66" s="256"/>
      <c r="E66" s="257"/>
      <c r="F66" s="224"/>
      <c r="G66" s="224"/>
      <c r="H66" s="224"/>
      <c r="I66" s="224"/>
      <c r="J66" s="224"/>
      <c r="K66" s="224"/>
      <c r="L66" s="224"/>
      <c r="M66" s="224"/>
      <c r="N66" s="223"/>
      <c r="O66" s="223"/>
      <c r="P66" s="223"/>
      <c r="Q66" s="223"/>
      <c r="R66" s="224"/>
      <c r="S66" s="224"/>
      <c r="T66" s="224"/>
      <c r="U66" s="224"/>
      <c r="V66" s="224"/>
      <c r="W66" s="224"/>
      <c r="X66" s="224"/>
      <c r="Y66" s="214"/>
      <c r="Z66" s="214"/>
      <c r="AA66" s="214"/>
      <c r="AB66" s="214"/>
      <c r="AC66" s="214"/>
      <c r="AD66" s="214"/>
      <c r="AE66" s="214"/>
      <c r="AF66" s="214"/>
      <c r="AG66" s="214" t="s">
        <v>224</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33.75" outlineLevel="1" x14ac:dyDescent="0.2">
      <c r="A67" s="221"/>
      <c r="B67" s="222"/>
      <c r="C67" s="267" t="s">
        <v>281</v>
      </c>
      <c r="D67" s="256"/>
      <c r="E67" s="257"/>
      <c r="F67" s="224"/>
      <c r="G67" s="224"/>
      <c r="H67" s="224"/>
      <c r="I67" s="224"/>
      <c r="J67" s="224"/>
      <c r="K67" s="224"/>
      <c r="L67" s="224"/>
      <c r="M67" s="224"/>
      <c r="N67" s="223"/>
      <c r="O67" s="223"/>
      <c r="P67" s="223"/>
      <c r="Q67" s="223"/>
      <c r="R67" s="224"/>
      <c r="S67" s="224"/>
      <c r="T67" s="224"/>
      <c r="U67" s="224"/>
      <c r="V67" s="224"/>
      <c r="W67" s="224"/>
      <c r="X67" s="224"/>
      <c r="Y67" s="214"/>
      <c r="Z67" s="214"/>
      <c r="AA67" s="214"/>
      <c r="AB67" s="214"/>
      <c r="AC67" s="214"/>
      <c r="AD67" s="214"/>
      <c r="AE67" s="214"/>
      <c r="AF67" s="214"/>
      <c r="AG67" s="214" t="s">
        <v>224</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7" t="s">
        <v>241</v>
      </c>
      <c r="D68" s="256"/>
      <c r="E68" s="257"/>
      <c r="F68" s="224"/>
      <c r="G68" s="224"/>
      <c r="H68" s="224"/>
      <c r="I68" s="224"/>
      <c r="J68" s="224"/>
      <c r="K68" s="224"/>
      <c r="L68" s="224"/>
      <c r="M68" s="224"/>
      <c r="N68" s="223"/>
      <c r="O68" s="223"/>
      <c r="P68" s="223"/>
      <c r="Q68" s="223"/>
      <c r="R68" s="224"/>
      <c r="S68" s="224"/>
      <c r="T68" s="224"/>
      <c r="U68" s="224"/>
      <c r="V68" s="224"/>
      <c r="W68" s="224"/>
      <c r="X68" s="224"/>
      <c r="Y68" s="214"/>
      <c r="Z68" s="214"/>
      <c r="AA68" s="214"/>
      <c r="AB68" s="214"/>
      <c r="AC68" s="214"/>
      <c r="AD68" s="214"/>
      <c r="AE68" s="214"/>
      <c r="AF68" s="214"/>
      <c r="AG68" s="214" t="s">
        <v>224</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67" t="s">
        <v>242</v>
      </c>
      <c r="D69" s="256"/>
      <c r="E69" s="257">
        <v>20.347000000000001</v>
      </c>
      <c r="F69" s="224"/>
      <c r="G69" s="224"/>
      <c r="H69" s="224"/>
      <c r="I69" s="224"/>
      <c r="J69" s="224"/>
      <c r="K69" s="224"/>
      <c r="L69" s="224"/>
      <c r="M69" s="224"/>
      <c r="N69" s="223"/>
      <c r="O69" s="223"/>
      <c r="P69" s="223"/>
      <c r="Q69" s="223"/>
      <c r="R69" s="224"/>
      <c r="S69" s="224"/>
      <c r="T69" s="224"/>
      <c r="U69" s="224"/>
      <c r="V69" s="224"/>
      <c r="W69" s="224"/>
      <c r="X69" s="224"/>
      <c r="Y69" s="214"/>
      <c r="Z69" s="214"/>
      <c r="AA69" s="214"/>
      <c r="AB69" s="214"/>
      <c r="AC69" s="214"/>
      <c r="AD69" s="214"/>
      <c r="AE69" s="214"/>
      <c r="AF69" s="214"/>
      <c r="AG69" s="214" t="s">
        <v>224</v>
      </c>
      <c r="AH69" s="214">
        <v>5</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x14ac:dyDescent="0.2">
      <c r="A70" s="226" t="s">
        <v>176</v>
      </c>
      <c r="B70" s="227" t="s">
        <v>125</v>
      </c>
      <c r="C70" s="249" t="s">
        <v>126</v>
      </c>
      <c r="D70" s="228"/>
      <c r="E70" s="229"/>
      <c r="F70" s="230"/>
      <c r="G70" s="230">
        <f>SUMIF(AG71:AG128,"&lt;&gt;NOR",G71:G128)</f>
        <v>0</v>
      </c>
      <c r="H70" s="230"/>
      <c r="I70" s="230">
        <f>SUM(I71:I128)</f>
        <v>0</v>
      </c>
      <c r="J70" s="230"/>
      <c r="K70" s="230">
        <f>SUM(K71:K128)</f>
        <v>0</v>
      </c>
      <c r="L70" s="230"/>
      <c r="M70" s="230">
        <f>SUM(M71:M128)</f>
        <v>0</v>
      </c>
      <c r="N70" s="229"/>
      <c r="O70" s="229">
        <f>SUM(O71:O128)</f>
        <v>0.01</v>
      </c>
      <c r="P70" s="229"/>
      <c r="Q70" s="229">
        <f>SUM(Q71:Q128)</f>
        <v>0</v>
      </c>
      <c r="R70" s="230"/>
      <c r="S70" s="230"/>
      <c r="T70" s="231"/>
      <c r="U70" s="225"/>
      <c r="V70" s="225">
        <f>SUM(V71:V128)</f>
        <v>42.48</v>
      </c>
      <c r="W70" s="225"/>
      <c r="X70" s="225"/>
      <c r="AG70" t="s">
        <v>177</v>
      </c>
    </row>
    <row r="71" spans="1:60" outlineLevel="1" x14ac:dyDescent="0.2">
      <c r="A71" s="233">
        <v>10</v>
      </c>
      <c r="B71" s="234" t="s">
        <v>282</v>
      </c>
      <c r="C71" s="251" t="s">
        <v>283</v>
      </c>
      <c r="D71" s="235" t="s">
        <v>217</v>
      </c>
      <c r="E71" s="236">
        <v>12.885</v>
      </c>
      <c r="F71" s="237"/>
      <c r="G71" s="238">
        <f>ROUND(E71*F71,2)</f>
        <v>0</v>
      </c>
      <c r="H71" s="237"/>
      <c r="I71" s="238">
        <f>ROUND(E71*H71,2)</f>
        <v>0</v>
      </c>
      <c r="J71" s="237"/>
      <c r="K71" s="238">
        <f>ROUND(E71*J71,2)</f>
        <v>0</v>
      </c>
      <c r="L71" s="238">
        <v>21</v>
      </c>
      <c r="M71" s="238">
        <f>G71*(1+L71/100)</f>
        <v>0</v>
      </c>
      <c r="N71" s="236">
        <v>0</v>
      </c>
      <c r="O71" s="236">
        <f>ROUND(E71*N71,2)</f>
        <v>0</v>
      </c>
      <c r="P71" s="236">
        <v>0</v>
      </c>
      <c r="Q71" s="236">
        <f>ROUND(E71*P71,2)</f>
        <v>0</v>
      </c>
      <c r="R71" s="238" t="s">
        <v>284</v>
      </c>
      <c r="S71" s="238" t="s">
        <v>181</v>
      </c>
      <c r="T71" s="239" t="s">
        <v>181</v>
      </c>
      <c r="U71" s="224">
        <v>9.2999999999999999E-2</v>
      </c>
      <c r="V71" s="224">
        <f>ROUND(E71*U71,2)</f>
        <v>1.2</v>
      </c>
      <c r="W71" s="224"/>
      <c r="X71" s="224" t="s">
        <v>219</v>
      </c>
      <c r="Y71" s="214"/>
      <c r="Z71" s="214"/>
      <c r="AA71" s="214"/>
      <c r="AB71" s="214"/>
      <c r="AC71" s="214"/>
      <c r="AD71" s="214"/>
      <c r="AE71" s="214"/>
      <c r="AF71" s="214"/>
      <c r="AG71" s="214" t="s">
        <v>254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1" x14ac:dyDescent="0.2">
      <c r="A72" s="221"/>
      <c r="B72" s="222"/>
      <c r="C72" s="266" t="s">
        <v>285</v>
      </c>
      <c r="D72" s="264"/>
      <c r="E72" s="264"/>
      <c r="F72" s="264"/>
      <c r="G72" s="264"/>
      <c r="H72" s="224"/>
      <c r="I72" s="224"/>
      <c r="J72" s="224"/>
      <c r="K72" s="224"/>
      <c r="L72" s="224"/>
      <c r="M72" s="224"/>
      <c r="N72" s="223"/>
      <c r="O72" s="223"/>
      <c r="P72" s="223"/>
      <c r="Q72" s="223"/>
      <c r="R72" s="224"/>
      <c r="S72" s="224"/>
      <c r="T72" s="224"/>
      <c r="U72" s="224"/>
      <c r="V72" s="224"/>
      <c r="W72" s="224"/>
      <c r="X72" s="224"/>
      <c r="Y72" s="214"/>
      <c r="Z72" s="214"/>
      <c r="AA72" s="214"/>
      <c r="AB72" s="214"/>
      <c r="AC72" s="214"/>
      <c r="AD72" s="214"/>
      <c r="AE72" s="214"/>
      <c r="AF72" s="214"/>
      <c r="AG72" s="214" t="s">
        <v>222</v>
      </c>
      <c r="AH72" s="214"/>
      <c r="AI72" s="214"/>
      <c r="AJ72" s="214"/>
      <c r="AK72" s="214"/>
      <c r="AL72" s="214"/>
      <c r="AM72" s="214"/>
      <c r="AN72" s="214"/>
      <c r="AO72" s="214"/>
      <c r="AP72" s="214"/>
      <c r="AQ72" s="214"/>
      <c r="AR72" s="214"/>
      <c r="AS72" s="214"/>
      <c r="AT72" s="214"/>
      <c r="AU72" s="214"/>
      <c r="AV72" s="214"/>
      <c r="AW72" s="214"/>
      <c r="AX72" s="214"/>
      <c r="AY72" s="214"/>
      <c r="AZ72" s="214"/>
      <c r="BA72" s="247" t="str">
        <f>C72</f>
        <v>bez naložení, avšak se složením zemin schopných zúrodnění, kamenouhelných hlušin a výsypkových materiálů, příplatek za každých dalších i započatých 1000 m,</v>
      </c>
      <c r="BB72" s="214"/>
      <c r="BC72" s="214"/>
      <c r="BD72" s="214"/>
      <c r="BE72" s="214"/>
      <c r="BF72" s="214"/>
      <c r="BG72" s="214"/>
      <c r="BH72" s="214"/>
    </row>
    <row r="73" spans="1:60" outlineLevel="1" x14ac:dyDescent="0.2">
      <c r="A73" s="221"/>
      <c r="B73" s="222"/>
      <c r="C73" s="270" t="s">
        <v>286</v>
      </c>
      <c r="D73" s="265"/>
      <c r="E73" s="265"/>
      <c r="F73" s="265"/>
      <c r="G73" s="265"/>
      <c r="H73" s="224"/>
      <c r="I73" s="224"/>
      <c r="J73" s="224"/>
      <c r="K73" s="224"/>
      <c r="L73" s="224"/>
      <c r="M73" s="224"/>
      <c r="N73" s="223"/>
      <c r="O73" s="223"/>
      <c r="P73" s="223"/>
      <c r="Q73" s="223"/>
      <c r="R73" s="224"/>
      <c r="S73" s="224"/>
      <c r="T73" s="224"/>
      <c r="U73" s="224"/>
      <c r="V73" s="224"/>
      <c r="W73" s="224"/>
      <c r="X73" s="224"/>
      <c r="Y73" s="214"/>
      <c r="Z73" s="214"/>
      <c r="AA73" s="214"/>
      <c r="AB73" s="214"/>
      <c r="AC73" s="214"/>
      <c r="AD73" s="214"/>
      <c r="AE73" s="214"/>
      <c r="AF73" s="214"/>
      <c r="AG73" s="214" t="s">
        <v>190</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70" t="s">
        <v>287</v>
      </c>
      <c r="D74" s="265"/>
      <c r="E74" s="265"/>
      <c r="F74" s="265"/>
      <c r="G74" s="265"/>
      <c r="H74" s="224"/>
      <c r="I74" s="224"/>
      <c r="J74" s="224"/>
      <c r="K74" s="224"/>
      <c r="L74" s="224"/>
      <c r="M74" s="224"/>
      <c r="N74" s="223"/>
      <c r="O74" s="223"/>
      <c r="P74" s="223"/>
      <c r="Q74" s="223"/>
      <c r="R74" s="224"/>
      <c r="S74" s="224"/>
      <c r="T74" s="224"/>
      <c r="U74" s="224"/>
      <c r="V74" s="224"/>
      <c r="W74" s="224"/>
      <c r="X74" s="224"/>
      <c r="Y74" s="214"/>
      <c r="Z74" s="214"/>
      <c r="AA74" s="214"/>
      <c r="AB74" s="214"/>
      <c r="AC74" s="214"/>
      <c r="AD74" s="214"/>
      <c r="AE74" s="214"/>
      <c r="AF74" s="214"/>
      <c r="AG74" s="214" t="s">
        <v>190</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70" t="s">
        <v>288</v>
      </c>
      <c r="D75" s="265"/>
      <c r="E75" s="265"/>
      <c r="F75" s="265"/>
      <c r="G75" s="265"/>
      <c r="H75" s="224"/>
      <c r="I75" s="224"/>
      <c r="J75" s="224"/>
      <c r="K75" s="224"/>
      <c r="L75" s="224"/>
      <c r="M75" s="224"/>
      <c r="N75" s="223"/>
      <c r="O75" s="223"/>
      <c r="P75" s="223"/>
      <c r="Q75" s="223"/>
      <c r="R75" s="224"/>
      <c r="S75" s="224"/>
      <c r="T75" s="224"/>
      <c r="U75" s="224"/>
      <c r="V75" s="224"/>
      <c r="W75" s="224"/>
      <c r="X75" s="224"/>
      <c r="Y75" s="214"/>
      <c r="Z75" s="214"/>
      <c r="AA75" s="214"/>
      <c r="AB75" s="214"/>
      <c r="AC75" s="214"/>
      <c r="AD75" s="214"/>
      <c r="AE75" s="214"/>
      <c r="AF75" s="214"/>
      <c r="AG75" s="214" t="s">
        <v>190</v>
      </c>
      <c r="AH75" s="214"/>
      <c r="AI75" s="214"/>
      <c r="AJ75" s="214"/>
      <c r="AK75" s="214"/>
      <c r="AL75" s="214"/>
      <c r="AM75" s="214"/>
      <c r="AN75" s="214"/>
      <c r="AO75" s="214"/>
      <c r="AP75" s="214"/>
      <c r="AQ75" s="214"/>
      <c r="AR75" s="214"/>
      <c r="AS75" s="214"/>
      <c r="AT75" s="214"/>
      <c r="AU75" s="214"/>
      <c r="AV75" s="214"/>
      <c r="AW75" s="214"/>
      <c r="AX75" s="214"/>
      <c r="AY75" s="214"/>
      <c r="AZ75" s="214"/>
      <c r="BA75" s="247" t="str">
        <f>C75</f>
        <v>- udržování sjízdnosti cest uvnitř násypiště i výkopiště, pokud vrcholky nerovností nejsou   vyšší než +- 0,5 m,</v>
      </c>
      <c r="BB75" s="214"/>
      <c r="BC75" s="214"/>
      <c r="BD75" s="214"/>
      <c r="BE75" s="214"/>
      <c r="BF75" s="214"/>
      <c r="BG75" s="214"/>
      <c r="BH75" s="214"/>
    </row>
    <row r="76" spans="1:60" outlineLevel="1" x14ac:dyDescent="0.2">
      <c r="A76" s="221"/>
      <c r="B76" s="222"/>
      <c r="C76" s="270" t="s">
        <v>289</v>
      </c>
      <c r="D76" s="265"/>
      <c r="E76" s="265"/>
      <c r="F76" s="265"/>
      <c r="G76" s="265"/>
      <c r="H76" s="224"/>
      <c r="I76" s="224"/>
      <c r="J76" s="224"/>
      <c r="K76" s="224"/>
      <c r="L76" s="224"/>
      <c r="M76" s="224"/>
      <c r="N76" s="223"/>
      <c r="O76" s="223"/>
      <c r="P76" s="223"/>
      <c r="Q76" s="223"/>
      <c r="R76" s="224"/>
      <c r="S76" s="224"/>
      <c r="T76" s="224"/>
      <c r="U76" s="224"/>
      <c r="V76" s="224"/>
      <c r="W76" s="224"/>
      <c r="X76" s="224"/>
      <c r="Y76" s="214"/>
      <c r="Z76" s="214"/>
      <c r="AA76" s="214"/>
      <c r="AB76" s="214"/>
      <c r="AC76" s="214"/>
      <c r="AD76" s="214"/>
      <c r="AE76" s="214"/>
      <c r="AF76" s="214"/>
      <c r="AG76" s="214" t="s">
        <v>190</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67" t="s">
        <v>290</v>
      </c>
      <c r="D77" s="256"/>
      <c r="E77" s="257"/>
      <c r="F77" s="224"/>
      <c r="G77" s="224"/>
      <c r="H77" s="224"/>
      <c r="I77" s="224"/>
      <c r="J77" s="224"/>
      <c r="K77" s="224"/>
      <c r="L77" s="224"/>
      <c r="M77" s="224"/>
      <c r="N77" s="223"/>
      <c r="O77" s="223"/>
      <c r="P77" s="223"/>
      <c r="Q77" s="223"/>
      <c r="R77" s="224"/>
      <c r="S77" s="224"/>
      <c r="T77" s="224"/>
      <c r="U77" s="224"/>
      <c r="V77" s="224"/>
      <c r="W77" s="224"/>
      <c r="X77" s="224"/>
      <c r="Y77" s="214"/>
      <c r="Z77" s="214"/>
      <c r="AA77" s="214"/>
      <c r="AB77" s="214"/>
      <c r="AC77" s="214"/>
      <c r="AD77" s="214"/>
      <c r="AE77" s="214"/>
      <c r="AF77" s="214"/>
      <c r="AG77" s="214" t="s">
        <v>224</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67" t="s">
        <v>291</v>
      </c>
      <c r="D78" s="256"/>
      <c r="E78" s="257"/>
      <c r="F78" s="224"/>
      <c r="G78" s="224"/>
      <c r="H78" s="224"/>
      <c r="I78" s="224"/>
      <c r="J78" s="224"/>
      <c r="K78" s="224"/>
      <c r="L78" s="224"/>
      <c r="M78" s="224"/>
      <c r="N78" s="223"/>
      <c r="O78" s="223"/>
      <c r="P78" s="223"/>
      <c r="Q78" s="223"/>
      <c r="R78" s="224"/>
      <c r="S78" s="224"/>
      <c r="T78" s="224"/>
      <c r="U78" s="224"/>
      <c r="V78" s="224"/>
      <c r="W78" s="224"/>
      <c r="X78" s="224"/>
      <c r="Y78" s="214"/>
      <c r="Z78" s="214"/>
      <c r="AA78" s="214"/>
      <c r="AB78" s="214"/>
      <c r="AC78" s="214"/>
      <c r="AD78" s="214"/>
      <c r="AE78" s="214"/>
      <c r="AF78" s="214"/>
      <c r="AG78" s="214" t="s">
        <v>224</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67" t="s">
        <v>292</v>
      </c>
      <c r="D79" s="256"/>
      <c r="E79" s="257">
        <v>12.885</v>
      </c>
      <c r="F79" s="224"/>
      <c r="G79" s="224"/>
      <c r="H79" s="224"/>
      <c r="I79" s="224"/>
      <c r="J79" s="224"/>
      <c r="K79" s="224"/>
      <c r="L79" s="224"/>
      <c r="M79" s="224"/>
      <c r="N79" s="223"/>
      <c r="O79" s="223"/>
      <c r="P79" s="223"/>
      <c r="Q79" s="223"/>
      <c r="R79" s="224"/>
      <c r="S79" s="224"/>
      <c r="T79" s="224"/>
      <c r="U79" s="224"/>
      <c r="V79" s="224"/>
      <c r="W79" s="224"/>
      <c r="X79" s="224"/>
      <c r="Y79" s="214"/>
      <c r="Z79" s="214"/>
      <c r="AA79" s="214"/>
      <c r="AB79" s="214"/>
      <c r="AC79" s="214"/>
      <c r="AD79" s="214"/>
      <c r="AE79" s="214"/>
      <c r="AF79" s="214"/>
      <c r="AG79" s="214" t="s">
        <v>224</v>
      </c>
      <c r="AH79" s="214">
        <v>5</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33">
        <v>11</v>
      </c>
      <c r="B80" s="234" t="s">
        <v>293</v>
      </c>
      <c r="C80" s="251" t="s">
        <v>294</v>
      </c>
      <c r="D80" s="235" t="s">
        <v>217</v>
      </c>
      <c r="E80" s="236">
        <v>12.885</v>
      </c>
      <c r="F80" s="237"/>
      <c r="G80" s="238">
        <f>ROUND(E80*F80,2)</f>
        <v>0</v>
      </c>
      <c r="H80" s="237"/>
      <c r="I80" s="238">
        <f>ROUND(E80*H80,2)</f>
        <v>0</v>
      </c>
      <c r="J80" s="237"/>
      <c r="K80" s="238">
        <f>ROUND(E80*J80,2)</f>
        <v>0</v>
      </c>
      <c r="L80" s="238">
        <v>21</v>
      </c>
      <c r="M80" s="238">
        <f>G80*(1+L80/100)</f>
        <v>0</v>
      </c>
      <c r="N80" s="236">
        <v>0</v>
      </c>
      <c r="O80" s="236">
        <f>ROUND(E80*N80,2)</f>
        <v>0</v>
      </c>
      <c r="P80" s="236">
        <v>0</v>
      </c>
      <c r="Q80" s="236">
        <f>ROUND(E80*P80,2)</f>
        <v>0</v>
      </c>
      <c r="R80" s="238" t="s">
        <v>284</v>
      </c>
      <c r="S80" s="238" t="s">
        <v>181</v>
      </c>
      <c r="T80" s="239" t="s">
        <v>181</v>
      </c>
      <c r="U80" s="224">
        <v>6.7000000000000004E-2</v>
      </c>
      <c r="V80" s="224">
        <f>ROUND(E80*U80,2)</f>
        <v>0.86</v>
      </c>
      <c r="W80" s="224"/>
      <c r="X80" s="224" t="s">
        <v>219</v>
      </c>
      <c r="Y80" s="214"/>
      <c r="Z80" s="214"/>
      <c r="AA80" s="214"/>
      <c r="AB80" s="214"/>
      <c r="AC80" s="214"/>
      <c r="AD80" s="214"/>
      <c r="AE80" s="214"/>
      <c r="AF80" s="214"/>
      <c r="AG80" s="214" t="s">
        <v>254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66" t="s">
        <v>295</v>
      </c>
      <c r="D81" s="264"/>
      <c r="E81" s="264"/>
      <c r="F81" s="264"/>
      <c r="G81" s="264"/>
      <c r="H81" s="224"/>
      <c r="I81" s="224"/>
      <c r="J81" s="224"/>
      <c r="K81" s="224"/>
      <c r="L81" s="224"/>
      <c r="M81" s="224"/>
      <c r="N81" s="223"/>
      <c r="O81" s="223"/>
      <c r="P81" s="223"/>
      <c r="Q81" s="223"/>
      <c r="R81" s="224"/>
      <c r="S81" s="224"/>
      <c r="T81" s="224"/>
      <c r="U81" s="224"/>
      <c r="V81" s="224"/>
      <c r="W81" s="224"/>
      <c r="X81" s="224"/>
      <c r="Y81" s="214"/>
      <c r="Z81" s="214"/>
      <c r="AA81" s="214"/>
      <c r="AB81" s="214"/>
      <c r="AC81" s="214"/>
      <c r="AD81" s="214"/>
      <c r="AE81" s="214"/>
      <c r="AF81" s="214"/>
      <c r="AG81" s="214" t="s">
        <v>222</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67" t="s">
        <v>296</v>
      </c>
      <c r="D82" s="256"/>
      <c r="E82" s="257"/>
      <c r="F82" s="224"/>
      <c r="G82" s="224"/>
      <c r="H82" s="224"/>
      <c r="I82" s="224"/>
      <c r="J82" s="224"/>
      <c r="K82" s="224"/>
      <c r="L82" s="224"/>
      <c r="M82" s="224"/>
      <c r="N82" s="223"/>
      <c r="O82" s="223"/>
      <c r="P82" s="223"/>
      <c r="Q82" s="223"/>
      <c r="R82" s="224"/>
      <c r="S82" s="224"/>
      <c r="T82" s="224"/>
      <c r="U82" s="224"/>
      <c r="V82" s="224"/>
      <c r="W82" s="224"/>
      <c r="X82" s="224"/>
      <c r="Y82" s="214"/>
      <c r="Z82" s="214"/>
      <c r="AA82" s="214"/>
      <c r="AB82" s="214"/>
      <c r="AC82" s="214"/>
      <c r="AD82" s="214"/>
      <c r="AE82" s="214"/>
      <c r="AF82" s="214"/>
      <c r="AG82" s="214" t="s">
        <v>224</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67" t="s">
        <v>297</v>
      </c>
      <c r="D83" s="256"/>
      <c r="E83" s="257">
        <v>12.885</v>
      </c>
      <c r="F83" s="224"/>
      <c r="G83" s="224"/>
      <c r="H83" s="224"/>
      <c r="I83" s="224"/>
      <c r="J83" s="224"/>
      <c r="K83" s="224"/>
      <c r="L83" s="224"/>
      <c r="M83" s="224"/>
      <c r="N83" s="223"/>
      <c r="O83" s="223"/>
      <c r="P83" s="223"/>
      <c r="Q83" s="223"/>
      <c r="R83" s="224"/>
      <c r="S83" s="224"/>
      <c r="T83" s="224"/>
      <c r="U83" s="224"/>
      <c r="V83" s="224"/>
      <c r="W83" s="224"/>
      <c r="X83" s="224"/>
      <c r="Y83" s="214"/>
      <c r="Z83" s="214"/>
      <c r="AA83" s="214"/>
      <c r="AB83" s="214"/>
      <c r="AC83" s="214"/>
      <c r="AD83" s="214"/>
      <c r="AE83" s="214"/>
      <c r="AF83" s="214"/>
      <c r="AG83" s="214" t="s">
        <v>224</v>
      </c>
      <c r="AH83" s="214">
        <v>5</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3">
        <v>12</v>
      </c>
      <c r="B84" s="234" t="s">
        <v>298</v>
      </c>
      <c r="C84" s="251" t="s">
        <v>299</v>
      </c>
      <c r="D84" s="235" t="s">
        <v>259</v>
      </c>
      <c r="E84" s="236">
        <v>128.85</v>
      </c>
      <c r="F84" s="237"/>
      <c r="G84" s="238">
        <f>ROUND(E84*F84,2)</f>
        <v>0</v>
      </c>
      <c r="H84" s="237"/>
      <c r="I84" s="238">
        <f>ROUND(E84*H84,2)</f>
        <v>0</v>
      </c>
      <c r="J84" s="237"/>
      <c r="K84" s="238">
        <f>ROUND(E84*J84,2)</f>
        <v>0</v>
      </c>
      <c r="L84" s="238">
        <v>21</v>
      </c>
      <c r="M84" s="238">
        <f>G84*(1+L84/100)</f>
        <v>0</v>
      </c>
      <c r="N84" s="236">
        <v>0</v>
      </c>
      <c r="O84" s="236">
        <f>ROUND(E84*N84,2)</f>
        <v>0</v>
      </c>
      <c r="P84" s="236">
        <v>0</v>
      </c>
      <c r="Q84" s="236">
        <f>ROUND(E84*P84,2)</f>
        <v>0</v>
      </c>
      <c r="R84" s="238" t="s">
        <v>300</v>
      </c>
      <c r="S84" s="238" t="s">
        <v>181</v>
      </c>
      <c r="T84" s="239" t="s">
        <v>181</v>
      </c>
      <c r="U84" s="224">
        <v>0.06</v>
      </c>
      <c r="V84" s="224">
        <f>ROUND(E84*U84,2)</f>
        <v>7.73</v>
      </c>
      <c r="W84" s="224"/>
      <c r="X84" s="224" t="s">
        <v>219</v>
      </c>
      <c r="Y84" s="214"/>
      <c r="Z84" s="214"/>
      <c r="AA84" s="214"/>
      <c r="AB84" s="214"/>
      <c r="AC84" s="214"/>
      <c r="AD84" s="214"/>
      <c r="AE84" s="214"/>
      <c r="AF84" s="214"/>
      <c r="AG84" s="214" t="s">
        <v>254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66" t="s">
        <v>301</v>
      </c>
      <c r="D85" s="264"/>
      <c r="E85" s="264"/>
      <c r="F85" s="264"/>
      <c r="G85" s="264"/>
      <c r="H85" s="224"/>
      <c r="I85" s="224"/>
      <c r="J85" s="224"/>
      <c r="K85" s="224"/>
      <c r="L85" s="224"/>
      <c r="M85" s="224"/>
      <c r="N85" s="223"/>
      <c r="O85" s="223"/>
      <c r="P85" s="223"/>
      <c r="Q85" s="223"/>
      <c r="R85" s="224"/>
      <c r="S85" s="224"/>
      <c r="T85" s="224"/>
      <c r="U85" s="224"/>
      <c r="V85" s="224"/>
      <c r="W85" s="224"/>
      <c r="X85" s="224"/>
      <c r="Y85" s="214"/>
      <c r="Z85" s="214"/>
      <c r="AA85" s="214"/>
      <c r="AB85" s="214"/>
      <c r="AC85" s="214"/>
      <c r="AD85" s="214"/>
      <c r="AE85" s="214"/>
      <c r="AF85" s="214"/>
      <c r="AG85" s="214" t="s">
        <v>222</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67" t="s">
        <v>302</v>
      </c>
      <c r="D86" s="256"/>
      <c r="E86" s="257"/>
      <c r="F86" s="224"/>
      <c r="G86" s="224"/>
      <c r="H86" s="224"/>
      <c r="I86" s="224"/>
      <c r="J86" s="224"/>
      <c r="K86" s="224"/>
      <c r="L86" s="224"/>
      <c r="M86" s="224"/>
      <c r="N86" s="223"/>
      <c r="O86" s="223"/>
      <c r="P86" s="223"/>
      <c r="Q86" s="223"/>
      <c r="R86" s="224"/>
      <c r="S86" s="224"/>
      <c r="T86" s="224"/>
      <c r="U86" s="224"/>
      <c r="V86" s="224"/>
      <c r="W86" s="224"/>
      <c r="X86" s="224"/>
      <c r="Y86" s="214"/>
      <c r="Z86" s="214"/>
      <c r="AA86" s="214"/>
      <c r="AB86" s="214"/>
      <c r="AC86" s="214"/>
      <c r="AD86" s="214"/>
      <c r="AE86" s="214"/>
      <c r="AF86" s="214"/>
      <c r="AG86" s="214" t="s">
        <v>224</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67" t="s">
        <v>303</v>
      </c>
      <c r="D87" s="256"/>
      <c r="E87" s="257"/>
      <c r="F87" s="224"/>
      <c r="G87" s="224"/>
      <c r="H87" s="224"/>
      <c r="I87" s="224"/>
      <c r="J87" s="224"/>
      <c r="K87" s="224"/>
      <c r="L87" s="224"/>
      <c r="M87" s="224"/>
      <c r="N87" s="223"/>
      <c r="O87" s="223"/>
      <c r="P87" s="223"/>
      <c r="Q87" s="223"/>
      <c r="R87" s="224"/>
      <c r="S87" s="224"/>
      <c r="T87" s="224"/>
      <c r="U87" s="224"/>
      <c r="V87" s="224"/>
      <c r="W87" s="224"/>
      <c r="X87" s="224"/>
      <c r="Y87" s="214"/>
      <c r="Z87" s="214"/>
      <c r="AA87" s="214"/>
      <c r="AB87" s="214"/>
      <c r="AC87" s="214"/>
      <c r="AD87" s="214"/>
      <c r="AE87" s="214"/>
      <c r="AF87" s="214"/>
      <c r="AG87" s="214" t="s">
        <v>224</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67" t="s">
        <v>304</v>
      </c>
      <c r="D88" s="256"/>
      <c r="E88" s="257"/>
      <c r="F88" s="224"/>
      <c r="G88" s="224"/>
      <c r="H88" s="224"/>
      <c r="I88" s="224"/>
      <c r="J88" s="224"/>
      <c r="K88" s="224"/>
      <c r="L88" s="224"/>
      <c r="M88" s="224"/>
      <c r="N88" s="223"/>
      <c r="O88" s="223"/>
      <c r="P88" s="223"/>
      <c r="Q88" s="223"/>
      <c r="R88" s="224"/>
      <c r="S88" s="224"/>
      <c r="T88" s="224"/>
      <c r="U88" s="224"/>
      <c r="V88" s="224"/>
      <c r="W88" s="224"/>
      <c r="X88" s="224"/>
      <c r="Y88" s="214"/>
      <c r="Z88" s="214"/>
      <c r="AA88" s="214"/>
      <c r="AB88" s="214"/>
      <c r="AC88" s="214"/>
      <c r="AD88" s="214"/>
      <c r="AE88" s="214"/>
      <c r="AF88" s="214"/>
      <c r="AG88" s="214" t="s">
        <v>224</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21"/>
      <c r="B89" s="222"/>
      <c r="C89" s="267" t="s">
        <v>305</v>
      </c>
      <c r="D89" s="256"/>
      <c r="E89" s="257">
        <v>91.95</v>
      </c>
      <c r="F89" s="224"/>
      <c r="G89" s="224"/>
      <c r="H89" s="224"/>
      <c r="I89" s="224"/>
      <c r="J89" s="224"/>
      <c r="K89" s="224"/>
      <c r="L89" s="224"/>
      <c r="M89" s="224"/>
      <c r="N89" s="223"/>
      <c r="O89" s="223"/>
      <c r="P89" s="223"/>
      <c r="Q89" s="223"/>
      <c r="R89" s="224"/>
      <c r="S89" s="224"/>
      <c r="T89" s="224"/>
      <c r="U89" s="224"/>
      <c r="V89" s="224"/>
      <c r="W89" s="224"/>
      <c r="X89" s="224"/>
      <c r="Y89" s="214"/>
      <c r="Z89" s="214"/>
      <c r="AA89" s="214"/>
      <c r="AB89" s="214"/>
      <c r="AC89" s="214"/>
      <c r="AD89" s="214"/>
      <c r="AE89" s="214"/>
      <c r="AF89" s="214"/>
      <c r="AG89" s="214" t="s">
        <v>224</v>
      </c>
      <c r="AH89" s="214">
        <v>5</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67" t="s">
        <v>306</v>
      </c>
      <c r="D90" s="256"/>
      <c r="E90" s="257"/>
      <c r="F90" s="224"/>
      <c r="G90" s="224"/>
      <c r="H90" s="224"/>
      <c r="I90" s="224"/>
      <c r="J90" s="224"/>
      <c r="K90" s="224"/>
      <c r="L90" s="224"/>
      <c r="M90" s="224"/>
      <c r="N90" s="223"/>
      <c r="O90" s="223"/>
      <c r="P90" s="223"/>
      <c r="Q90" s="223"/>
      <c r="R90" s="224"/>
      <c r="S90" s="224"/>
      <c r="T90" s="224"/>
      <c r="U90" s="224"/>
      <c r="V90" s="224"/>
      <c r="W90" s="224"/>
      <c r="X90" s="224"/>
      <c r="Y90" s="214"/>
      <c r="Z90" s="214"/>
      <c r="AA90" s="214"/>
      <c r="AB90" s="214"/>
      <c r="AC90" s="214"/>
      <c r="AD90" s="214"/>
      <c r="AE90" s="214"/>
      <c r="AF90" s="214"/>
      <c r="AG90" s="214" t="s">
        <v>224</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67" t="s">
        <v>307</v>
      </c>
      <c r="D91" s="256"/>
      <c r="E91" s="257">
        <v>59.95</v>
      </c>
      <c r="F91" s="224"/>
      <c r="G91" s="224"/>
      <c r="H91" s="224"/>
      <c r="I91" s="224"/>
      <c r="J91" s="224"/>
      <c r="K91" s="224"/>
      <c r="L91" s="224"/>
      <c r="M91" s="224"/>
      <c r="N91" s="223"/>
      <c r="O91" s="223"/>
      <c r="P91" s="223"/>
      <c r="Q91" s="223"/>
      <c r="R91" s="224"/>
      <c r="S91" s="224"/>
      <c r="T91" s="224"/>
      <c r="U91" s="224"/>
      <c r="V91" s="224"/>
      <c r="W91" s="224"/>
      <c r="X91" s="224"/>
      <c r="Y91" s="214"/>
      <c r="Z91" s="214"/>
      <c r="AA91" s="214"/>
      <c r="AB91" s="214"/>
      <c r="AC91" s="214"/>
      <c r="AD91" s="214"/>
      <c r="AE91" s="214"/>
      <c r="AF91" s="214"/>
      <c r="AG91" s="214" t="s">
        <v>224</v>
      </c>
      <c r="AH91" s="214">
        <v>5</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67" t="s">
        <v>308</v>
      </c>
      <c r="D92" s="256"/>
      <c r="E92" s="257"/>
      <c r="F92" s="224"/>
      <c r="G92" s="224"/>
      <c r="H92" s="224"/>
      <c r="I92" s="224"/>
      <c r="J92" s="224"/>
      <c r="K92" s="224"/>
      <c r="L92" s="224"/>
      <c r="M92" s="224"/>
      <c r="N92" s="223"/>
      <c r="O92" s="223"/>
      <c r="P92" s="223"/>
      <c r="Q92" s="223"/>
      <c r="R92" s="224"/>
      <c r="S92" s="224"/>
      <c r="T92" s="224"/>
      <c r="U92" s="224"/>
      <c r="V92" s="224"/>
      <c r="W92" s="224"/>
      <c r="X92" s="224"/>
      <c r="Y92" s="214"/>
      <c r="Z92" s="214"/>
      <c r="AA92" s="214"/>
      <c r="AB92" s="214"/>
      <c r="AC92" s="214"/>
      <c r="AD92" s="214"/>
      <c r="AE92" s="214"/>
      <c r="AF92" s="214"/>
      <c r="AG92" s="214" t="s">
        <v>224</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67" t="s">
        <v>309</v>
      </c>
      <c r="D93" s="256"/>
      <c r="E93" s="257"/>
      <c r="F93" s="224"/>
      <c r="G93" s="224"/>
      <c r="H93" s="224"/>
      <c r="I93" s="224"/>
      <c r="J93" s="224"/>
      <c r="K93" s="224"/>
      <c r="L93" s="224"/>
      <c r="M93" s="224"/>
      <c r="N93" s="223"/>
      <c r="O93" s="223"/>
      <c r="P93" s="223"/>
      <c r="Q93" s="223"/>
      <c r="R93" s="224"/>
      <c r="S93" s="224"/>
      <c r="T93" s="224"/>
      <c r="U93" s="224"/>
      <c r="V93" s="224"/>
      <c r="W93" s="224"/>
      <c r="X93" s="224"/>
      <c r="Y93" s="214"/>
      <c r="Z93" s="214"/>
      <c r="AA93" s="214"/>
      <c r="AB93" s="214"/>
      <c r="AC93" s="214"/>
      <c r="AD93" s="214"/>
      <c r="AE93" s="214"/>
      <c r="AF93" s="214"/>
      <c r="AG93" s="214" t="s">
        <v>224</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67" t="s">
        <v>310</v>
      </c>
      <c r="D94" s="256"/>
      <c r="E94" s="257"/>
      <c r="F94" s="224"/>
      <c r="G94" s="224"/>
      <c r="H94" s="224"/>
      <c r="I94" s="224"/>
      <c r="J94" s="224"/>
      <c r="K94" s="224"/>
      <c r="L94" s="224"/>
      <c r="M94" s="224"/>
      <c r="N94" s="223"/>
      <c r="O94" s="223"/>
      <c r="P94" s="223"/>
      <c r="Q94" s="223"/>
      <c r="R94" s="224"/>
      <c r="S94" s="224"/>
      <c r="T94" s="224"/>
      <c r="U94" s="224"/>
      <c r="V94" s="224"/>
      <c r="W94" s="224"/>
      <c r="X94" s="224"/>
      <c r="Y94" s="214"/>
      <c r="Z94" s="214"/>
      <c r="AA94" s="214"/>
      <c r="AB94" s="214"/>
      <c r="AC94" s="214"/>
      <c r="AD94" s="214"/>
      <c r="AE94" s="214"/>
      <c r="AF94" s="214"/>
      <c r="AG94" s="214" t="s">
        <v>224</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67" t="s">
        <v>311</v>
      </c>
      <c r="D95" s="256"/>
      <c r="E95" s="257"/>
      <c r="F95" s="224"/>
      <c r="G95" s="224"/>
      <c r="H95" s="224"/>
      <c r="I95" s="224"/>
      <c r="J95" s="224"/>
      <c r="K95" s="224"/>
      <c r="L95" s="224"/>
      <c r="M95" s="224"/>
      <c r="N95" s="223"/>
      <c r="O95" s="223"/>
      <c r="P95" s="223"/>
      <c r="Q95" s="223"/>
      <c r="R95" s="224"/>
      <c r="S95" s="224"/>
      <c r="T95" s="224"/>
      <c r="U95" s="224"/>
      <c r="V95" s="224"/>
      <c r="W95" s="224"/>
      <c r="X95" s="224"/>
      <c r="Y95" s="214"/>
      <c r="Z95" s="214"/>
      <c r="AA95" s="214"/>
      <c r="AB95" s="214"/>
      <c r="AC95" s="214"/>
      <c r="AD95" s="214"/>
      <c r="AE95" s="214"/>
      <c r="AF95" s="214"/>
      <c r="AG95" s="214" t="s">
        <v>224</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67" t="s">
        <v>312</v>
      </c>
      <c r="D96" s="256"/>
      <c r="E96" s="257">
        <v>-4.8</v>
      </c>
      <c r="F96" s="224"/>
      <c r="G96" s="224"/>
      <c r="H96" s="224"/>
      <c r="I96" s="224"/>
      <c r="J96" s="224"/>
      <c r="K96" s="224"/>
      <c r="L96" s="224"/>
      <c r="M96" s="224"/>
      <c r="N96" s="223"/>
      <c r="O96" s="223"/>
      <c r="P96" s="223"/>
      <c r="Q96" s="223"/>
      <c r="R96" s="224"/>
      <c r="S96" s="224"/>
      <c r="T96" s="224"/>
      <c r="U96" s="224"/>
      <c r="V96" s="224"/>
      <c r="W96" s="224"/>
      <c r="X96" s="224"/>
      <c r="Y96" s="214"/>
      <c r="Z96" s="214"/>
      <c r="AA96" s="214"/>
      <c r="AB96" s="214"/>
      <c r="AC96" s="214"/>
      <c r="AD96" s="214"/>
      <c r="AE96" s="214"/>
      <c r="AF96" s="214"/>
      <c r="AG96" s="214" t="s">
        <v>224</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67" t="s">
        <v>313</v>
      </c>
      <c r="D97" s="256"/>
      <c r="E97" s="257"/>
      <c r="F97" s="224"/>
      <c r="G97" s="224"/>
      <c r="H97" s="224"/>
      <c r="I97" s="224"/>
      <c r="J97" s="224"/>
      <c r="K97" s="224"/>
      <c r="L97" s="224"/>
      <c r="M97" s="224"/>
      <c r="N97" s="223"/>
      <c r="O97" s="223"/>
      <c r="P97" s="223"/>
      <c r="Q97" s="223"/>
      <c r="R97" s="224"/>
      <c r="S97" s="224"/>
      <c r="T97" s="224"/>
      <c r="U97" s="224"/>
      <c r="V97" s="224"/>
      <c r="W97" s="224"/>
      <c r="X97" s="224"/>
      <c r="Y97" s="214"/>
      <c r="Z97" s="214"/>
      <c r="AA97" s="214"/>
      <c r="AB97" s="214"/>
      <c r="AC97" s="214"/>
      <c r="AD97" s="214"/>
      <c r="AE97" s="214"/>
      <c r="AF97" s="214"/>
      <c r="AG97" s="214" t="s">
        <v>224</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67" t="s">
        <v>314</v>
      </c>
      <c r="D98" s="256"/>
      <c r="E98" s="257">
        <v>-5</v>
      </c>
      <c r="F98" s="224"/>
      <c r="G98" s="224"/>
      <c r="H98" s="224"/>
      <c r="I98" s="224"/>
      <c r="J98" s="224"/>
      <c r="K98" s="224"/>
      <c r="L98" s="224"/>
      <c r="M98" s="224"/>
      <c r="N98" s="223"/>
      <c r="O98" s="223"/>
      <c r="P98" s="223"/>
      <c r="Q98" s="223"/>
      <c r="R98" s="224"/>
      <c r="S98" s="224"/>
      <c r="T98" s="224"/>
      <c r="U98" s="224"/>
      <c r="V98" s="224"/>
      <c r="W98" s="224"/>
      <c r="X98" s="224"/>
      <c r="Y98" s="214"/>
      <c r="Z98" s="214"/>
      <c r="AA98" s="214"/>
      <c r="AB98" s="214"/>
      <c r="AC98" s="214"/>
      <c r="AD98" s="214"/>
      <c r="AE98" s="214"/>
      <c r="AF98" s="214"/>
      <c r="AG98" s="214" t="s">
        <v>224</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67" t="s">
        <v>315</v>
      </c>
      <c r="D99" s="256"/>
      <c r="E99" s="257">
        <v>-9.5</v>
      </c>
      <c r="F99" s="224"/>
      <c r="G99" s="224"/>
      <c r="H99" s="224"/>
      <c r="I99" s="224"/>
      <c r="J99" s="224"/>
      <c r="K99" s="224"/>
      <c r="L99" s="224"/>
      <c r="M99" s="224"/>
      <c r="N99" s="223"/>
      <c r="O99" s="223"/>
      <c r="P99" s="223"/>
      <c r="Q99" s="223"/>
      <c r="R99" s="224"/>
      <c r="S99" s="224"/>
      <c r="T99" s="224"/>
      <c r="U99" s="224"/>
      <c r="V99" s="224"/>
      <c r="W99" s="224"/>
      <c r="X99" s="224"/>
      <c r="Y99" s="214"/>
      <c r="Z99" s="214"/>
      <c r="AA99" s="214"/>
      <c r="AB99" s="214"/>
      <c r="AC99" s="214"/>
      <c r="AD99" s="214"/>
      <c r="AE99" s="214"/>
      <c r="AF99" s="214"/>
      <c r="AG99" s="214" t="s">
        <v>224</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67" t="s">
        <v>316</v>
      </c>
      <c r="D100" s="256"/>
      <c r="E100" s="257">
        <v>-3.75</v>
      </c>
      <c r="F100" s="224"/>
      <c r="G100" s="224"/>
      <c r="H100" s="224"/>
      <c r="I100" s="224"/>
      <c r="J100" s="224"/>
      <c r="K100" s="224"/>
      <c r="L100" s="224"/>
      <c r="M100" s="224"/>
      <c r="N100" s="223"/>
      <c r="O100" s="223"/>
      <c r="P100" s="223"/>
      <c r="Q100" s="223"/>
      <c r="R100" s="224"/>
      <c r="S100" s="224"/>
      <c r="T100" s="224"/>
      <c r="U100" s="224"/>
      <c r="V100" s="224"/>
      <c r="W100" s="224"/>
      <c r="X100" s="224"/>
      <c r="Y100" s="214"/>
      <c r="Z100" s="214"/>
      <c r="AA100" s="214"/>
      <c r="AB100" s="214"/>
      <c r="AC100" s="214"/>
      <c r="AD100" s="214"/>
      <c r="AE100" s="214"/>
      <c r="AF100" s="214"/>
      <c r="AG100" s="214" t="s">
        <v>224</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3">
        <v>13</v>
      </c>
      <c r="B101" s="234" t="s">
        <v>317</v>
      </c>
      <c r="C101" s="251" t="s">
        <v>318</v>
      </c>
      <c r="D101" s="235" t="s">
        <v>259</v>
      </c>
      <c r="E101" s="236">
        <v>128.85</v>
      </c>
      <c r="F101" s="237"/>
      <c r="G101" s="238">
        <f>ROUND(E101*F101,2)</f>
        <v>0</v>
      </c>
      <c r="H101" s="237"/>
      <c r="I101" s="238">
        <f>ROUND(E101*H101,2)</f>
        <v>0</v>
      </c>
      <c r="J101" s="237"/>
      <c r="K101" s="238">
        <f>ROUND(E101*J101,2)</f>
        <v>0</v>
      </c>
      <c r="L101" s="238">
        <v>21</v>
      </c>
      <c r="M101" s="238">
        <f>G101*(1+L101/100)</f>
        <v>0</v>
      </c>
      <c r="N101" s="236">
        <v>0</v>
      </c>
      <c r="O101" s="236">
        <f>ROUND(E101*N101,2)</f>
        <v>0</v>
      </c>
      <c r="P101" s="236">
        <v>0</v>
      </c>
      <c r="Q101" s="236">
        <f>ROUND(E101*P101,2)</f>
        <v>0</v>
      </c>
      <c r="R101" s="238" t="s">
        <v>218</v>
      </c>
      <c r="S101" s="238" t="s">
        <v>181</v>
      </c>
      <c r="T101" s="239" t="s">
        <v>181</v>
      </c>
      <c r="U101" s="224">
        <v>0.13</v>
      </c>
      <c r="V101" s="224">
        <f>ROUND(E101*U101,2)</f>
        <v>16.75</v>
      </c>
      <c r="W101" s="224"/>
      <c r="X101" s="224" t="s">
        <v>219</v>
      </c>
      <c r="Y101" s="214"/>
      <c r="Z101" s="214"/>
      <c r="AA101" s="214"/>
      <c r="AB101" s="214"/>
      <c r="AC101" s="214"/>
      <c r="AD101" s="214"/>
      <c r="AE101" s="214"/>
      <c r="AF101" s="214"/>
      <c r="AG101" s="214" t="s">
        <v>254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21"/>
      <c r="B102" s="222"/>
      <c r="C102" s="266" t="s">
        <v>319</v>
      </c>
      <c r="D102" s="264"/>
      <c r="E102" s="264"/>
      <c r="F102" s="264"/>
      <c r="G102" s="264"/>
      <c r="H102" s="224"/>
      <c r="I102" s="224"/>
      <c r="J102" s="224"/>
      <c r="K102" s="224"/>
      <c r="L102" s="224"/>
      <c r="M102" s="224"/>
      <c r="N102" s="223"/>
      <c r="O102" s="223"/>
      <c r="P102" s="223"/>
      <c r="Q102" s="223"/>
      <c r="R102" s="224"/>
      <c r="S102" s="224"/>
      <c r="T102" s="224"/>
      <c r="U102" s="224"/>
      <c r="V102" s="224"/>
      <c r="W102" s="224"/>
      <c r="X102" s="224"/>
      <c r="Y102" s="214"/>
      <c r="Z102" s="214"/>
      <c r="AA102" s="214"/>
      <c r="AB102" s="214"/>
      <c r="AC102" s="214"/>
      <c r="AD102" s="214"/>
      <c r="AE102" s="214"/>
      <c r="AF102" s="214"/>
      <c r="AG102" s="214" t="s">
        <v>222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47" t="str">
        <f>C102</f>
        <v>s případným nutným přemístěním hromad nebo dočasných skládek na místo potřeby ze vzdálenosti do 30 m, v rovině nebo ve svahu do 1 : 5,</v>
      </c>
      <c r="BB102" s="214"/>
      <c r="BC102" s="214"/>
      <c r="BD102" s="214"/>
      <c r="BE102" s="214"/>
      <c r="BF102" s="214"/>
      <c r="BG102" s="214"/>
      <c r="BH102" s="214"/>
    </row>
    <row r="103" spans="1:60" outlineLevel="1" x14ac:dyDescent="0.2">
      <c r="A103" s="221"/>
      <c r="B103" s="222"/>
      <c r="C103" s="267" t="s">
        <v>320</v>
      </c>
      <c r="D103" s="256"/>
      <c r="E103" s="257"/>
      <c r="F103" s="224"/>
      <c r="G103" s="224"/>
      <c r="H103" s="224"/>
      <c r="I103" s="224"/>
      <c r="J103" s="224"/>
      <c r="K103" s="224"/>
      <c r="L103" s="224"/>
      <c r="M103" s="224"/>
      <c r="N103" s="223"/>
      <c r="O103" s="223"/>
      <c r="P103" s="223"/>
      <c r="Q103" s="223"/>
      <c r="R103" s="224"/>
      <c r="S103" s="224"/>
      <c r="T103" s="224"/>
      <c r="U103" s="224"/>
      <c r="V103" s="224"/>
      <c r="W103" s="224"/>
      <c r="X103" s="224"/>
      <c r="Y103" s="214"/>
      <c r="Z103" s="214"/>
      <c r="AA103" s="214"/>
      <c r="AB103" s="214"/>
      <c r="AC103" s="214"/>
      <c r="AD103" s="214"/>
      <c r="AE103" s="214"/>
      <c r="AF103" s="214"/>
      <c r="AG103" s="214" t="s">
        <v>224</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7" t="s">
        <v>321</v>
      </c>
      <c r="D104" s="256"/>
      <c r="E104" s="257">
        <v>128.85</v>
      </c>
      <c r="F104" s="224"/>
      <c r="G104" s="224"/>
      <c r="H104" s="224"/>
      <c r="I104" s="224"/>
      <c r="J104" s="224"/>
      <c r="K104" s="224"/>
      <c r="L104" s="224"/>
      <c r="M104" s="224"/>
      <c r="N104" s="223"/>
      <c r="O104" s="223"/>
      <c r="P104" s="223"/>
      <c r="Q104" s="223"/>
      <c r="R104" s="224"/>
      <c r="S104" s="224"/>
      <c r="T104" s="224"/>
      <c r="U104" s="224"/>
      <c r="V104" s="224"/>
      <c r="W104" s="224"/>
      <c r="X104" s="224"/>
      <c r="Y104" s="214"/>
      <c r="Z104" s="214"/>
      <c r="AA104" s="214"/>
      <c r="AB104" s="214"/>
      <c r="AC104" s="214"/>
      <c r="AD104" s="214"/>
      <c r="AE104" s="214"/>
      <c r="AF104" s="214"/>
      <c r="AG104" s="214" t="s">
        <v>224</v>
      </c>
      <c r="AH104" s="214">
        <v>5</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3">
        <v>14</v>
      </c>
      <c r="B105" s="234" t="s">
        <v>322</v>
      </c>
      <c r="C105" s="251" t="s">
        <v>323</v>
      </c>
      <c r="D105" s="235" t="s">
        <v>259</v>
      </c>
      <c r="E105" s="236">
        <v>128.85</v>
      </c>
      <c r="F105" s="237"/>
      <c r="G105" s="238">
        <f>ROUND(E105*F105,2)</f>
        <v>0</v>
      </c>
      <c r="H105" s="237"/>
      <c r="I105" s="238">
        <f>ROUND(E105*H105,2)</f>
        <v>0</v>
      </c>
      <c r="J105" s="237"/>
      <c r="K105" s="238">
        <f>ROUND(E105*J105,2)</f>
        <v>0</v>
      </c>
      <c r="L105" s="238">
        <v>21</v>
      </c>
      <c r="M105" s="238">
        <f>G105*(1+L105/100)</f>
        <v>0</v>
      </c>
      <c r="N105" s="236">
        <v>0</v>
      </c>
      <c r="O105" s="236">
        <f>ROUND(E105*N105,2)</f>
        <v>0</v>
      </c>
      <c r="P105" s="236">
        <v>0</v>
      </c>
      <c r="Q105" s="236">
        <f>ROUND(E105*P105,2)</f>
        <v>0</v>
      </c>
      <c r="R105" s="238" t="s">
        <v>300</v>
      </c>
      <c r="S105" s="238" t="s">
        <v>181</v>
      </c>
      <c r="T105" s="239" t="s">
        <v>181</v>
      </c>
      <c r="U105" s="224">
        <v>0.09</v>
      </c>
      <c r="V105" s="224">
        <f>ROUND(E105*U105,2)</f>
        <v>11.6</v>
      </c>
      <c r="W105" s="224"/>
      <c r="X105" s="224" t="s">
        <v>219</v>
      </c>
      <c r="Y105" s="214"/>
      <c r="Z105" s="214"/>
      <c r="AA105" s="214"/>
      <c r="AB105" s="214"/>
      <c r="AC105" s="214"/>
      <c r="AD105" s="214"/>
      <c r="AE105" s="214"/>
      <c r="AF105" s="214"/>
      <c r="AG105" s="214" t="s">
        <v>254</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66" t="s">
        <v>324</v>
      </c>
      <c r="D106" s="264"/>
      <c r="E106" s="264"/>
      <c r="F106" s="264"/>
      <c r="G106" s="264"/>
      <c r="H106" s="224"/>
      <c r="I106" s="224"/>
      <c r="J106" s="224"/>
      <c r="K106" s="224"/>
      <c r="L106" s="224"/>
      <c r="M106" s="224"/>
      <c r="N106" s="223"/>
      <c r="O106" s="223"/>
      <c r="P106" s="223"/>
      <c r="Q106" s="223"/>
      <c r="R106" s="224"/>
      <c r="S106" s="224"/>
      <c r="T106" s="224"/>
      <c r="U106" s="224"/>
      <c r="V106" s="224"/>
      <c r="W106" s="224"/>
      <c r="X106" s="224"/>
      <c r="Y106" s="214"/>
      <c r="Z106" s="214"/>
      <c r="AA106" s="214"/>
      <c r="AB106" s="214"/>
      <c r="AC106" s="214"/>
      <c r="AD106" s="214"/>
      <c r="AE106" s="214"/>
      <c r="AF106" s="214"/>
      <c r="AG106" s="214" t="s">
        <v>222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67" t="s">
        <v>325</v>
      </c>
      <c r="D107" s="256"/>
      <c r="E107" s="257"/>
      <c r="F107" s="224"/>
      <c r="G107" s="224"/>
      <c r="H107" s="224"/>
      <c r="I107" s="224"/>
      <c r="J107" s="224"/>
      <c r="K107" s="224"/>
      <c r="L107" s="224"/>
      <c r="M107" s="224"/>
      <c r="N107" s="223"/>
      <c r="O107" s="223"/>
      <c r="P107" s="223"/>
      <c r="Q107" s="223"/>
      <c r="R107" s="224"/>
      <c r="S107" s="224"/>
      <c r="T107" s="224"/>
      <c r="U107" s="224"/>
      <c r="V107" s="224"/>
      <c r="W107" s="224"/>
      <c r="X107" s="224"/>
      <c r="Y107" s="214"/>
      <c r="Z107" s="214"/>
      <c r="AA107" s="214"/>
      <c r="AB107" s="214"/>
      <c r="AC107" s="214"/>
      <c r="AD107" s="214"/>
      <c r="AE107" s="214"/>
      <c r="AF107" s="214"/>
      <c r="AG107" s="214" t="s">
        <v>224</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67" t="s">
        <v>321</v>
      </c>
      <c r="D108" s="256"/>
      <c r="E108" s="257">
        <v>128.85</v>
      </c>
      <c r="F108" s="224"/>
      <c r="G108" s="224"/>
      <c r="H108" s="224"/>
      <c r="I108" s="224"/>
      <c r="J108" s="224"/>
      <c r="K108" s="224"/>
      <c r="L108" s="224"/>
      <c r="M108" s="224"/>
      <c r="N108" s="223"/>
      <c r="O108" s="223"/>
      <c r="P108" s="223"/>
      <c r="Q108" s="223"/>
      <c r="R108" s="224"/>
      <c r="S108" s="224"/>
      <c r="T108" s="224"/>
      <c r="U108" s="224"/>
      <c r="V108" s="224"/>
      <c r="W108" s="224"/>
      <c r="X108" s="224"/>
      <c r="Y108" s="214"/>
      <c r="Z108" s="214"/>
      <c r="AA108" s="214"/>
      <c r="AB108" s="214"/>
      <c r="AC108" s="214"/>
      <c r="AD108" s="214"/>
      <c r="AE108" s="214"/>
      <c r="AF108" s="214"/>
      <c r="AG108" s="214" t="s">
        <v>224</v>
      </c>
      <c r="AH108" s="214">
        <v>5</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3">
        <v>15</v>
      </c>
      <c r="B109" s="234" t="s">
        <v>326</v>
      </c>
      <c r="C109" s="251" t="s">
        <v>327</v>
      </c>
      <c r="D109" s="235" t="s">
        <v>328</v>
      </c>
      <c r="E109" s="236">
        <v>1.289E-2</v>
      </c>
      <c r="F109" s="237"/>
      <c r="G109" s="238">
        <f>ROUND(E109*F109,2)</f>
        <v>0</v>
      </c>
      <c r="H109" s="237"/>
      <c r="I109" s="238">
        <f>ROUND(E109*H109,2)</f>
        <v>0</v>
      </c>
      <c r="J109" s="237"/>
      <c r="K109" s="238">
        <f>ROUND(E109*J109,2)</f>
        <v>0</v>
      </c>
      <c r="L109" s="238">
        <v>21</v>
      </c>
      <c r="M109" s="238">
        <f>G109*(1+L109/100)</f>
        <v>0</v>
      </c>
      <c r="N109" s="236">
        <v>0</v>
      </c>
      <c r="O109" s="236">
        <f>ROUND(E109*N109,2)</f>
        <v>0</v>
      </c>
      <c r="P109" s="236">
        <v>0</v>
      </c>
      <c r="Q109" s="236">
        <f>ROUND(E109*P109,2)</f>
        <v>0</v>
      </c>
      <c r="R109" s="238" t="s">
        <v>300</v>
      </c>
      <c r="S109" s="238" t="s">
        <v>181</v>
      </c>
      <c r="T109" s="239" t="s">
        <v>181</v>
      </c>
      <c r="U109" s="224">
        <v>16.151</v>
      </c>
      <c r="V109" s="224">
        <f>ROUND(E109*U109,2)</f>
        <v>0.21</v>
      </c>
      <c r="W109" s="224"/>
      <c r="X109" s="224" t="s">
        <v>219</v>
      </c>
      <c r="Y109" s="214"/>
      <c r="Z109" s="214"/>
      <c r="AA109" s="214"/>
      <c r="AB109" s="214"/>
      <c r="AC109" s="214"/>
      <c r="AD109" s="214"/>
      <c r="AE109" s="214"/>
      <c r="AF109" s="214"/>
      <c r="AG109" s="214" t="s">
        <v>220</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67" t="s">
        <v>329</v>
      </c>
      <c r="D110" s="256"/>
      <c r="E110" s="257"/>
      <c r="F110" s="224"/>
      <c r="G110" s="224"/>
      <c r="H110" s="224"/>
      <c r="I110" s="224"/>
      <c r="J110" s="224"/>
      <c r="K110" s="224"/>
      <c r="L110" s="224"/>
      <c r="M110" s="224"/>
      <c r="N110" s="223"/>
      <c r="O110" s="223"/>
      <c r="P110" s="223"/>
      <c r="Q110" s="223"/>
      <c r="R110" s="224"/>
      <c r="S110" s="224"/>
      <c r="T110" s="224"/>
      <c r="U110" s="224"/>
      <c r="V110" s="224"/>
      <c r="W110" s="224"/>
      <c r="X110" s="224"/>
      <c r="Y110" s="214"/>
      <c r="Z110" s="214"/>
      <c r="AA110" s="214"/>
      <c r="AB110" s="214"/>
      <c r="AC110" s="214"/>
      <c r="AD110" s="214"/>
      <c r="AE110" s="214"/>
      <c r="AF110" s="214"/>
      <c r="AG110" s="214" t="s">
        <v>224</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67" t="s">
        <v>330</v>
      </c>
      <c r="D111" s="256"/>
      <c r="E111" s="257">
        <v>1.289E-2</v>
      </c>
      <c r="F111" s="224"/>
      <c r="G111" s="224"/>
      <c r="H111" s="224"/>
      <c r="I111" s="224"/>
      <c r="J111" s="224"/>
      <c r="K111" s="224"/>
      <c r="L111" s="224"/>
      <c r="M111" s="224"/>
      <c r="N111" s="223"/>
      <c r="O111" s="223"/>
      <c r="P111" s="223"/>
      <c r="Q111" s="223"/>
      <c r="R111" s="224"/>
      <c r="S111" s="224"/>
      <c r="T111" s="224"/>
      <c r="U111" s="224"/>
      <c r="V111" s="224"/>
      <c r="W111" s="224"/>
      <c r="X111" s="224"/>
      <c r="Y111" s="214"/>
      <c r="Z111" s="214"/>
      <c r="AA111" s="214"/>
      <c r="AB111" s="214"/>
      <c r="AC111" s="214"/>
      <c r="AD111" s="214"/>
      <c r="AE111" s="214"/>
      <c r="AF111" s="214"/>
      <c r="AG111" s="214" t="s">
        <v>224</v>
      </c>
      <c r="AH111" s="214">
        <v>5</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33">
        <v>16</v>
      </c>
      <c r="B112" s="234" t="s">
        <v>331</v>
      </c>
      <c r="C112" s="251" t="s">
        <v>332</v>
      </c>
      <c r="D112" s="235" t="s">
        <v>259</v>
      </c>
      <c r="E112" s="236">
        <v>128.85</v>
      </c>
      <c r="F112" s="237"/>
      <c r="G112" s="238">
        <f>ROUND(E112*F112,2)</f>
        <v>0</v>
      </c>
      <c r="H112" s="237"/>
      <c r="I112" s="238">
        <f>ROUND(E112*H112,2)</f>
        <v>0</v>
      </c>
      <c r="J112" s="237"/>
      <c r="K112" s="238">
        <f>ROUND(E112*J112,2)</f>
        <v>0</v>
      </c>
      <c r="L112" s="238">
        <v>21</v>
      </c>
      <c r="M112" s="238">
        <f>G112*(1+L112/100)</f>
        <v>0</v>
      </c>
      <c r="N112" s="236">
        <v>0</v>
      </c>
      <c r="O112" s="236">
        <f>ROUND(E112*N112,2)</f>
        <v>0</v>
      </c>
      <c r="P112" s="236">
        <v>0</v>
      </c>
      <c r="Q112" s="236">
        <f>ROUND(E112*P112,2)</f>
        <v>0</v>
      </c>
      <c r="R112" s="238" t="s">
        <v>300</v>
      </c>
      <c r="S112" s="238" t="s">
        <v>181</v>
      </c>
      <c r="T112" s="239" t="s">
        <v>181</v>
      </c>
      <c r="U112" s="224">
        <v>2.1000000000000001E-2</v>
      </c>
      <c r="V112" s="224">
        <f>ROUND(E112*U112,2)</f>
        <v>2.71</v>
      </c>
      <c r="W112" s="224"/>
      <c r="X112" s="224" t="s">
        <v>219</v>
      </c>
      <c r="Y112" s="214"/>
      <c r="Z112" s="214"/>
      <c r="AA112" s="214"/>
      <c r="AB112" s="214"/>
      <c r="AC112" s="214"/>
      <c r="AD112" s="214"/>
      <c r="AE112" s="214"/>
      <c r="AF112" s="214"/>
      <c r="AG112" s="214" t="s">
        <v>220</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1" x14ac:dyDescent="0.2">
      <c r="A113" s="221"/>
      <c r="B113" s="222"/>
      <c r="C113" s="266" t="s">
        <v>333</v>
      </c>
      <c r="D113" s="264"/>
      <c r="E113" s="264"/>
      <c r="F113" s="264"/>
      <c r="G113" s="264"/>
      <c r="H113" s="224"/>
      <c r="I113" s="224"/>
      <c r="J113" s="224"/>
      <c r="K113" s="224"/>
      <c r="L113" s="224"/>
      <c r="M113" s="224"/>
      <c r="N113" s="223"/>
      <c r="O113" s="223"/>
      <c r="P113" s="223"/>
      <c r="Q113" s="223"/>
      <c r="R113" s="224"/>
      <c r="S113" s="224"/>
      <c r="T113" s="224"/>
      <c r="U113" s="224"/>
      <c r="V113" s="224"/>
      <c r="W113" s="224"/>
      <c r="X113" s="224"/>
      <c r="Y113" s="214"/>
      <c r="Z113" s="214"/>
      <c r="AA113" s="214"/>
      <c r="AB113" s="214"/>
      <c r="AC113" s="214"/>
      <c r="AD113" s="214"/>
      <c r="AE113" s="214"/>
      <c r="AF113" s="214"/>
      <c r="AG113" s="214" t="s">
        <v>222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47" t="str">
        <f>C113</f>
        <v>bez ohledu na způsob založení, tj. pokosení se shrabáním, naložením shrabků na dopravní prostředek s odvezením do 20 km a se složením,</v>
      </c>
      <c r="BB113" s="214"/>
      <c r="BC113" s="214"/>
      <c r="BD113" s="214"/>
      <c r="BE113" s="214"/>
      <c r="BF113" s="214"/>
      <c r="BG113" s="214"/>
      <c r="BH113" s="214"/>
    </row>
    <row r="114" spans="1:60" outlineLevel="1" x14ac:dyDescent="0.2">
      <c r="A114" s="221"/>
      <c r="B114" s="222"/>
      <c r="C114" s="267" t="s">
        <v>334</v>
      </c>
      <c r="D114" s="256"/>
      <c r="E114" s="257"/>
      <c r="F114" s="224"/>
      <c r="G114" s="224"/>
      <c r="H114" s="224"/>
      <c r="I114" s="224"/>
      <c r="J114" s="224"/>
      <c r="K114" s="224"/>
      <c r="L114" s="224"/>
      <c r="M114" s="224"/>
      <c r="N114" s="223"/>
      <c r="O114" s="223"/>
      <c r="P114" s="223"/>
      <c r="Q114" s="223"/>
      <c r="R114" s="224"/>
      <c r="S114" s="224"/>
      <c r="T114" s="224"/>
      <c r="U114" s="224"/>
      <c r="V114" s="224"/>
      <c r="W114" s="224"/>
      <c r="X114" s="224"/>
      <c r="Y114" s="214"/>
      <c r="Z114" s="214"/>
      <c r="AA114" s="214"/>
      <c r="AB114" s="214"/>
      <c r="AC114" s="214"/>
      <c r="AD114" s="214"/>
      <c r="AE114" s="214"/>
      <c r="AF114" s="214"/>
      <c r="AG114" s="214" t="s">
        <v>224</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67" t="s">
        <v>321</v>
      </c>
      <c r="D115" s="256"/>
      <c r="E115" s="257">
        <v>128.85</v>
      </c>
      <c r="F115" s="224"/>
      <c r="G115" s="224"/>
      <c r="H115" s="224"/>
      <c r="I115" s="224"/>
      <c r="J115" s="224"/>
      <c r="K115" s="224"/>
      <c r="L115" s="224"/>
      <c r="M115" s="224"/>
      <c r="N115" s="223"/>
      <c r="O115" s="223"/>
      <c r="P115" s="223"/>
      <c r="Q115" s="223"/>
      <c r="R115" s="224"/>
      <c r="S115" s="224"/>
      <c r="T115" s="224"/>
      <c r="U115" s="224"/>
      <c r="V115" s="224"/>
      <c r="W115" s="224"/>
      <c r="X115" s="224"/>
      <c r="Y115" s="214"/>
      <c r="Z115" s="214"/>
      <c r="AA115" s="214"/>
      <c r="AB115" s="214"/>
      <c r="AC115" s="214"/>
      <c r="AD115" s="214"/>
      <c r="AE115" s="214"/>
      <c r="AF115" s="214"/>
      <c r="AG115" s="214" t="s">
        <v>224</v>
      </c>
      <c r="AH115" s="214">
        <v>5</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3">
        <v>17</v>
      </c>
      <c r="B116" s="234" t="s">
        <v>335</v>
      </c>
      <c r="C116" s="251" t="s">
        <v>336</v>
      </c>
      <c r="D116" s="235" t="s">
        <v>259</v>
      </c>
      <c r="E116" s="236">
        <v>128.85</v>
      </c>
      <c r="F116" s="237"/>
      <c r="G116" s="238">
        <f>ROUND(E116*F116,2)</f>
        <v>0</v>
      </c>
      <c r="H116" s="237"/>
      <c r="I116" s="238">
        <f>ROUND(E116*H116,2)</f>
        <v>0</v>
      </c>
      <c r="J116" s="237"/>
      <c r="K116" s="238">
        <f>ROUND(E116*J116,2)</f>
        <v>0</v>
      </c>
      <c r="L116" s="238">
        <v>21</v>
      </c>
      <c r="M116" s="238">
        <f>G116*(1+L116/100)</f>
        <v>0</v>
      </c>
      <c r="N116" s="236">
        <v>0</v>
      </c>
      <c r="O116" s="236">
        <f>ROUND(E116*N116,2)</f>
        <v>0</v>
      </c>
      <c r="P116" s="236">
        <v>0</v>
      </c>
      <c r="Q116" s="236">
        <f>ROUND(E116*P116,2)</f>
        <v>0</v>
      </c>
      <c r="R116" s="238" t="s">
        <v>300</v>
      </c>
      <c r="S116" s="238" t="s">
        <v>181</v>
      </c>
      <c r="T116" s="239" t="s">
        <v>181</v>
      </c>
      <c r="U116" s="224">
        <v>2E-3</v>
      </c>
      <c r="V116" s="224">
        <f>ROUND(E116*U116,2)</f>
        <v>0.26</v>
      </c>
      <c r="W116" s="224"/>
      <c r="X116" s="224" t="s">
        <v>219</v>
      </c>
      <c r="Y116" s="214"/>
      <c r="Z116" s="214"/>
      <c r="AA116" s="214"/>
      <c r="AB116" s="214"/>
      <c r="AC116" s="214"/>
      <c r="AD116" s="214"/>
      <c r="AE116" s="214"/>
      <c r="AF116" s="214"/>
      <c r="AG116" s="214" t="s">
        <v>220</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67" t="s">
        <v>337</v>
      </c>
      <c r="D117" s="256"/>
      <c r="E117" s="257"/>
      <c r="F117" s="224"/>
      <c r="G117" s="224"/>
      <c r="H117" s="224"/>
      <c r="I117" s="224"/>
      <c r="J117" s="224"/>
      <c r="K117" s="224"/>
      <c r="L117" s="224"/>
      <c r="M117" s="224"/>
      <c r="N117" s="223"/>
      <c r="O117" s="223"/>
      <c r="P117" s="223"/>
      <c r="Q117" s="223"/>
      <c r="R117" s="224"/>
      <c r="S117" s="224"/>
      <c r="T117" s="224"/>
      <c r="U117" s="224"/>
      <c r="V117" s="224"/>
      <c r="W117" s="224"/>
      <c r="X117" s="224"/>
      <c r="Y117" s="214"/>
      <c r="Z117" s="214"/>
      <c r="AA117" s="214"/>
      <c r="AB117" s="214"/>
      <c r="AC117" s="214"/>
      <c r="AD117" s="214"/>
      <c r="AE117" s="214"/>
      <c r="AF117" s="214"/>
      <c r="AG117" s="214" t="s">
        <v>224</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67" t="s">
        <v>321</v>
      </c>
      <c r="D118" s="256"/>
      <c r="E118" s="257">
        <v>128.85</v>
      </c>
      <c r="F118" s="224"/>
      <c r="G118" s="224"/>
      <c r="H118" s="224"/>
      <c r="I118" s="224"/>
      <c r="J118" s="224"/>
      <c r="K118" s="224"/>
      <c r="L118" s="224"/>
      <c r="M118" s="224"/>
      <c r="N118" s="223"/>
      <c r="O118" s="223"/>
      <c r="P118" s="223"/>
      <c r="Q118" s="223"/>
      <c r="R118" s="224"/>
      <c r="S118" s="224"/>
      <c r="T118" s="224"/>
      <c r="U118" s="224"/>
      <c r="V118" s="224"/>
      <c r="W118" s="224"/>
      <c r="X118" s="224"/>
      <c r="Y118" s="214"/>
      <c r="Z118" s="214"/>
      <c r="AA118" s="214"/>
      <c r="AB118" s="214"/>
      <c r="AC118" s="214"/>
      <c r="AD118" s="214"/>
      <c r="AE118" s="214"/>
      <c r="AF118" s="214"/>
      <c r="AG118" s="214" t="s">
        <v>224</v>
      </c>
      <c r="AH118" s="214">
        <v>5</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33">
        <v>18</v>
      </c>
      <c r="B119" s="234" t="s">
        <v>338</v>
      </c>
      <c r="C119" s="251" t="s">
        <v>339</v>
      </c>
      <c r="D119" s="235" t="s">
        <v>259</v>
      </c>
      <c r="E119" s="236">
        <v>128.85</v>
      </c>
      <c r="F119" s="237"/>
      <c r="G119" s="238">
        <f>ROUND(E119*F119,2)</f>
        <v>0</v>
      </c>
      <c r="H119" s="237"/>
      <c r="I119" s="238">
        <f>ROUND(E119*H119,2)</f>
        <v>0</v>
      </c>
      <c r="J119" s="237"/>
      <c r="K119" s="238">
        <f>ROUND(E119*J119,2)</f>
        <v>0</v>
      </c>
      <c r="L119" s="238">
        <v>21</v>
      </c>
      <c r="M119" s="238">
        <f>G119*(1+L119/100)</f>
        <v>0</v>
      </c>
      <c r="N119" s="236">
        <v>0</v>
      </c>
      <c r="O119" s="236">
        <f>ROUND(E119*N119,2)</f>
        <v>0</v>
      </c>
      <c r="P119" s="236">
        <v>0</v>
      </c>
      <c r="Q119" s="236">
        <f>ROUND(E119*P119,2)</f>
        <v>0</v>
      </c>
      <c r="R119" s="238" t="s">
        <v>300</v>
      </c>
      <c r="S119" s="238" t="s">
        <v>181</v>
      </c>
      <c r="T119" s="239" t="s">
        <v>181</v>
      </c>
      <c r="U119" s="224">
        <v>8.9999999999999993E-3</v>
      </c>
      <c r="V119" s="224">
        <f>ROUND(E119*U119,2)</f>
        <v>1.1599999999999999</v>
      </c>
      <c r="W119" s="224"/>
      <c r="X119" s="224" t="s">
        <v>219</v>
      </c>
      <c r="Y119" s="214"/>
      <c r="Z119" s="214"/>
      <c r="AA119" s="214"/>
      <c r="AB119" s="214"/>
      <c r="AC119" s="214"/>
      <c r="AD119" s="214"/>
      <c r="AE119" s="214"/>
      <c r="AF119" s="214"/>
      <c r="AG119" s="214" t="s">
        <v>220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66" t="s">
        <v>340</v>
      </c>
      <c r="D120" s="264"/>
      <c r="E120" s="264"/>
      <c r="F120" s="264"/>
      <c r="G120" s="264"/>
      <c r="H120" s="224"/>
      <c r="I120" s="224"/>
      <c r="J120" s="224"/>
      <c r="K120" s="224"/>
      <c r="L120" s="224"/>
      <c r="M120" s="224"/>
      <c r="N120" s="223"/>
      <c r="O120" s="223"/>
      <c r="P120" s="223"/>
      <c r="Q120" s="223"/>
      <c r="R120" s="224"/>
      <c r="S120" s="224"/>
      <c r="T120" s="224"/>
      <c r="U120" s="224"/>
      <c r="V120" s="224"/>
      <c r="W120" s="224"/>
      <c r="X120" s="224"/>
      <c r="Y120" s="214"/>
      <c r="Z120" s="214"/>
      <c r="AA120" s="214"/>
      <c r="AB120" s="214"/>
      <c r="AC120" s="214"/>
      <c r="AD120" s="214"/>
      <c r="AE120" s="214"/>
      <c r="AF120" s="214"/>
      <c r="AG120" s="214" t="s">
        <v>222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67" t="s">
        <v>341</v>
      </c>
      <c r="D121" s="256"/>
      <c r="E121" s="257"/>
      <c r="F121" s="224"/>
      <c r="G121" s="224"/>
      <c r="H121" s="224"/>
      <c r="I121" s="224"/>
      <c r="J121" s="224"/>
      <c r="K121" s="224"/>
      <c r="L121" s="224"/>
      <c r="M121" s="224"/>
      <c r="N121" s="223"/>
      <c r="O121" s="223"/>
      <c r="P121" s="223"/>
      <c r="Q121" s="223"/>
      <c r="R121" s="224"/>
      <c r="S121" s="224"/>
      <c r="T121" s="224"/>
      <c r="U121" s="224"/>
      <c r="V121" s="224"/>
      <c r="W121" s="224"/>
      <c r="X121" s="224"/>
      <c r="Y121" s="214"/>
      <c r="Z121" s="214"/>
      <c r="AA121" s="214"/>
      <c r="AB121" s="214"/>
      <c r="AC121" s="214"/>
      <c r="AD121" s="214"/>
      <c r="AE121" s="214"/>
      <c r="AF121" s="214"/>
      <c r="AG121" s="214" t="s">
        <v>224</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67" t="s">
        <v>321</v>
      </c>
      <c r="D122" s="256"/>
      <c r="E122" s="257">
        <v>128.85</v>
      </c>
      <c r="F122" s="224"/>
      <c r="G122" s="224"/>
      <c r="H122" s="224"/>
      <c r="I122" s="224"/>
      <c r="J122" s="224"/>
      <c r="K122" s="224"/>
      <c r="L122" s="224"/>
      <c r="M122" s="224"/>
      <c r="N122" s="223"/>
      <c r="O122" s="223"/>
      <c r="P122" s="223"/>
      <c r="Q122" s="223"/>
      <c r="R122" s="224"/>
      <c r="S122" s="224"/>
      <c r="T122" s="224"/>
      <c r="U122" s="224"/>
      <c r="V122" s="224"/>
      <c r="W122" s="224"/>
      <c r="X122" s="224"/>
      <c r="Y122" s="214"/>
      <c r="Z122" s="214"/>
      <c r="AA122" s="214"/>
      <c r="AB122" s="214"/>
      <c r="AC122" s="214"/>
      <c r="AD122" s="214"/>
      <c r="AE122" s="214"/>
      <c r="AF122" s="214"/>
      <c r="AG122" s="214" t="s">
        <v>224</v>
      </c>
      <c r="AH122" s="214">
        <v>5</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33">
        <v>19</v>
      </c>
      <c r="B123" s="234" t="s">
        <v>342</v>
      </c>
      <c r="C123" s="251" t="s">
        <v>343</v>
      </c>
      <c r="D123" s="235" t="s">
        <v>344</v>
      </c>
      <c r="E123" s="236">
        <v>7.8740199999999998</v>
      </c>
      <c r="F123" s="237"/>
      <c r="G123" s="238">
        <f>ROUND(E123*F123,2)</f>
        <v>0</v>
      </c>
      <c r="H123" s="237"/>
      <c r="I123" s="238">
        <f>ROUND(E123*H123,2)</f>
        <v>0</v>
      </c>
      <c r="J123" s="237"/>
      <c r="K123" s="238">
        <f>ROUND(E123*J123,2)</f>
        <v>0</v>
      </c>
      <c r="L123" s="238">
        <v>21</v>
      </c>
      <c r="M123" s="238">
        <f>G123*(1+L123/100)</f>
        <v>0</v>
      </c>
      <c r="N123" s="236">
        <v>1E-3</v>
      </c>
      <c r="O123" s="236">
        <f>ROUND(E123*N123,2)</f>
        <v>0.01</v>
      </c>
      <c r="P123" s="236">
        <v>0</v>
      </c>
      <c r="Q123" s="236">
        <f>ROUND(E123*P123,2)</f>
        <v>0</v>
      </c>
      <c r="R123" s="238" t="s">
        <v>345</v>
      </c>
      <c r="S123" s="238" t="s">
        <v>181</v>
      </c>
      <c r="T123" s="239" t="s">
        <v>181</v>
      </c>
      <c r="U123" s="224">
        <v>0</v>
      </c>
      <c r="V123" s="224">
        <f>ROUND(E123*U123,2)</f>
        <v>0</v>
      </c>
      <c r="W123" s="224"/>
      <c r="X123" s="224" t="s">
        <v>346</v>
      </c>
      <c r="Y123" s="214"/>
      <c r="Z123" s="214"/>
      <c r="AA123" s="214"/>
      <c r="AB123" s="214"/>
      <c r="AC123" s="214"/>
      <c r="AD123" s="214"/>
      <c r="AE123" s="214"/>
      <c r="AF123" s="214"/>
      <c r="AG123" s="214" t="s">
        <v>347</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67" t="s">
        <v>348</v>
      </c>
      <c r="D124" s="256"/>
      <c r="E124" s="257"/>
      <c r="F124" s="224"/>
      <c r="G124" s="224"/>
      <c r="H124" s="224"/>
      <c r="I124" s="224"/>
      <c r="J124" s="224"/>
      <c r="K124" s="224"/>
      <c r="L124" s="224"/>
      <c r="M124" s="224"/>
      <c r="N124" s="223"/>
      <c r="O124" s="223"/>
      <c r="P124" s="223"/>
      <c r="Q124" s="223"/>
      <c r="R124" s="224"/>
      <c r="S124" s="224"/>
      <c r="T124" s="224"/>
      <c r="U124" s="224"/>
      <c r="V124" s="224"/>
      <c r="W124" s="224"/>
      <c r="X124" s="224"/>
      <c r="Y124" s="214"/>
      <c r="Z124" s="214"/>
      <c r="AA124" s="214"/>
      <c r="AB124" s="214"/>
      <c r="AC124" s="214"/>
      <c r="AD124" s="214"/>
      <c r="AE124" s="214"/>
      <c r="AF124" s="214"/>
      <c r="AG124" s="214" t="s">
        <v>224</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68" t="s">
        <v>226</v>
      </c>
      <c r="D125" s="258"/>
      <c r="E125" s="259"/>
      <c r="F125" s="224"/>
      <c r="G125" s="224"/>
      <c r="H125" s="224"/>
      <c r="I125" s="224"/>
      <c r="J125" s="224"/>
      <c r="K125" s="224"/>
      <c r="L125" s="224"/>
      <c r="M125" s="224"/>
      <c r="N125" s="223"/>
      <c r="O125" s="223"/>
      <c r="P125" s="223"/>
      <c r="Q125" s="223"/>
      <c r="R125" s="224"/>
      <c r="S125" s="224"/>
      <c r="T125" s="224"/>
      <c r="U125" s="224"/>
      <c r="V125" s="224"/>
      <c r="W125" s="224"/>
      <c r="X125" s="224"/>
      <c r="Y125" s="214"/>
      <c r="Z125" s="214"/>
      <c r="AA125" s="214"/>
      <c r="AB125" s="214"/>
      <c r="AC125" s="214"/>
      <c r="AD125" s="214"/>
      <c r="AE125" s="214"/>
      <c r="AF125" s="214"/>
      <c r="AG125" s="214" t="s">
        <v>224</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69" t="s">
        <v>349</v>
      </c>
      <c r="D126" s="258"/>
      <c r="E126" s="259">
        <v>6.1109999999999998E-2</v>
      </c>
      <c r="F126" s="224"/>
      <c r="G126" s="224"/>
      <c r="H126" s="224"/>
      <c r="I126" s="224"/>
      <c r="J126" s="224"/>
      <c r="K126" s="224"/>
      <c r="L126" s="224"/>
      <c r="M126" s="224"/>
      <c r="N126" s="223"/>
      <c r="O126" s="223"/>
      <c r="P126" s="223"/>
      <c r="Q126" s="223"/>
      <c r="R126" s="224"/>
      <c r="S126" s="224"/>
      <c r="T126" s="224"/>
      <c r="U126" s="224"/>
      <c r="V126" s="224"/>
      <c r="W126" s="224"/>
      <c r="X126" s="224"/>
      <c r="Y126" s="214"/>
      <c r="Z126" s="214"/>
      <c r="AA126" s="214"/>
      <c r="AB126" s="214"/>
      <c r="AC126" s="214"/>
      <c r="AD126" s="214"/>
      <c r="AE126" s="214"/>
      <c r="AF126" s="214"/>
      <c r="AG126" s="214" t="s">
        <v>224</v>
      </c>
      <c r="AH126" s="214">
        <v>2</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68" t="s">
        <v>229</v>
      </c>
      <c r="D127" s="258"/>
      <c r="E127" s="259"/>
      <c r="F127" s="224"/>
      <c r="G127" s="224"/>
      <c r="H127" s="224"/>
      <c r="I127" s="224"/>
      <c r="J127" s="224"/>
      <c r="K127" s="224"/>
      <c r="L127" s="224"/>
      <c r="M127" s="224"/>
      <c r="N127" s="223"/>
      <c r="O127" s="223"/>
      <c r="P127" s="223"/>
      <c r="Q127" s="223"/>
      <c r="R127" s="224"/>
      <c r="S127" s="224"/>
      <c r="T127" s="224"/>
      <c r="U127" s="224"/>
      <c r="V127" s="224"/>
      <c r="W127" s="224"/>
      <c r="X127" s="224"/>
      <c r="Y127" s="214"/>
      <c r="Z127" s="214"/>
      <c r="AA127" s="214"/>
      <c r="AB127" s="214"/>
      <c r="AC127" s="214"/>
      <c r="AD127" s="214"/>
      <c r="AE127" s="214"/>
      <c r="AF127" s="214"/>
      <c r="AG127" s="214" t="s">
        <v>224</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67" t="s">
        <v>350</v>
      </c>
      <c r="D128" s="256"/>
      <c r="E128" s="257">
        <v>7.8740199999999998</v>
      </c>
      <c r="F128" s="224"/>
      <c r="G128" s="224"/>
      <c r="H128" s="224"/>
      <c r="I128" s="224"/>
      <c r="J128" s="224"/>
      <c r="K128" s="224"/>
      <c r="L128" s="224"/>
      <c r="M128" s="224"/>
      <c r="N128" s="223"/>
      <c r="O128" s="223"/>
      <c r="P128" s="223"/>
      <c r="Q128" s="223"/>
      <c r="R128" s="224"/>
      <c r="S128" s="224"/>
      <c r="T128" s="224"/>
      <c r="U128" s="224"/>
      <c r="V128" s="224"/>
      <c r="W128" s="224"/>
      <c r="X128" s="224"/>
      <c r="Y128" s="214"/>
      <c r="Z128" s="214"/>
      <c r="AA128" s="214"/>
      <c r="AB128" s="214"/>
      <c r="AC128" s="214"/>
      <c r="AD128" s="214"/>
      <c r="AE128" s="214"/>
      <c r="AF128" s="214"/>
      <c r="AG128" s="214" t="s">
        <v>224</v>
      </c>
      <c r="AH128" s="214">
        <v>5</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x14ac:dyDescent="0.2">
      <c r="A129" s="226" t="s">
        <v>176</v>
      </c>
      <c r="B129" s="227" t="s">
        <v>127</v>
      </c>
      <c r="C129" s="249" t="s">
        <v>128</v>
      </c>
      <c r="D129" s="228"/>
      <c r="E129" s="229"/>
      <c r="F129" s="230"/>
      <c r="G129" s="230">
        <f>SUMIF(AG130:AG145,"&lt;&gt;NOR",G130:G145)</f>
        <v>0</v>
      </c>
      <c r="H129" s="230"/>
      <c r="I129" s="230">
        <f>SUM(I130:I145)</f>
        <v>0</v>
      </c>
      <c r="J129" s="230"/>
      <c r="K129" s="230">
        <f>SUM(K130:K145)</f>
        <v>0</v>
      </c>
      <c r="L129" s="230"/>
      <c r="M129" s="230">
        <f>SUM(M130:M145)</f>
        <v>0</v>
      </c>
      <c r="N129" s="229"/>
      <c r="O129" s="229">
        <f>SUM(O130:O145)</f>
        <v>60.789999999999992</v>
      </c>
      <c r="P129" s="229"/>
      <c r="Q129" s="229">
        <f>SUM(Q130:Q145)</f>
        <v>0</v>
      </c>
      <c r="R129" s="230"/>
      <c r="S129" s="230"/>
      <c r="T129" s="231"/>
      <c r="U129" s="225"/>
      <c r="V129" s="225">
        <f>SUM(V130:V145)</f>
        <v>3.39</v>
      </c>
      <c r="W129" s="225"/>
      <c r="X129" s="225"/>
      <c r="AG129" t="s">
        <v>177</v>
      </c>
    </row>
    <row r="130" spans="1:60" ht="22.5" outlineLevel="1" x14ac:dyDescent="0.2">
      <c r="A130" s="233">
        <v>20</v>
      </c>
      <c r="B130" s="234" t="s">
        <v>351</v>
      </c>
      <c r="C130" s="251" t="s">
        <v>352</v>
      </c>
      <c r="D130" s="235" t="s">
        <v>259</v>
      </c>
      <c r="E130" s="236">
        <v>66.957499999999996</v>
      </c>
      <c r="F130" s="237"/>
      <c r="G130" s="238">
        <f>ROUND(E130*F130,2)</f>
        <v>0</v>
      </c>
      <c r="H130" s="237"/>
      <c r="I130" s="238">
        <f>ROUND(E130*H130,2)</f>
        <v>0</v>
      </c>
      <c r="J130" s="237"/>
      <c r="K130" s="238">
        <f>ROUND(E130*J130,2)</f>
        <v>0</v>
      </c>
      <c r="L130" s="238">
        <v>21</v>
      </c>
      <c r="M130" s="238">
        <f>G130*(1+L130/100)</f>
        <v>0</v>
      </c>
      <c r="N130" s="236">
        <v>0.378</v>
      </c>
      <c r="O130" s="236">
        <f>ROUND(E130*N130,2)</f>
        <v>25.31</v>
      </c>
      <c r="P130" s="236">
        <v>0</v>
      </c>
      <c r="Q130" s="236">
        <f>ROUND(E130*P130,2)</f>
        <v>0</v>
      </c>
      <c r="R130" s="238" t="s">
        <v>353</v>
      </c>
      <c r="S130" s="238" t="s">
        <v>181</v>
      </c>
      <c r="T130" s="239" t="s">
        <v>181</v>
      </c>
      <c r="U130" s="224">
        <v>2.5999999999999999E-2</v>
      </c>
      <c r="V130" s="224">
        <f>ROUND(E130*U130,2)</f>
        <v>1.74</v>
      </c>
      <c r="W130" s="224"/>
      <c r="X130" s="224" t="s">
        <v>219</v>
      </c>
      <c r="Y130" s="214"/>
      <c r="Z130" s="214"/>
      <c r="AA130" s="214"/>
      <c r="AB130" s="214"/>
      <c r="AC130" s="214"/>
      <c r="AD130" s="214"/>
      <c r="AE130" s="214"/>
      <c r="AF130" s="214"/>
      <c r="AG130" s="214" t="s">
        <v>254</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67" t="s">
        <v>354</v>
      </c>
      <c r="D131" s="256"/>
      <c r="E131" s="257"/>
      <c r="F131" s="224"/>
      <c r="G131" s="224"/>
      <c r="H131" s="224"/>
      <c r="I131" s="224"/>
      <c r="J131" s="224"/>
      <c r="K131" s="224"/>
      <c r="L131" s="224"/>
      <c r="M131" s="224"/>
      <c r="N131" s="223"/>
      <c r="O131" s="223"/>
      <c r="P131" s="223"/>
      <c r="Q131" s="223"/>
      <c r="R131" s="224"/>
      <c r="S131" s="224"/>
      <c r="T131" s="224"/>
      <c r="U131" s="224"/>
      <c r="V131" s="224"/>
      <c r="W131" s="224"/>
      <c r="X131" s="224"/>
      <c r="Y131" s="214"/>
      <c r="Z131" s="214"/>
      <c r="AA131" s="214"/>
      <c r="AB131" s="214"/>
      <c r="AC131" s="214"/>
      <c r="AD131" s="214"/>
      <c r="AE131" s="214"/>
      <c r="AF131" s="214"/>
      <c r="AG131" s="214" t="s">
        <v>224</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67" t="s">
        <v>265</v>
      </c>
      <c r="D132" s="256"/>
      <c r="E132" s="257"/>
      <c r="F132" s="224"/>
      <c r="G132" s="224"/>
      <c r="H132" s="224"/>
      <c r="I132" s="224"/>
      <c r="J132" s="224"/>
      <c r="K132" s="224"/>
      <c r="L132" s="224"/>
      <c r="M132" s="224"/>
      <c r="N132" s="223"/>
      <c r="O132" s="223"/>
      <c r="P132" s="223"/>
      <c r="Q132" s="223"/>
      <c r="R132" s="224"/>
      <c r="S132" s="224"/>
      <c r="T132" s="224"/>
      <c r="U132" s="224"/>
      <c r="V132" s="224"/>
      <c r="W132" s="224"/>
      <c r="X132" s="224"/>
      <c r="Y132" s="214"/>
      <c r="Z132" s="214"/>
      <c r="AA132" s="214"/>
      <c r="AB132" s="214"/>
      <c r="AC132" s="214"/>
      <c r="AD132" s="214"/>
      <c r="AE132" s="214"/>
      <c r="AF132" s="214"/>
      <c r="AG132" s="214" t="s">
        <v>224</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67" t="s">
        <v>266</v>
      </c>
      <c r="D133" s="256"/>
      <c r="E133" s="257">
        <v>20.982500000000002</v>
      </c>
      <c r="F133" s="224"/>
      <c r="G133" s="224"/>
      <c r="H133" s="224"/>
      <c r="I133" s="224"/>
      <c r="J133" s="224"/>
      <c r="K133" s="224"/>
      <c r="L133" s="224"/>
      <c r="M133" s="224"/>
      <c r="N133" s="223"/>
      <c r="O133" s="223"/>
      <c r="P133" s="223"/>
      <c r="Q133" s="223"/>
      <c r="R133" s="224"/>
      <c r="S133" s="224"/>
      <c r="T133" s="224"/>
      <c r="U133" s="224"/>
      <c r="V133" s="224"/>
      <c r="W133" s="224"/>
      <c r="X133" s="224"/>
      <c r="Y133" s="214"/>
      <c r="Z133" s="214"/>
      <c r="AA133" s="214"/>
      <c r="AB133" s="214"/>
      <c r="AC133" s="214"/>
      <c r="AD133" s="214"/>
      <c r="AE133" s="214"/>
      <c r="AF133" s="214"/>
      <c r="AG133" s="214" t="s">
        <v>224</v>
      </c>
      <c r="AH133" s="214">
        <v>5</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67" t="s">
        <v>234</v>
      </c>
      <c r="D134" s="256"/>
      <c r="E134" s="257"/>
      <c r="F134" s="224"/>
      <c r="G134" s="224"/>
      <c r="H134" s="224"/>
      <c r="I134" s="224"/>
      <c r="J134" s="224"/>
      <c r="K134" s="224"/>
      <c r="L134" s="224"/>
      <c r="M134" s="224"/>
      <c r="N134" s="223"/>
      <c r="O134" s="223"/>
      <c r="P134" s="223"/>
      <c r="Q134" s="223"/>
      <c r="R134" s="224"/>
      <c r="S134" s="224"/>
      <c r="T134" s="224"/>
      <c r="U134" s="224"/>
      <c r="V134" s="224"/>
      <c r="W134" s="224"/>
      <c r="X134" s="224"/>
      <c r="Y134" s="214"/>
      <c r="Z134" s="214"/>
      <c r="AA134" s="214"/>
      <c r="AB134" s="214"/>
      <c r="AC134" s="214"/>
      <c r="AD134" s="214"/>
      <c r="AE134" s="214"/>
      <c r="AF134" s="214"/>
      <c r="AG134" s="214" t="s">
        <v>224</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67" t="s">
        <v>267</v>
      </c>
      <c r="D135" s="256"/>
      <c r="E135" s="257">
        <v>45.975000000000001</v>
      </c>
      <c r="F135" s="224"/>
      <c r="G135" s="224"/>
      <c r="H135" s="224"/>
      <c r="I135" s="224"/>
      <c r="J135" s="224"/>
      <c r="K135" s="224"/>
      <c r="L135" s="224"/>
      <c r="M135" s="224"/>
      <c r="N135" s="223"/>
      <c r="O135" s="223"/>
      <c r="P135" s="223"/>
      <c r="Q135" s="223"/>
      <c r="R135" s="224"/>
      <c r="S135" s="224"/>
      <c r="T135" s="224"/>
      <c r="U135" s="224"/>
      <c r="V135" s="224"/>
      <c r="W135" s="224"/>
      <c r="X135" s="224"/>
      <c r="Y135" s="214"/>
      <c r="Z135" s="214"/>
      <c r="AA135" s="214"/>
      <c r="AB135" s="214"/>
      <c r="AC135" s="214"/>
      <c r="AD135" s="214"/>
      <c r="AE135" s="214"/>
      <c r="AF135" s="214"/>
      <c r="AG135" s="214" t="s">
        <v>224</v>
      </c>
      <c r="AH135" s="214">
        <v>5</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22.5" outlineLevel="1" x14ac:dyDescent="0.2">
      <c r="A136" s="233">
        <v>21</v>
      </c>
      <c r="B136" s="234" t="s">
        <v>355</v>
      </c>
      <c r="C136" s="251" t="s">
        <v>356</v>
      </c>
      <c r="D136" s="235" t="s">
        <v>259</v>
      </c>
      <c r="E136" s="236">
        <v>37.975000000000001</v>
      </c>
      <c r="F136" s="237"/>
      <c r="G136" s="238">
        <f>ROUND(E136*F136,2)</f>
        <v>0</v>
      </c>
      <c r="H136" s="237"/>
      <c r="I136" s="238">
        <f>ROUND(E136*H136,2)</f>
        <v>0</v>
      </c>
      <c r="J136" s="237"/>
      <c r="K136" s="238">
        <f>ROUND(E136*J136,2)</f>
        <v>0</v>
      </c>
      <c r="L136" s="238">
        <v>21</v>
      </c>
      <c r="M136" s="238">
        <f>G136*(1+L136/100)</f>
        <v>0</v>
      </c>
      <c r="N136" s="236">
        <v>0.55125000000000002</v>
      </c>
      <c r="O136" s="236">
        <f>ROUND(E136*N136,2)</f>
        <v>20.93</v>
      </c>
      <c r="P136" s="236">
        <v>0</v>
      </c>
      <c r="Q136" s="236">
        <f>ROUND(E136*P136,2)</f>
        <v>0</v>
      </c>
      <c r="R136" s="238" t="s">
        <v>353</v>
      </c>
      <c r="S136" s="238" t="s">
        <v>181</v>
      </c>
      <c r="T136" s="239" t="s">
        <v>181</v>
      </c>
      <c r="U136" s="224">
        <v>2.7E-2</v>
      </c>
      <c r="V136" s="224">
        <f>ROUND(E136*U136,2)</f>
        <v>1.03</v>
      </c>
      <c r="W136" s="224"/>
      <c r="X136" s="224" t="s">
        <v>219</v>
      </c>
      <c r="Y136" s="214"/>
      <c r="Z136" s="214"/>
      <c r="AA136" s="214"/>
      <c r="AB136" s="214"/>
      <c r="AC136" s="214"/>
      <c r="AD136" s="214"/>
      <c r="AE136" s="214"/>
      <c r="AF136" s="214"/>
      <c r="AG136" s="214" t="s">
        <v>220</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67" t="s">
        <v>357</v>
      </c>
      <c r="D137" s="256"/>
      <c r="E137" s="257"/>
      <c r="F137" s="224"/>
      <c r="G137" s="224"/>
      <c r="H137" s="224"/>
      <c r="I137" s="224"/>
      <c r="J137" s="224"/>
      <c r="K137" s="224"/>
      <c r="L137" s="224"/>
      <c r="M137" s="224"/>
      <c r="N137" s="223"/>
      <c r="O137" s="223"/>
      <c r="P137" s="223"/>
      <c r="Q137" s="223"/>
      <c r="R137" s="224"/>
      <c r="S137" s="224"/>
      <c r="T137" s="224"/>
      <c r="U137" s="224"/>
      <c r="V137" s="224"/>
      <c r="W137" s="224"/>
      <c r="X137" s="224"/>
      <c r="Y137" s="214"/>
      <c r="Z137" s="214"/>
      <c r="AA137" s="214"/>
      <c r="AB137" s="214"/>
      <c r="AC137" s="214"/>
      <c r="AD137" s="214"/>
      <c r="AE137" s="214"/>
      <c r="AF137" s="214"/>
      <c r="AG137" s="214" t="s">
        <v>224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67" t="s">
        <v>263</v>
      </c>
      <c r="D138" s="256"/>
      <c r="E138" s="257"/>
      <c r="F138" s="224"/>
      <c r="G138" s="224"/>
      <c r="H138" s="224"/>
      <c r="I138" s="224"/>
      <c r="J138" s="224"/>
      <c r="K138" s="224"/>
      <c r="L138" s="224"/>
      <c r="M138" s="224"/>
      <c r="N138" s="223"/>
      <c r="O138" s="223"/>
      <c r="P138" s="223"/>
      <c r="Q138" s="223"/>
      <c r="R138" s="224"/>
      <c r="S138" s="224"/>
      <c r="T138" s="224"/>
      <c r="U138" s="224"/>
      <c r="V138" s="224"/>
      <c r="W138" s="224"/>
      <c r="X138" s="224"/>
      <c r="Y138" s="214"/>
      <c r="Z138" s="214"/>
      <c r="AA138" s="214"/>
      <c r="AB138" s="214"/>
      <c r="AC138" s="214"/>
      <c r="AD138" s="214"/>
      <c r="AE138" s="214"/>
      <c r="AF138" s="214"/>
      <c r="AG138" s="214" t="s">
        <v>224</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67" t="s">
        <v>264</v>
      </c>
      <c r="D139" s="256"/>
      <c r="E139" s="257">
        <v>37.975000000000001</v>
      </c>
      <c r="F139" s="224"/>
      <c r="G139" s="224"/>
      <c r="H139" s="224"/>
      <c r="I139" s="224"/>
      <c r="J139" s="224"/>
      <c r="K139" s="224"/>
      <c r="L139" s="224"/>
      <c r="M139" s="224"/>
      <c r="N139" s="223"/>
      <c r="O139" s="223"/>
      <c r="P139" s="223"/>
      <c r="Q139" s="223"/>
      <c r="R139" s="224"/>
      <c r="S139" s="224"/>
      <c r="T139" s="224"/>
      <c r="U139" s="224"/>
      <c r="V139" s="224"/>
      <c r="W139" s="224"/>
      <c r="X139" s="224"/>
      <c r="Y139" s="214"/>
      <c r="Z139" s="214"/>
      <c r="AA139" s="214"/>
      <c r="AB139" s="214"/>
      <c r="AC139" s="214"/>
      <c r="AD139" s="214"/>
      <c r="AE139" s="214"/>
      <c r="AF139" s="214"/>
      <c r="AG139" s="214" t="s">
        <v>224</v>
      </c>
      <c r="AH139" s="214">
        <v>5</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33">
        <v>22</v>
      </c>
      <c r="B140" s="234" t="s">
        <v>358</v>
      </c>
      <c r="C140" s="251" t="s">
        <v>359</v>
      </c>
      <c r="D140" s="235" t="s">
        <v>259</v>
      </c>
      <c r="E140" s="236">
        <v>22.785</v>
      </c>
      <c r="F140" s="237"/>
      <c r="G140" s="238">
        <f>ROUND(E140*F140,2)</f>
        <v>0</v>
      </c>
      <c r="H140" s="237"/>
      <c r="I140" s="238">
        <f>ROUND(E140*H140,2)</f>
        <v>0</v>
      </c>
      <c r="J140" s="237"/>
      <c r="K140" s="238">
        <f>ROUND(E140*J140,2)</f>
        <v>0</v>
      </c>
      <c r="L140" s="238">
        <v>21</v>
      </c>
      <c r="M140" s="238">
        <f>G140*(1+L140/100)</f>
        <v>0</v>
      </c>
      <c r="N140" s="236">
        <v>0.63856999999999997</v>
      </c>
      <c r="O140" s="236">
        <f>ROUND(E140*N140,2)</f>
        <v>14.55</v>
      </c>
      <c r="P140" s="236">
        <v>0</v>
      </c>
      <c r="Q140" s="236">
        <f>ROUND(E140*P140,2)</f>
        <v>0</v>
      </c>
      <c r="R140" s="238" t="s">
        <v>353</v>
      </c>
      <c r="S140" s="238" t="s">
        <v>181</v>
      </c>
      <c r="T140" s="239" t="s">
        <v>181</v>
      </c>
      <c r="U140" s="224">
        <v>2.7E-2</v>
      </c>
      <c r="V140" s="224">
        <f>ROUND(E140*U140,2)</f>
        <v>0.62</v>
      </c>
      <c r="W140" s="224"/>
      <c r="X140" s="224" t="s">
        <v>219</v>
      </c>
      <c r="Y140" s="214"/>
      <c r="Z140" s="214"/>
      <c r="AA140" s="214"/>
      <c r="AB140" s="214"/>
      <c r="AC140" s="214"/>
      <c r="AD140" s="214"/>
      <c r="AE140" s="214"/>
      <c r="AF140" s="214"/>
      <c r="AG140" s="214" t="s">
        <v>254</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66" t="s">
        <v>360</v>
      </c>
      <c r="D141" s="264"/>
      <c r="E141" s="264"/>
      <c r="F141" s="264"/>
      <c r="G141" s="264"/>
      <c r="H141" s="224"/>
      <c r="I141" s="224"/>
      <c r="J141" s="224"/>
      <c r="K141" s="224"/>
      <c r="L141" s="224"/>
      <c r="M141" s="224"/>
      <c r="N141" s="223"/>
      <c r="O141" s="223"/>
      <c r="P141" s="223"/>
      <c r="Q141" s="223"/>
      <c r="R141" s="224"/>
      <c r="S141" s="224"/>
      <c r="T141" s="224"/>
      <c r="U141" s="224"/>
      <c r="V141" s="224"/>
      <c r="W141" s="224"/>
      <c r="X141" s="224"/>
      <c r="Y141" s="214"/>
      <c r="Z141" s="214"/>
      <c r="AA141" s="214"/>
      <c r="AB141" s="214"/>
      <c r="AC141" s="214"/>
      <c r="AD141" s="214"/>
      <c r="AE141" s="214"/>
      <c r="AF141" s="214"/>
      <c r="AG141" s="214" t="s">
        <v>222</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67" t="s">
        <v>361</v>
      </c>
      <c r="D142" s="256"/>
      <c r="E142" s="257"/>
      <c r="F142" s="224"/>
      <c r="G142" s="224"/>
      <c r="H142" s="224"/>
      <c r="I142" s="224"/>
      <c r="J142" s="224"/>
      <c r="K142" s="224"/>
      <c r="L142" s="224"/>
      <c r="M142" s="224"/>
      <c r="N142" s="223"/>
      <c r="O142" s="223"/>
      <c r="P142" s="223"/>
      <c r="Q142" s="223"/>
      <c r="R142" s="224"/>
      <c r="S142" s="224"/>
      <c r="T142" s="224"/>
      <c r="U142" s="224"/>
      <c r="V142" s="224"/>
      <c r="W142" s="224"/>
      <c r="X142" s="224"/>
      <c r="Y142" s="214"/>
      <c r="Z142" s="214"/>
      <c r="AA142" s="214"/>
      <c r="AB142" s="214"/>
      <c r="AC142" s="214"/>
      <c r="AD142" s="214"/>
      <c r="AE142" s="214"/>
      <c r="AF142" s="214"/>
      <c r="AG142" s="214" t="s">
        <v>224</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67" t="s">
        <v>362</v>
      </c>
      <c r="D143" s="256"/>
      <c r="E143" s="257"/>
      <c r="F143" s="224"/>
      <c r="G143" s="224"/>
      <c r="H143" s="224"/>
      <c r="I143" s="224"/>
      <c r="J143" s="224"/>
      <c r="K143" s="224"/>
      <c r="L143" s="224"/>
      <c r="M143" s="224"/>
      <c r="N143" s="223"/>
      <c r="O143" s="223"/>
      <c r="P143" s="223"/>
      <c r="Q143" s="223"/>
      <c r="R143" s="224"/>
      <c r="S143" s="224"/>
      <c r="T143" s="224"/>
      <c r="U143" s="224"/>
      <c r="V143" s="224"/>
      <c r="W143" s="224"/>
      <c r="X143" s="224"/>
      <c r="Y143" s="214"/>
      <c r="Z143" s="214"/>
      <c r="AA143" s="214"/>
      <c r="AB143" s="214"/>
      <c r="AC143" s="214"/>
      <c r="AD143" s="214"/>
      <c r="AE143" s="214"/>
      <c r="AF143" s="214"/>
      <c r="AG143" s="214" t="s">
        <v>224</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7" t="s">
        <v>363</v>
      </c>
      <c r="D144" s="256"/>
      <c r="E144" s="257"/>
      <c r="F144" s="224"/>
      <c r="G144" s="224"/>
      <c r="H144" s="224"/>
      <c r="I144" s="224"/>
      <c r="J144" s="224"/>
      <c r="K144" s="224"/>
      <c r="L144" s="224"/>
      <c r="M144" s="224"/>
      <c r="N144" s="223"/>
      <c r="O144" s="223"/>
      <c r="P144" s="223"/>
      <c r="Q144" s="223"/>
      <c r="R144" s="224"/>
      <c r="S144" s="224"/>
      <c r="T144" s="224"/>
      <c r="U144" s="224"/>
      <c r="V144" s="224"/>
      <c r="W144" s="224"/>
      <c r="X144" s="224"/>
      <c r="Y144" s="214"/>
      <c r="Z144" s="214"/>
      <c r="AA144" s="214"/>
      <c r="AB144" s="214"/>
      <c r="AC144" s="214"/>
      <c r="AD144" s="214"/>
      <c r="AE144" s="214"/>
      <c r="AF144" s="214"/>
      <c r="AG144" s="214" t="s">
        <v>224</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67" t="s">
        <v>364</v>
      </c>
      <c r="D145" s="256"/>
      <c r="E145" s="257">
        <v>22.785</v>
      </c>
      <c r="F145" s="224"/>
      <c r="G145" s="224"/>
      <c r="H145" s="224"/>
      <c r="I145" s="224"/>
      <c r="J145" s="224"/>
      <c r="K145" s="224"/>
      <c r="L145" s="224"/>
      <c r="M145" s="224"/>
      <c r="N145" s="223"/>
      <c r="O145" s="223"/>
      <c r="P145" s="223"/>
      <c r="Q145" s="223"/>
      <c r="R145" s="224"/>
      <c r="S145" s="224"/>
      <c r="T145" s="224"/>
      <c r="U145" s="224"/>
      <c r="V145" s="224"/>
      <c r="W145" s="224"/>
      <c r="X145" s="224"/>
      <c r="Y145" s="214"/>
      <c r="Z145" s="214"/>
      <c r="AA145" s="214"/>
      <c r="AB145" s="214"/>
      <c r="AC145" s="214"/>
      <c r="AD145" s="214"/>
      <c r="AE145" s="214"/>
      <c r="AF145" s="214"/>
      <c r="AG145" s="214" t="s">
        <v>224</v>
      </c>
      <c r="AH145" s="214">
        <v>5</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26" t="s">
        <v>176</v>
      </c>
      <c r="B146" s="227" t="s">
        <v>129</v>
      </c>
      <c r="C146" s="249" t="s">
        <v>130</v>
      </c>
      <c r="D146" s="228"/>
      <c r="E146" s="229"/>
      <c r="F146" s="230"/>
      <c r="G146" s="230">
        <f>SUMIF(AG147:AG205,"&lt;&gt;NOR",G147:G205)</f>
        <v>0</v>
      </c>
      <c r="H146" s="230"/>
      <c r="I146" s="230">
        <f>SUM(I147:I205)</f>
        <v>0</v>
      </c>
      <c r="J146" s="230"/>
      <c r="K146" s="230">
        <f>SUM(K147:K205)</f>
        <v>0</v>
      </c>
      <c r="L146" s="230"/>
      <c r="M146" s="230">
        <f>SUM(M147:M205)</f>
        <v>0</v>
      </c>
      <c r="N146" s="229"/>
      <c r="O146" s="229">
        <f>SUM(O147:O205)</f>
        <v>10.77</v>
      </c>
      <c r="P146" s="229"/>
      <c r="Q146" s="229">
        <f>SUM(Q147:Q205)</f>
        <v>0</v>
      </c>
      <c r="R146" s="230"/>
      <c r="S146" s="230"/>
      <c r="T146" s="231"/>
      <c r="U146" s="225"/>
      <c r="V146" s="225">
        <f>SUM(V147:V205)</f>
        <v>25</v>
      </c>
      <c r="W146" s="225"/>
      <c r="X146" s="225"/>
      <c r="AG146" t="s">
        <v>177</v>
      </c>
    </row>
    <row r="147" spans="1:60" ht="22.5" outlineLevel="1" x14ac:dyDescent="0.2">
      <c r="A147" s="233">
        <v>23</v>
      </c>
      <c r="B147" s="234" t="s">
        <v>365</v>
      </c>
      <c r="C147" s="251" t="s">
        <v>366</v>
      </c>
      <c r="D147" s="235" t="s">
        <v>259</v>
      </c>
      <c r="E147" s="236">
        <v>37.975000000000001</v>
      </c>
      <c r="F147" s="237"/>
      <c r="G147" s="238">
        <f>ROUND(E147*F147,2)</f>
        <v>0</v>
      </c>
      <c r="H147" s="237"/>
      <c r="I147" s="238">
        <f>ROUND(E147*H147,2)</f>
        <v>0</v>
      </c>
      <c r="J147" s="237"/>
      <c r="K147" s="238">
        <f>ROUND(E147*J147,2)</f>
        <v>0</v>
      </c>
      <c r="L147" s="238">
        <v>21</v>
      </c>
      <c r="M147" s="238">
        <f>G147*(1+L147/100)</f>
        <v>0</v>
      </c>
      <c r="N147" s="236">
        <v>0.12966</v>
      </c>
      <c r="O147" s="236">
        <f>ROUND(E147*N147,2)</f>
        <v>4.92</v>
      </c>
      <c r="P147" s="236">
        <v>0</v>
      </c>
      <c r="Q147" s="236">
        <f>ROUND(E147*P147,2)</f>
        <v>0</v>
      </c>
      <c r="R147" s="238" t="s">
        <v>353</v>
      </c>
      <c r="S147" s="238" t="s">
        <v>181</v>
      </c>
      <c r="T147" s="239" t="s">
        <v>181</v>
      </c>
      <c r="U147" s="224">
        <v>7.1999999999999995E-2</v>
      </c>
      <c r="V147" s="224">
        <f>ROUND(E147*U147,2)</f>
        <v>2.73</v>
      </c>
      <c r="W147" s="224"/>
      <c r="X147" s="224" t="s">
        <v>219</v>
      </c>
      <c r="Y147" s="214"/>
      <c r="Z147" s="214"/>
      <c r="AA147" s="214"/>
      <c r="AB147" s="214"/>
      <c r="AC147" s="214"/>
      <c r="AD147" s="214"/>
      <c r="AE147" s="214"/>
      <c r="AF147" s="214"/>
      <c r="AG147" s="214" t="s">
        <v>254</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67" t="s">
        <v>367</v>
      </c>
      <c r="D148" s="256"/>
      <c r="E148" s="257"/>
      <c r="F148" s="224"/>
      <c r="G148" s="224"/>
      <c r="H148" s="224"/>
      <c r="I148" s="224"/>
      <c r="J148" s="224"/>
      <c r="K148" s="224"/>
      <c r="L148" s="224"/>
      <c r="M148" s="224"/>
      <c r="N148" s="223"/>
      <c r="O148" s="223"/>
      <c r="P148" s="223"/>
      <c r="Q148" s="223"/>
      <c r="R148" s="224"/>
      <c r="S148" s="224"/>
      <c r="T148" s="224"/>
      <c r="U148" s="224"/>
      <c r="V148" s="224"/>
      <c r="W148" s="224"/>
      <c r="X148" s="224"/>
      <c r="Y148" s="214"/>
      <c r="Z148" s="214"/>
      <c r="AA148" s="214"/>
      <c r="AB148" s="214"/>
      <c r="AC148" s="214"/>
      <c r="AD148" s="214"/>
      <c r="AE148" s="214"/>
      <c r="AF148" s="214"/>
      <c r="AG148" s="214" t="s">
        <v>224</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7" t="s">
        <v>368</v>
      </c>
      <c r="D149" s="256"/>
      <c r="E149" s="257"/>
      <c r="F149" s="224"/>
      <c r="G149" s="224"/>
      <c r="H149" s="224"/>
      <c r="I149" s="224"/>
      <c r="J149" s="224"/>
      <c r="K149" s="224"/>
      <c r="L149" s="224"/>
      <c r="M149" s="224"/>
      <c r="N149" s="223"/>
      <c r="O149" s="223"/>
      <c r="P149" s="223"/>
      <c r="Q149" s="223"/>
      <c r="R149" s="224"/>
      <c r="S149" s="224"/>
      <c r="T149" s="224"/>
      <c r="U149" s="224"/>
      <c r="V149" s="224"/>
      <c r="W149" s="224"/>
      <c r="X149" s="224"/>
      <c r="Y149" s="214"/>
      <c r="Z149" s="214"/>
      <c r="AA149" s="214"/>
      <c r="AB149" s="214"/>
      <c r="AC149" s="214"/>
      <c r="AD149" s="214"/>
      <c r="AE149" s="214"/>
      <c r="AF149" s="214"/>
      <c r="AG149" s="214" t="s">
        <v>224</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67" t="s">
        <v>369</v>
      </c>
      <c r="D150" s="256"/>
      <c r="E150" s="257"/>
      <c r="F150" s="224"/>
      <c r="G150" s="224"/>
      <c r="H150" s="224"/>
      <c r="I150" s="224"/>
      <c r="J150" s="224"/>
      <c r="K150" s="224"/>
      <c r="L150" s="224"/>
      <c r="M150" s="224"/>
      <c r="N150" s="223"/>
      <c r="O150" s="223"/>
      <c r="P150" s="223"/>
      <c r="Q150" s="223"/>
      <c r="R150" s="224"/>
      <c r="S150" s="224"/>
      <c r="T150" s="224"/>
      <c r="U150" s="224"/>
      <c r="V150" s="224"/>
      <c r="W150" s="224"/>
      <c r="X150" s="224"/>
      <c r="Y150" s="214"/>
      <c r="Z150" s="214"/>
      <c r="AA150" s="214"/>
      <c r="AB150" s="214"/>
      <c r="AC150" s="214"/>
      <c r="AD150" s="214"/>
      <c r="AE150" s="214"/>
      <c r="AF150" s="214"/>
      <c r="AG150" s="214" t="s">
        <v>224</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67" t="s">
        <v>370</v>
      </c>
      <c r="D151" s="256"/>
      <c r="E151" s="257"/>
      <c r="F151" s="224"/>
      <c r="G151" s="224"/>
      <c r="H151" s="224"/>
      <c r="I151" s="224"/>
      <c r="J151" s="224"/>
      <c r="K151" s="224"/>
      <c r="L151" s="224"/>
      <c r="M151" s="224"/>
      <c r="N151" s="223"/>
      <c r="O151" s="223"/>
      <c r="P151" s="223"/>
      <c r="Q151" s="223"/>
      <c r="R151" s="224"/>
      <c r="S151" s="224"/>
      <c r="T151" s="224"/>
      <c r="U151" s="224"/>
      <c r="V151" s="224"/>
      <c r="W151" s="224"/>
      <c r="X151" s="224"/>
      <c r="Y151" s="214"/>
      <c r="Z151" s="214"/>
      <c r="AA151" s="214"/>
      <c r="AB151" s="214"/>
      <c r="AC151" s="214"/>
      <c r="AD151" s="214"/>
      <c r="AE151" s="214"/>
      <c r="AF151" s="214"/>
      <c r="AG151" s="214" t="s">
        <v>224</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67" t="s">
        <v>371</v>
      </c>
      <c r="D152" s="256"/>
      <c r="E152" s="257"/>
      <c r="F152" s="224"/>
      <c r="G152" s="224"/>
      <c r="H152" s="224"/>
      <c r="I152" s="224"/>
      <c r="J152" s="224"/>
      <c r="K152" s="224"/>
      <c r="L152" s="224"/>
      <c r="M152" s="224"/>
      <c r="N152" s="223"/>
      <c r="O152" s="223"/>
      <c r="P152" s="223"/>
      <c r="Q152" s="223"/>
      <c r="R152" s="224"/>
      <c r="S152" s="224"/>
      <c r="T152" s="224"/>
      <c r="U152" s="224"/>
      <c r="V152" s="224"/>
      <c r="W152" s="224"/>
      <c r="X152" s="224"/>
      <c r="Y152" s="214"/>
      <c r="Z152" s="214"/>
      <c r="AA152" s="214"/>
      <c r="AB152" s="214"/>
      <c r="AC152" s="214"/>
      <c r="AD152" s="214"/>
      <c r="AE152" s="214"/>
      <c r="AF152" s="214"/>
      <c r="AG152" s="214" t="s">
        <v>224</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67" t="s">
        <v>372</v>
      </c>
      <c r="D153" s="256"/>
      <c r="E153" s="257">
        <v>37.975000000000001</v>
      </c>
      <c r="F153" s="224"/>
      <c r="G153" s="224"/>
      <c r="H153" s="224"/>
      <c r="I153" s="224"/>
      <c r="J153" s="224"/>
      <c r="K153" s="224"/>
      <c r="L153" s="224"/>
      <c r="M153" s="224"/>
      <c r="N153" s="223"/>
      <c r="O153" s="223"/>
      <c r="P153" s="223"/>
      <c r="Q153" s="223"/>
      <c r="R153" s="224"/>
      <c r="S153" s="224"/>
      <c r="T153" s="224"/>
      <c r="U153" s="224"/>
      <c r="V153" s="224"/>
      <c r="W153" s="224"/>
      <c r="X153" s="224"/>
      <c r="Y153" s="214"/>
      <c r="Z153" s="214"/>
      <c r="AA153" s="214"/>
      <c r="AB153" s="214"/>
      <c r="AC153" s="214"/>
      <c r="AD153" s="214"/>
      <c r="AE153" s="214"/>
      <c r="AF153" s="214"/>
      <c r="AG153" s="214" t="s">
        <v>224</v>
      </c>
      <c r="AH153" s="214">
        <v>5</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3">
        <v>24</v>
      </c>
      <c r="B154" s="234" t="s">
        <v>373</v>
      </c>
      <c r="C154" s="251" t="s">
        <v>374</v>
      </c>
      <c r="D154" s="235" t="s">
        <v>259</v>
      </c>
      <c r="E154" s="236">
        <v>30.38</v>
      </c>
      <c r="F154" s="237"/>
      <c r="G154" s="238">
        <f>ROUND(E154*F154,2)</f>
        <v>0</v>
      </c>
      <c r="H154" s="237"/>
      <c r="I154" s="238">
        <f>ROUND(E154*H154,2)</f>
        <v>0</v>
      </c>
      <c r="J154" s="237"/>
      <c r="K154" s="238">
        <f>ROUND(E154*J154,2)</f>
        <v>0</v>
      </c>
      <c r="L154" s="238">
        <v>21</v>
      </c>
      <c r="M154" s="238">
        <f>G154*(1+L154/100)</f>
        <v>0</v>
      </c>
      <c r="N154" s="236">
        <v>0.18151999999999999</v>
      </c>
      <c r="O154" s="236">
        <f>ROUND(E154*N154,2)</f>
        <v>5.51</v>
      </c>
      <c r="P154" s="236">
        <v>0</v>
      </c>
      <c r="Q154" s="236">
        <f>ROUND(E154*P154,2)</f>
        <v>0</v>
      </c>
      <c r="R154" s="238" t="s">
        <v>353</v>
      </c>
      <c r="S154" s="238" t="s">
        <v>181</v>
      </c>
      <c r="T154" s="239" t="s">
        <v>181</v>
      </c>
      <c r="U154" s="224">
        <v>8.7999999999999995E-2</v>
      </c>
      <c r="V154" s="224">
        <f>ROUND(E154*U154,2)</f>
        <v>2.67</v>
      </c>
      <c r="W154" s="224"/>
      <c r="X154" s="224" t="s">
        <v>219</v>
      </c>
      <c r="Y154" s="214"/>
      <c r="Z154" s="214"/>
      <c r="AA154" s="214"/>
      <c r="AB154" s="214"/>
      <c r="AC154" s="214"/>
      <c r="AD154" s="214"/>
      <c r="AE154" s="214"/>
      <c r="AF154" s="214"/>
      <c r="AG154" s="214" t="s">
        <v>254</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67" t="s">
        <v>375</v>
      </c>
      <c r="D155" s="256"/>
      <c r="E155" s="257"/>
      <c r="F155" s="224"/>
      <c r="G155" s="224"/>
      <c r="H155" s="224"/>
      <c r="I155" s="224"/>
      <c r="J155" s="224"/>
      <c r="K155" s="224"/>
      <c r="L155" s="224"/>
      <c r="M155" s="224"/>
      <c r="N155" s="223"/>
      <c r="O155" s="223"/>
      <c r="P155" s="223"/>
      <c r="Q155" s="223"/>
      <c r="R155" s="224"/>
      <c r="S155" s="224"/>
      <c r="T155" s="224"/>
      <c r="U155" s="224"/>
      <c r="V155" s="224"/>
      <c r="W155" s="224"/>
      <c r="X155" s="224"/>
      <c r="Y155" s="214"/>
      <c r="Z155" s="214"/>
      <c r="AA155" s="214"/>
      <c r="AB155" s="214"/>
      <c r="AC155" s="214"/>
      <c r="AD155" s="214"/>
      <c r="AE155" s="214"/>
      <c r="AF155" s="214"/>
      <c r="AG155" s="214" t="s">
        <v>224</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67" t="s">
        <v>376</v>
      </c>
      <c r="D156" s="256"/>
      <c r="E156" s="257"/>
      <c r="F156" s="224"/>
      <c r="G156" s="224"/>
      <c r="H156" s="224"/>
      <c r="I156" s="224"/>
      <c r="J156" s="224"/>
      <c r="K156" s="224"/>
      <c r="L156" s="224"/>
      <c r="M156" s="224"/>
      <c r="N156" s="223"/>
      <c r="O156" s="223"/>
      <c r="P156" s="223"/>
      <c r="Q156" s="223"/>
      <c r="R156" s="224"/>
      <c r="S156" s="224"/>
      <c r="T156" s="224"/>
      <c r="U156" s="224"/>
      <c r="V156" s="224"/>
      <c r="W156" s="224"/>
      <c r="X156" s="224"/>
      <c r="Y156" s="214"/>
      <c r="Z156" s="214"/>
      <c r="AA156" s="214"/>
      <c r="AB156" s="214"/>
      <c r="AC156" s="214"/>
      <c r="AD156" s="214"/>
      <c r="AE156" s="214"/>
      <c r="AF156" s="214"/>
      <c r="AG156" s="214" t="s">
        <v>224</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67" t="s">
        <v>377</v>
      </c>
      <c r="D157" s="256"/>
      <c r="E157" s="257"/>
      <c r="F157" s="224"/>
      <c r="G157" s="224"/>
      <c r="H157" s="224"/>
      <c r="I157" s="224"/>
      <c r="J157" s="224"/>
      <c r="K157" s="224"/>
      <c r="L157" s="224"/>
      <c r="M157" s="224"/>
      <c r="N157" s="223"/>
      <c r="O157" s="223"/>
      <c r="P157" s="223"/>
      <c r="Q157" s="223"/>
      <c r="R157" s="224"/>
      <c r="S157" s="224"/>
      <c r="T157" s="224"/>
      <c r="U157" s="224"/>
      <c r="V157" s="224"/>
      <c r="W157" s="224"/>
      <c r="X157" s="224"/>
      <c r="Y157" s="214"/>
      <c r="Z157" s="214"/>
      <c r="AA157" s="214"/>
      <c r="AB157" s="214"/>
      <c r="AC157" s="214"/>
      <c r="AD157" s="214"/>
      <c r="AE157" s="214"/>
      <c r="AF157" s="214"/>
      <c r="AG157" s="214" t="s">
        <v>224</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67" t="s">
        <v>378</v>
      </c>
      <c r="D158" s="256"/>
      <c r="E158" s="257"/>
      <c r="F158" s="224"/>
      <c r="G158" s="224"/>
      <c r="H158" s="224"/>
      <c r="I158" s="224"/>
      <c r="J158" s="224"/>
      <c r="K158" s="224"/>
      <c r="L158" s="224"/>
      <c r="M158" s="224"/>
      <c r="N158" s="223"/>
      <c r="O158" s="223"/>
      <c r="P158" s="223"/>
      <c r="Q158" s="223"/>
      <c r="R158" s="224"/>
      <c r="S158" s="224"/>
      <c r="T158" s="224"/>
      <c r="U158" s="224"/>
      <c r="V158" s="224"/>
      <c r="W158" s="224"/>
      <c r="X158" s="224"/>
      <c r="Y158" s="214"/>
      <c r="Z158" s="214"/>
      <c r="AA158" s="214"/>
      <c r="AB158" s="214"/>
      <c r="AC158" s="214"/>
      <c r="AD158" s="214"/>
      <c r="AE158" s="214"/>
      <c r="AF158" s="214"/>
      <c r="AG158" s="214" t="s">
        <v>224</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67" t="s">
        <v>379</v>
      </c>
      <c r="D159" s="256"/>
      <c r="E159" s="257">
        <v>30.38</v>
      </c>
      <c r="F159" s="224"/>
      <c r="G159" s="224"/>
      <c r="H159" s="224"/>
      <c r="I159" s="224"/>
      <c r="J159" s="224"/>
      <c r="K159" s="224"/>
      <c r="L159" s="224"/>
      <c r="M159" s="224"/>
      <c r="N159" s="223"/>
      <c r="O159" s="223"/>
      <c r="P159" s="223"/>
      <c r="Q159" s="223"/>
      <c r="R159" s="224"/>
      <c r="S159" s="224"/>
      <c r="T159" s="224"/>
      <c r="U159" s="224"/>
      <c r="V159" s="224"/>
      <c r="W159" s="224"/>
      <c r="X159" s="224"/>
      <c r="Y159" s="214"/>
      <c r="Z159" s="214"/>
      <c r="AA159" s="214"/>
      <c r="AB159" s="214"/>
      <c r="AC159" s="214"/>
      <c r="AD159" s="214"/>
      <c r="AE159" s="214"/>
      <c r="AF159" s="214"/>
      <c r="AG159" s="214" t="s">
        <v>224</v>
      </c>
      <c r="AH159" s="214">
        <v>5</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33">
        <v>25</v>
      </c>
      <c r="B160" s="234" t="s">
        <v>380</v>
      </c>
      <c r="C160" s="251" t="s">
        <v>381</v>
      </c>
      <c r="D160" s="235" t="s">
        <v>382</v>
      </c>
      <c r="E160" s="236">
        <v>151.9</v>
      </c>
      <c r="F160" s="237"/>
      <c r="G160" s="238">
        <f>ROUND(E160*F160,2)</f>
        <v>0</v>
      </c>
      <c r="H160" s="237"/>
      <c r="I160" s="238">
        <f>ROUND(E160*H160,2)</f>
        <v>0</v>
      </c>
      <c r="J160" s="237"/>
      <c r="K160" s="238">
        <f>ROUND(E160*J160,2)</f>
        <v>0</v>
      </c>
      <c r="L160" s="238">
        <v>21</v>
      </c>
      <c r="M160" s="238">
        <f>G160*(1+L160/100)</f>
        <v>0</v>
      </c>
      <c r="N160" s="236">
        <v>2.2399999999999998E-3</v>
      </c>
      <c r="O160" s="236">
        <f>ROUND(E160*N160,2)</f>
        <v>0.34</v>
      </c>
      <c r="P160" s="236">
        <v>0</v>
      </c>
      <c r="Q160" s="236">
        <f>ROUND(E160*P160,2)</f>
        <v>0</v>
      </c>
      <c r="R160" s="238" t="s">
        <v>353</v>
      </c>
      <c r="S160" s="238" t="s">
        <v>181</v>
      </c>
      <c r="T160" s="239" t="s">
        <v>181</v>
      </c>
      <c r="U160" s="224">
        <v>0.129</v>
      </c>
      <c r="V160" s="224">
        <f>ROUND(E160*U160,2)</f>
        <v>19.600000000000001</v>
      </c>
      <c r="W160" s="224"/>
      <c r="X160" s="224" t="s">
        <v>219</v>
      </c>
      <c r="Y160" s="214"/>
      <c r="Z160" s="214"/>
      <c r="AA160" s="214"/>
      <c r="AB160" s="214"/>
      <c r="AC160" s="214"/>
      <c r="AD160" s="214"/>
      <c r="AE160" s="214"/>
      <c r="AF160" s="214"/>
      <c r="AG160" s="214" t="s">
        <v>220</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66" t="s">
        <v>383</v>
      </c>
      <c r="D161" s="264"/>
      <c r="E161" s="264"/>
      <c r="F161" s="264"/>
      <c r="G161" s="264"/>
      <c r="H161" s="224"/>
      <c r="I161" s="224"/>
      <c r="J161" s="224"/>
      <c r="K161" s="224"/>
      <c r="L161" s="224"/>
      <c r="M161" s="224"/>
      <c r="N161" s="223"/>
      <c r="O161" s="223"/>
      <c r="P161" s="223"/>
      <c r="Q161" s="223"/>
      <c r="R161" s="224"/>
      <c r="S161" s="224"/>
      <c r="T161" s="224"/>
      <c r="U161" s="224"/>
      <c r="V161" s="224"/>
      <c r="W161" s="224"/>
      <c r="X161" s="224"/>
      <c r="Y161" s="214"/>
      <c r="Z161" s="214"/>
      <c r="AA161" s="214"/>
      <c r="AB161" s="214"/>
      <c r="AC161" s="214"/>
      <c r="AD161" s="214"/>
      <c r="AE161" s="214"/>
      <c r="AF161" s="214"/>
      <c r="AG161" s="214" t="s">
        <v>222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70" t="s">
        <v>384</v>
      </c>
      <c r="D162" s="265"/>
      <c r="E162" s="265"/>
      <c r="F162" s="265"/>
      <c r="G162" s="265"/>
      <c r="H162" s="224"/>
      <c r="I162" s="224"/>
      <c r="J162" s="224"/>
      <c r="K162" s="224"/>
      <c r="L162" s="224"/>
      <c r="M162" s="224"/>
      <c r="N162" s="223"/>
      <c r="O162" s="223"/>
      <c r="P162" s="223"/>
      <c r="Q162" s="223"/>
      <c r="R162" s="224"/>
      <c r="S162" s="224"/>
      <c r="T162" s="224"/>
      <c r="U162" s="224"/>
      <c r="V162" s="224"/>
      <c r="W162" s="224"/>
      <c r="X162" s="224"/>
      <c r="Y162" s="214"/>
      <c r="Z162" s="214"/>
      <c r="AA162" s="214"/>
      <c r="AB162" s="214"/>
      <c r="AC162" s="214"/>
      <c r="AD162" s="214"/>
      <c r="AE162" s="214"/>
      <c r="AF162" s="214"/>
      <c r="AG162" s="214" t="s">
        <v>190</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47" t="str">
        <f>C162</f>
        <v>Včetně odstranění zvětralé asfaltové zálivky, vyčištění spár, zalití spár asfaltovou zálivkou, nátěru asfaltovým lakem a posyp drtí.</v>
      </c>
      <c r="BB162" s="214"/>
      <c r="BC162" s="214"/>
      <c r="BD162" s="214"/>
      <c r="BE162" s="214"/>
      <c r="BF162" s="214"/>
      <c r="BG162" s="214"/>
      <c r="BH162" s="214"/>
    </row>
    <row r="163" spans="1:60" outlineLevel="1" x14ac:dyDescent="0.2">
      <c r="A163" s="221"/>
      <c r="B163" s="222"/>
      <c r="C163" s="267" t="s">
        <v>385</v>
      </c>
      <c r="D163" s="256"/>
      <c r="E163" s="257"/>
      <c r="F163" s="224"/>
      <c r="G163" s="224"/>
      <c r="H163" s="224"/>
      <c r="I163" s="224"/>
      <c r="J163" s="224"/>
      <c r="K163" s="224"/>
      <c r="L163" s="224"/>
      <c r="M163" s="224"/>
      <c r="N163" s="223"/>
      <c r="O163" s="223"/>
      <c r="P163" s="223"/>
      <c r="Q163" s="223"/>
      <c r="R163" s="224"/>
      <c r="S163" s="224"/>
      <c r="T163" s="224"/>
      <c r="U163" s="224"/>
      <c r="V163" s="224"/>
      <c r="W163" s="224"/>
      <c r="X163" s="224"/>
      <c r="Y163" s="214"/>
      <c r="Z163" s="214"/>
      <c r="AA163" s="214"/>
      <c r="AB163" s="214"/>
      <c r="AC163" s="214"/>
      <c r="AD163" s="214"/>
      <c r="AE163" s="214"/>
      <c r="AF163" s="214"/>
      <c r="AG163" s="214" t="s">
        <v>224</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67" t="s">
        <v>386</v>
      </c>
      <c r="D164" s="256"/>
      <c r="E164" s="257"/>
      <c r="F164" s="224"/>
      <c r="G164" s="224"/>
      <c r="H164" s="224"/>
      <c r="I164" s="224"/>
      <c r="J164" s="224"/>
      <c r="K164" s="224"/>
      <c r="L164" s="224"/>
      <c r="M164" s="224"/>
      <c r="N164" s="223"/>
      <c r="O164" s="223"/>
      <c r="P164" s="223"/>
      <c r="Q164" s="223"/>
      <c r="R164" s="224"/>
      <c r="S164" s="224"/>
      <c r="T164" s="224"/>
      <c r="U164" s="224"/>
      <c r="V164" s="224"/>
      <c r="W164" s="224"/>
      <c r="X164" s="224"/>
      <c r="Y164" s="214"/>
      <c r="Z164" s="214"/>
      <c r="AA164" s="214"/>
      <c r="AB164" s="214"/>
      <c r="AC164" s="214"/>
      <c r="AD164" s="214"/>
      <c r="AE164" s="214"/>
      <c r="AF164" s="214"/>
      <c r="AG164" s="214" t="s">
        <v>224</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67" t="s">
        <v>310</v>
      </c>
      <c r="D165" s="256"/>
      <c r="E165" s="257"/>
      <c r="F165" s="224"/>
      <c r="G165" s="224"/>
      <c r="H165" s="224"/>
      <c r="I165" s="224"/>
      <c r="J165" s="224"/>
      <c r="K165" s="224"/>
      <c r="L165" s="224"/>
      <c r="M165" s="224"/>
      <c r="N165" s="223"/>
      <c r="O165" s="223"/>
      <c r="P165" s="223"/>
      <c r="Q165" s="223"/>
      <c r="R165" s="224"/>
      <c r="S165" s="224"/>
      <c r="T165" s="224"/>
      <c r="U165" s="224"/>
      <c r="V165" s="224"/>
      <c r="W165" s="224"/>
      <c r="X165" s="224"/>
      <c r="Y165" s="214"/>
      <c r="Z165" s="214"/>
      <c r="AA165" s="214"/>
      <c r="AB165" s="214"/>
      <c r="AC165" s="214"/>
      <c r="AD165" s="214"/>
      <c r="AE165" s="214"/>
      <c r="AF165" s="214"/>
      <c r="AG165" s="214" t="s">
        <v>224</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67" t="s">
        <v>311</v>
      </c>
      <c r="D166" s="256"/>
      <c r="E166" s="257"/>
      <c r="F166" s="224"/>
      <c r="G166" s="224"/>
      <c r="H166" s="224"/>
      <c r="I166" s="224"/>
      <c r="J166" s="224"/>
      <c r="K166" s="224"/>
      <c r="L166" s="224"/>
      <c r="M166" s="224"/>
      <c r="N166" s="223"/>
      <c r="O166" s="223"/>
      <c r="P166" s="223"/>
      <c r="Q166" s="223"/>
      <c r="R166" s="224"/>
      <c r="S166" s="224"/>
      <c r="T166" s="224"/>
      <c r="U166" s="224"/>
      <c r="V166" s="224"/>
      <c r="W166" s="224"/>
      <c r="X166" s="224"/>
      <c r="Y166" s="214"/>
      <c r="Z166" s="214"/>
      <c r="AA166" s="214"/>
      <c r="AB166" s="214"/>
      <c r="AC166" s="214"/>
      <c r="AD166" s="214"/>
      <c r="AE166" s="214"/>
      <c r="AF166" s="214"/>
      <c r="AG166" s="214" t="s">
        <v>224</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67" t="s">
        <v>387</v>
      </c>
      <c r="D167" s="256"/>
      <c r="E167" s="257">
        <v>4.5999999999999996</v>
      </c>
      <c r="F167" s="224"/>
      <c r="G167" s="224"/>
      <c r="H167" s="224"/>
      <c r="I167" s="224"/>
      <c r="J167" s="224"/>
      <c r="K167" s="224"/>
      <c r="L167" s="224"/>
      <c r="M167" s="224"/>
      <c r="N167" s="223"/>
      <c r="O167" s="223"/>
      <c r="P167" s="223"/>
      <c r="Q167" s="223"/>
      <c r="R167" s="224"/>
      <c r="S167" s="224"/>
      <c r="T167" s="224"/>
      <c r="U167" s="224"/>
      <c r="V167" s="224"/>
      <c r="W167" s="224"/>
      <c r="X167" s="224"/>
      <c r="Y167" s="214"/>
      <c r="Z167" s="214"/>
      <c r="AA167" s="214"/>
      <c r="AB167" s="214"/>
      <c r="AC167" s="214"/>
      <c r="AD167" s="214"/>
      <c r="AE167" s="214"/>
      <c r="AF167" s="214"/>
      <c r="AG167" s="214" t="s">
        <v>224</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67" t="s">
        <v>388</v>
      </c>
      <c r="D168" s="256"/>
      <c r="E168" s="257">
        <v>4.8</v>
      </c>
      <c r="F168" s="224"/>
      <c r="G168" s="224"/>
      <c r="H168" s="224"/>
      <c r="I168" s="224"/>
      <c r="J168" s="224"/>
      <c r="K168" s="224"/>
      <c r="L168" s="224"/>
      <c r="M168" s="224"/>
      <c r="N168" s="223"/>
      <c r="O168" s="223"/>
      <c r="P168" s="223"/>
      <c r="Q168" s="223"/>
      <c r="R168" s="224"/>
      <c r="S168" s="224"/>
      <c r="T168" s="224"/>
      <c r="U168" s="224"/>
      <c r="V168" s="224"/>
      <c r="W168" s="224"/>
      <c r="X168" s="224"/>
      <c r="Y168" s="214"/>
      <c r="Z168" s="214"/>
      <c r="AA168" s="214"/>
      <c r="AB168" s="214"/>
      <c r="AC168" s="214"/>
      <c r="AD168" s="214"/>
      <c r="AE168" s="214"/>
      <c r="AF168" s="214"/>
      <c r="AG168" s="214" t="s">
        <v>224</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ht="22.5" outlineLevel="1" x14ac:dyDescent="0.2">
      <c r="A169" s="221"/>
      <c r="B169" s="222"/>
      <c r="C169" s="267" t="s">
        <v>389</v>
      </c>
      <c r="D169" s="256"/>
      <c r="E169" s="257">
        <v>4.1500000000000004</v>
      </c>
      <c r="F169" s="224"/>
      <c r="G169" s="224"/>
      <c r="H169" s="224"/>
      <c r="I169" s="224"/>
      <c r="J169" s="224"/>
      <c r="K169" s="224"/>
      <c r="L169" s="224"/>
      <c r="M169" s="224"/>
      <c r="N169" s="223"/>
      <c r="O169" s="223"/>
      <c r="P169" s="223"/>
      <c r="Q169" s="223"/>
      <c r="R169" s="224"/>
      <c r="S169" s="224"/>
      <c r="T169" s="224"/>
      <c r="U169" s="224"/>
      <c r="V169" s="224"/>
      <c r="W169" s="224"/>
      <c r="X169" s="224"/>
      <c r="Y169" s="214"/>
      <c r="Z169" s="214"/>
      <c r="AA169" s="214"/>
      <c r="AB169" s="214"/>
      <c r="AC169" s="214"/>
      <c r="AD169" s="214"/>
      <c r="AE169" s="214"/>
      <c r="AF169" s="214"/>
      <c r="AG169" s="214" t="s">
        <v>224</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67" t="s">
        <v>390</v>
      </c>
      <c r="D170" s="256"/>
      <c r="E170" s="257">
        <v>9</v>
      </c>
      <c r="F170" s="224"/>
      <c r="G170" s="224"/>
      <c r="H170" s="224"/>
      <c r="I170" s="224"/>
      <c r="J170" s="224"/>
      <c r="K170" s="224"/>
      <c r="L170" s="224"/>
      <c r="M170" s="224"/>
      <c r="N170" s="223"/>
      <c r="O170" s="223"/>
      <c r="P170" s="223"/>
      <c r="Q170" s="223"/>
      <c r="R170" s="224"/>
      <c r="S170" s="224"/>
      <c r="T170" s="224"/>
      <c r="U170" s="224"/>
      <c r="V170" s="224"/>
      <c r="W170" s="224"/>
      <c r="X170" s="224"/>
      <c r="Y170" s="214"/>
      <c r="Z170" s="214"/>
      <c r="AA170" s="214"/>
      <c r="AB170" s="214"/>
      <c r="AC170" s="214"/>
      <c r="AD170" s="214"/>
      <c r="AE170" s="214"/>
      <c r="AF170" s="214"/>
      <c r="AG170" s="214" t="s">
        <v>224</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67" t="s">
        <v>391</v>
      </c>
      <c r="D171" s="256"/>
      <c r="E171" s="257">
        <v>3.75</v>
      </c>
      <c r="F171" s="224"/>
      <c r="G171" s="224"/>
      <c r="H171" s="224"/>
      <c r="I171" s="224"/>
      <c r="J171" s="224"/>
      <c r="K171" s="224"/>
      <c r="L171" s="224"/>
      <c r="M171" s="224"/>
      <c r="N171" s="223"/>
      <c r="O171" s="223"/>
      <c r="P171" s="223"/>
      <c r="Q171" s="223"/>
      <c r="R171" s="224"/>
      <c r="S171" s="224"/>
      <c r="T171" s="224"/>
      <c r="U171" s="224"/>
      <c r="V171" s="224"/>
      <c r="W171" s="224"/>
      <c r="X171" s="224"/>
      <c r="Y171" s="214"/>
      <c r="Z171" s="214"/>
      <c r="AA171" s="214"/>
      <c r="AB171" s="214"/>
      <c r="AC171" s="214"/>
      <c r="AD171" s="214"/>
      <c r="AE171" s="214"/>
      <c r="AF171" s="214"/>
      <c r="AG171" s="214" t="s">
        <v>224</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67" t="s">
        <v>392</v>
      </c>
      <c r="D172" s="256"/>
      <c r="E172" s="257">
        <v>5</v>
      </c>
      <c r="F172" s="224"/>
      <c r="G172" s="224"/>
      <c r="H172" s="224"/>
      <c r="I172" s="224"/>
      <c r="J172" s="224"/>
      <c r="K172" s="224"/>
      <c r="L172" s="224"/>
      <c r="M172" s="224"/>
      <c r="N172" s="223"/>
      <c r="O172" s="223"/>
      <c r="P172" s="223"/>
      <c r="Q172" s="223"/>
      <c r="R172" s="224"/>
      <c r="S172" s="224"/>
      <c r="T172" s="224"/>
      <c r="U172" s="224"/>
      <c r="V172" s="224"/>
      <c r="W172" s="224"/>
      <c r="X172" s="224"/>
      <c r="Y172" s="214"/>
      <c r="Z172" s="214"/>
      <c r="AA172" s="214"/>
      <c r="AB172" s="214"/>
      <c r="AC172" s="214"/>
      <c r="AD172" s="214"/>
      <c r="AE172" s="214"/>
      <c r="AF172" s="214"/>
      <c r="AG172" s="214" t="s">
        <v>224</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67" t="s">
        <v>393</v>
      </c>
      <c r="D173" s="256"/>
      <c r="E173" s="257">
        <v>2</v>
      </c>
      <c r="F173" s="224"/>
      <c r="G173" s="224"/>
      <c r="H173" s="224"/>
      <c r="I173" s="224"/>
      <c r="J173" s="224"/>
      <c r="K173" s="224"/>
      <c r="L173" s="224"/>
      <c r="M173" s="224"/>
      <c r="N173" s="223"/>
      <c r="O173" s="223"/>
      <c r="P173" s="223"/>
      <c r="Q173" s="223"/>
      <c r="R173" s="224"/>
      <c r="S173" s="224"/>
      <c r="T173" s="224"/>
      <c r="U173" s="224"/>
      <c r="V173" s="224"/>
      <c r="W173" s="224"/>
      <c r="X173" s="224"/>
      <c r="Y173" s="214"/>
      <c r="Z173" s="214"/>
      <c r="AA173" s="214"/>
      <c r="AB173" s="214"/>
      <c r="AC173" s="214"/>
      <c r="AD173" s="214"/>
      <c r="AE173" s="214"/>
      <c r="AF173" s="214"/>
      <c r="AG173" s="214" t="s">
        <v>224</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67" t="s">
        <v>394</v>
      </c>
      <c r="D174" s="256"/>
      <c r="E174" s="257">
        <v>1.25</v>
      </c>
      <c r="F174" s="224"/>
      <c r="G174" s="224"/>
      <c r="H174" s="224"/>
      <c r="I174" s="224"/>
      <c r="J174" s="224"/>
      <c r="K174" s="224"/>
      <c r="L174" s="224"/>
      <c r="M174" s="224"/>
      <c r="N174" s="223"/>
      <c r="O174" s="223"/>
      <c r="P174" s="223"/>
      <c r="Q174" s="223"/>
      <c r="R174" s="224"/>
      <c r="S174" s="224"/>
      <c r="T174" s="224"/>
      <c r="U174" s="224"/>
      <c r="V174" s="224"/>
      <c r="W174" s="224"/>
      <c r="X174" s="224"/>
      <c r="Y174" s="214"/>
      <c r="Z174" s="214"/>
      <c r="AA174" s="214"/>
      <c r="AB174" s="214"/>
      <c r="AC174" s="214"/>
      <c r="AD174" s="214"/>
      <c r="AE174" s="214"/>
      <c r="AF174" s="214"/>
      <c r="AG174" s="214" t="s">
        <v>224</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67" t="s">
        <v>393</v>
      </c>
      <c r="D175" s="256"/>
      <c r="E175" s="257">
        <v>2</v>
      </c>
      <c r="F175" s="224"/>
      <c r="G175" s="224"/>
      <c r="H175" s="224"/>
      <c r="I175" s="224"/>
      <c r="J175" s="224"/>
      <c r="K175" s="224"/>
      <c r="L175" s="224"/>
      <c r="M175" s="224"/>
      <c r="N175" s="223"/>
      <c r="O175" s="223"/>
      <c r="P175" s="223"/>
      <c r="Q175" s="223"/>
      <c r="R175" s="224"/>
      <c r="S175" s="224"/>
      <c r="T175" s="224"/>
      <c r="U175" s="224"/>
      <c r="V175" s="224"/>
      <c r="W175" s="224"/>
      <c r="X175" s="224"/>
      <c r="Y175" s="214"/>
      <c r="Z175" s="214"/>
      <c r="AA175" s="214"/>
      <c r="AB175" s="214"/>
      <c r="AC175" s="214"/>
      <c r="AD175" s="214"/>
      <c r="AE175" s="214"/>
      <c r="AF175" s="214"/>
      <c r="AG175" s="214" t="s">
        <v>224</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67" t="s">
        <v>394</v>
      </c>
      <c r="D176" s="256"/>
      <c r="E176" s="257">
        <v>1.25</v>
      </c>
      <c r="F176" s="224"/>
      <c r="G176" s="224"/>
      <c r="H176" s="224"/>
      <c r="I176" s="224"/>
      <c r="J176" s="224"/>
      <c r="K176" s="224"/>
      <c r="L176" s="224"/>
      <c r="M176" s="224"/>
      <c r="N176" s="223"/>
      <c r="O176" s="223"/>
      <c r="P176" s="223"/>
      <c r="Q176" s="223"/>
      <c r="R176" s="224"/>
      <c r="S176" s="224"/>
      <c r="T176" s="224"/>
      <c r="U176" s="224"/>
      <c r="V176" s="224"/>
      <c r="W176" s="224"/>
      <c r="X176" s="224"/>
      <c r="Y176" s="214"/>
      <c r="Z176" s="214"/>
      <c r="AA176" s="214"/>
      <c r="AB176" s="214"/>
      <c r="AC176" s="214"/>
      <c r="AD176" s="214"/>
      <c r="AE176" s="214"/>
      <c r="AF176" s="214"/>
      <c r="AG176" s="214" t="s">
        <v>224</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67" t="s">
        <v>395</v>
      </c>
      <c r="D177" s="256"/>
      <c r="E177" s="257">
        <v>4</v>
      </c>
      <c r="F177" s="224"/>
      <c r="G177" s="224"/>
      <c r="H177" s="224"/>
      <c r="I177" s="224"/>
      <c r="J177" s="224"/>
      <c r="K177" s="224"/>
      <c r="L177" s="224"/>
      <c r="M177" s="224"/>
      <c r="N177" s="223"/>
      <c r="O177" s="223"/>
      <c r="P177" s="223"/>
      <c r="Q177" s="223"/>
      <c r="R177" s="224"/>
      <c r="S177" s="224"/>
      <c r="T177" s="224"/>
      <c r="U177" s="224"/>
      <c r="V177" s="224"/>
      <c r="W177" s="224"/>
      <c r="X177" s="224"/>
      <c r="Y177" s="214"/>
      <c r="Z177" s="214"/>
      <c r="AA177" s="214"/>
      <c r="AB177" s="214"/>
      <c r="AC177" s="214"/>
      <c r="AD177" s="214"/>
      <c r="AE177" s="214"/>
      <c r="AF177" s="214"/>
      <c r="AG177" s="214" t="s">
        <v>224</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67" t="s">
        <v>394</v>
      </c>
      <c r="D178" s="256"/>
      <c r="E178" s="257">
        <v>1.25</v>
      </c>
      <c r="F178" s="224"/>
      <c r="G178" s="224"/>
      <c r="H178" s="224"/>
      <c r="I178" s="224"/>
      <c r="J178" s="224"/>
      <c r="K178" s="224"/>
      <c r="L178" s="224"/>
      <c r="M178" s="224"/>
      <c r="N178" s="223"/>
      <c r="O178" s="223"/>
      <c r="P178" s="223"/>
      <c r="Q178" s="223"/>
      <c r="R178" s="224"/>
      <c r="S178" s="224"/>
      <c r="T178" s="224"/>
      <c r="U178" s="224"/>
      <c r="V178" s="224"/>
      <c r="W178" s="224"/>
      <c r="X178" s="224"/>
      <c r="Y178" s="214"/>
      <c r="Z178" s="214"/>
      <c r="AA178" s="214"/>
      <c r="AB178" s="214"/>
      <c r="AC178" s="214"/>
      <c r="AD178" s="214"/>
      <c r="AE178" s="214"/>
      <c r="AF178" s="214"/>
      <c r="AG178" s="214" t="s">
        <v>224</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67" t="s">
        <v>393</v>
      </c>
      <c r="D179" s="256"/>
      <c r="E179" s="257">
        <v>2</v>
      </c>
      <c r="F179" s="224"/>
      <c r="G179" s="224"/>
      <c r="H179" s="224"/>
      <c r="I179" s="224"/>
      <c r="J179" s="224"/>
      <c r="K179" s="224"/>
      <c r="L179" s="224"/>
      <c r="M179" s="224"/>
      <c r="N179" s="223"/>
      <c r="O179" s="223"/>
      <c r="P179" s="223"/>
      <c r="Q179" s="223"/>
      <c r="R179" s="224"/>
      <c r="S179" s="224"/>
      <c r="T179" s="224"/>
      <c r="U179" s="224"/>
      <c r="V179" s="224"/>
      <c r="W179" s="224"/>
      <c r="X179" s="224"/>
      <c r="Y179" s="214"/>
      <c r="Z179" s="214"/>
      <c r="AA179" s="214"/>
      <c r="AB179" s="214"/>
      <c r="AC179" s="214"/>
      <c r="AD179" s="214"/>
      <c r="AE179" s="214"/>
      <c r="AF179" s="214"/>
      <c r="AG179" s="214" t="s">
        <v>224</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67" t="s">
        <v>313</v>
      </c>
      <c r="D180" s="256"/>
      <c r="E180" s="257"/>
      <c r="F180" s="224"/>
      <c r="G180" s="224"/>
      <c r="H180" s="224"/>
      <c r="I180" s="224"/>
      <c r="J180" s="224"/>
      <c r="K180" s="224"/>
      <c r="L180" s="224"/>
      <c r="M180" s="224"/>
      <c r="N180" s="223"/>
      <c r="O180" s="223"/>
      <c r="P180" s="223"/>
      <c r="Q180" s="223"/>
      <c r="R180" s="224"/>
      <c r="S180" s="224"/>
      <c r="T180" s="224"/>
      <c r="U180" s="224"/>
      <c r="V180" s="224"/>
      <c r="W180" s="224"/>
      <c r="X180" s="224"/>
      <c r="Y180" s="214"/>
      <c r="Z180" s="214"/>
      <c r="AA180" s="214"/>
      <c r="AB180" s="214"/>
      <c r="AC180" s="214"/>
      <c r="AD180" s="214"/>
      <c r="AE180" s="214"/>
      <c r="AF180" s="214"/>
      <c r="AG180" s="214" t="s">
        <v>224</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67" t="s">
        <v>396</v>
      </c>
      <c r="D181" s="256"/>
      <c r="E181" s="257">
        <v>3</v>
      </c>
      <c r="F181" s="224"/>
      <c r="G181" s="224"/>
      <c r="H181" s="224"/>
      <c r="I181" s="224"/>
      <c r="J181" s="224"/>
      <c r="K181" s="224"/>
      <c r="L181" s="224"/>
      <c r="M181" s="224"/>
      <c r="N181" s="223"/>
      <c r="O181" s="223"/>
      <c r="P181" s="223"/>
      <c r="Q181" s="223"/>
      <c r="R181" s="224"/>
      <c r="S181" s="224"/>
      <c r="T181" s="224"/>
      <c r="U181" s="224"/>
      <c r="V181" s="224"/>
      <c r="W181" s="224"/>
      <c r="X181" s="224"/>
      <c r="Y181" s="214"/>
      <c r="Z181" s="214"/>
      <c r="AA181" s="214"/>
      <c r="AB181" s="214"/>
      <c r="AC181" s="214"/>
      <c r="AD181" s="214"/>
      <c r="AE181" s="214"/>
      <c r="AF181" s="214"/>
      <c r="AG181" s="214" t="s">
        <v>224</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67" t="s">
        <v>395</v>
      </c>
      <c r="D182" s="256"/>
      <c r="E182" s="257">
        <v>4</v>
      </c>
      <c r="F182" s="224"/>
      <c r="G182" s="224"/>
      <c r="H182" s="224"/>
      <c r="I182" s="224"/>
      <c r="J182" s="224"/>
      <c r="K182" s="224"/>
      <c r="L182" s="224"/>
      <c r="M182" s="224"/>
      <c r="N182" s="223"/>
      <c r="O182" s="223"/>
      <c r="P182" s="223"/>
      <c r="Q182" s="223"/>
      <c r="R182" s="224"/>
      <c r="S182" s="224"/>
      <c r="T182" s="224"/>
      <c r="U182" s="224"/>
      <c r="V182" s="224"/>
      <c r="W182" s="224"/>
      <c r="X182" s="224"/>
      <c r="Y182" s="214"/>
      <c r="Z182" s="214"/>
      <c r="AA182" s="214"/>
      <c r="AB182" s="214"/>
      <c r="AC182" s="214"/>
      <c r="AD182" s="214"/>
      <c r="AE182" s="214"/>
      <c r="AF182" s="214"/>
      <c r="AG182" s="214" t="s">
        <v>224</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67" t="s">
        <v>394</v>
      </c>
      <c r="D183" s="256"/>
      <c r="E183" s="257">
        <v>1.25</v>
      </c>
      <c r="F183" s="224"/>
      <c r="G183" s="224"/>
      <c r="H183" s="224"/>
      <c r="I183" s="224"/>
      <c r="J183" s="224"/>
      <c r="K183" s="224"/>
      <c r="L183" s="224"/>
      <c r="M183" s="224"/>
      <c r="N183" s="223"/>
      <c r="O183" s="223"/>
      <c r="P183" s="223"/>
      <c r="Q183" s="223"/>
      <c r="R183" s="224"/>
      <c r="S183" s="224"/>
      <c r="T183" s="224"/>
      <c r="U183" s="224"/>
      <c r="V183" s="224"/>
      <c r="W183" s="224"/>
      <c r="X183" s="224"/>
      <c r="Y183" s="214"/>
      <c r="Z183" s="214"/>
      <c r="AA183" s="214"/>
      <c r="AB183" s="214"/>
      <c r="AC183" s="214"/>
      <c r="AD183" s="214"/>
      <c r="AE183" s="214"/>
      <c r="AF183" s="214"/>
      <c r="AG183" s="214" t="s">
        <v>224</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67" t="s">
        <v>393</v>
      </c>
      <c r="D184" s="256"/>
      <c r="E184" s="257">
        <v>2</v>
      </c>
      <c r="F184" s="224"/>
      <c r="G184" s="224"/>
      <c r="H184" s="224"/>
      <c r="I184" s="224"/>
      <c r="J184" s="224"/>
      <c r="K184" s="224"/>
      <c r="L184" s="224"/>
      <c r="M184" s="224"/>
      <c r="N184" s="223"/>
      <c r="O184" s="223"/>
      <c r="P184" s="223"/>
      <c r="Q184" s="223"/>
      <c r="R184" s="224"/>
      <c r="S184" s="224"/>
      <c r="T184" s="224"/>
      <c r="U184" s="224"/>
      <c r="V184" s="224"/>
      <c r="W184" s="224"/>
      <c r="X184" s="224"/>
      <c r="Y184" s="214"/>
      <c r="Z184" s="214"/>
      <c r="AA184" s="214"/>
      <c r="AB184" s="214"/>
      <c r="AC184" s="214"/>
      <c r="AD184" s="214"/>
      <c r="AE184" s="214"/>
      <c r="AF184" s="214"/>
      <c r="AG184" s="214" t="s">
        <v>224</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67" t="s">
        <v>396</v>
      </c>
      <c r="D185" s="256"/>
      <c r="E185" s="257">
        <v>3</v>
      </c>
      <c r="F185" s="224"/>
      <c r="G185" s="224"/>
      <c r="H185" s="224"/>
      <c r="I185" s="224"/>
      <c r="J185" s="224"/>
      <c r="K185" s="224"/>
      <c r="L185" s="224"/>
      <c r="M185" s="224"/>
      <c r="N185" s="223"/>
      <c r="O185" s="223"/>
      <c r="P185" s="223"/>
      <c r="Q185" s="223"/>
      <c r="R185" s="224"/>
      <c r="S185" s="224"/>
      <c r="T185" s="224"/>
      <c r="U185" s="224"/>
      <c r="V185" s="224"/>
      <c r="W185" s="224"/>
      <c r="X185" s="224"/>
      <c r="Y185" s="214"/>
      <c r="Z185" s="214"/>
      <c r="AA185" s="214"/>
      <c r="AB185" s="214"/>
      <c r="AC185" s="214"/>
      <c r="AD185" s="214"/>
      <c r="AE185" s="214"/>
      <c r="AF185" s="214"/>
      <c r="AG185" s="214" t="s">
        <v>224</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67" t="s">
        <v>397</v>
      </c>
      <c r="D186" s="256"/>
      <c r="E186" s="257">
        <v>5.15</v>
      </c>
      <c r="F186" s="224"/>
      <c r="G186" s="224"/>
      <c r="H186" s="224"/>
      <c r="I186" s="224"/>
      <c r="J186" s="224"/>
      <c r="K186" s="224"/>
      <c r="L186" s="224"/>
      <c r="M186" s="224"/>
      <c r="N186" s="223"/>
      <c r="O186" s="223"/>
      <c r="P186" s="223"/>
      <c r="Q186" s="223"/>
      <c r="R186" s="224"/>
      <c r="S186" s="224"/>
      <c r="T186" s="224"/>
      <c r="U186" s="224"/>
      <c r="V186" s="224"/>
      <c r="W186" s="224"/>
      <c r="X186" s="224"/>
      <c r="Y186" s="214"/>
      <c r="Z186" s="214"/>
      <c r="AA186" s="214"/>
      <c r="AB186" s="214"/>
      <c r="AC186" s="214"/>
      <c r="AD186" s="214"/>
      <c r="AE186" s="214"/>
      <c r="AF186" s="214"/>
      <c r="AG186" s="214" t="s">
        <v>224</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67" t="s">
        <v>398</v>
      </c>
      <c r="D187" s="256"/>
      <c r="E187" s="257">
        <v>1.5</v>
      </c>
      <c r="F187" s="224"/>
      <c r="G187" s="224"/>
      <c r="H187" s="224"/>
      <c r="I187" s="224"/>
      <c r="J187" s="224"/>
      <c r="K187" s="224"/>
      <c r="L187" s="224"/>
      <c r="M187" s="224"/>
      <c r="N187" s="223"/>
      <c r="O187" s="223"/>
      <c r="P187" s="223"/>
      <c r="Q187" s="223"/>
      <c r="R187" s="224"/>
      <c r="S187" s="224"/>
      <c r="T187" s="224"/>
      <c r="U187" s="224"/>
      <c r="V187" s="224"/>
      <c r="W187" s="224"/>
      <c r="X187" s="224"/>
      <c r="Y187" s="214"/>
      <c r="Z187" s="214"/>
      <c r="AA187" s="214"/>
      <c r="AB187" s="214"/>
      <c r="AC187" s="214"/>
      <c r="AD187" s="214"/>
      <c r="AE187" s="214"/>
      <c r="AF187" s="214"/>
      <c r="AG187" s="214" t="s">
        <v>224</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67" t="s">
        <v>399</v>
      </c>
      <c r="D188" s="256"/>
      <c r="E188" s="257">
        <v>3.65</v>
      </c>
      <c r="F188" s="224"/>
      <c r="G188" s="224"/>
      <c r="H188" s="224"/>
      <c r="I188" s="224"/>
      <c r="J188" s="224"/>
      <c r="K188" s="224"/>
      <c r="L188" s="224"/>
      <c r="M188" s="224"/>
      <c r="N188" s="223"/>
      <c r="O188" s="223"/>
      <c r="P188" s="223"/>
      <c r="Q188" s="223"/>
      <c r="R188" s="224"/>
      <c r="S188" s="224"/>
      <c r="T188" s="224"/>
      <c r="U188" s="224"/>
      <c r="V188" s="224"/>
      <c r="W188" s="224"/>
      <c r="X188" s="224"/>
      <c r="Y188" s="214"/>
      <c r="Z188" s="214"/>
      <c r="AA188" s="214"/>
      <c r="AB188" s="214"/>
      <c r="AC188" s="214"/>
      <c r="AD188" s="214"/>
      <c r="AE188" s="214"/>
      <c r="AF188" s="214"/>
      <c r="AG188" s="214" t="s">
        <v>224</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67" t="s">
        <v>394</v>
      </c>
      <c r="D189" s="256"/>
      <c r="E189" s="257">
        <v>1.25</v>
      </c>
      <c r="F189" s="224"/>
      <c r="G189" s="224"/>
      <c r="H189" s="224"/>
      <c r="I189" s="224"/>
      <c r="J189" s="224"/>
      <c r="K189" s="224"/>
      <c r="L189" s="224"/>
      <c r="M189" s="224"/>
      <c r="N189" s="223"/>
      <c r="O189" s="223"/>
      <c r="P189" s="223"/>
      <c r="Q189" s="223"/>
      <c r="R189" s="224"/>
      <c r="S189" s="224"/>
      <c r="T189" s="224"/>
      <c r="U189" s="224"/>
      <c r="V189" s="224"/>
      <c r="W189" s="224"/>
      <c r="X189" s="224"/>
      <c r="Y189" s="214"/>
      <c r="Z189" s="214"/>
      <c r="AA189" s="214"/>
      <c r="AB189" s="214"/>
      <c r="AC189" s="214"/>
      <c r="AD189" s="214"/>
      <c r="AE189" s="214"/>
      <c r="AF189" s="214"/>
      <c r="AG189" s="214" t="s">
        <v>224</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67" t="s">
        <v>400</v>
      </c>
      <c r="D190" s="256"/>
      <c r="E190" s="257">
        <v>5</v>
      </c>
      <c r="F190" s="224"/>
      <c r="G190" s="224"/>
      <c r="H190" s="224"/>
      <c r="I190" s="224"/>
      <c r="J190" s="224"/>
      <c r="K190" s="224"/>
      <c r="L190" s="224"/>
      <c r="M190" s="224"/>
      <c r="N190" s="223"/>
      <c r="O190" s="223"/>
      <c r="P190" s="223"/>
      <c r="Q190" s="223"/>
      <c r="R190" s="224"/>
      <c r="S190" s="224"/>
      <c r="T190" s="224"/>
      <c r="U190" s="224"/>
      <c r="V190" s="224"/>
      <c r="W190" s="224"/>
      <c r="X190" s="224"/>
      <c r="Y190" s="214"/>
      <c r="Z190" s="214"/>
      <c r="AA190" s="214"/>
      <c r="AB190" s="214"/>
      <c r="AC190" s="214"/>
      <c r="AD190" s="214"/>
      <c r="AE190" s="214"/>
      <c r="AF190" s="214"/>
      <c r="AG190" s="214" t="s">
        <v>224</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67" t="s">
        <v>396</v>
      </c>
      <c r="D191" s="256"/>
      <c r="E191" s="257">
        <v>3</v>
      </c>
      <c r="F191" s="224"/>
      <c r="G191" s="224"/>
      <c r="H191" s="224"/>
      <c r="I191" s="224"/>
      <c r="J191" s="224"/>
      <c r="K191" s="224"/>
      <c r="L191" s="224"/>
      <c r="M191" s="224"/>
      <c r="N191" s="223"/>
      <c r="O191" s="223"/>
      <c r="P191" s="223"/>
      <c r="Q191" s="223"/>
      <c r="R191" s="224"/>
      <c r="S191" s="224"/>
      <c r="T191" s="224"/>
      <c r="U191" s="224"/>
      <c r="V191" s="224"/>
      <c r="W191" s="224"/>
      <c r="X191" s="224"/>
      <c r="Y191" s="214"/>
      <c r="Z191" s="214"/>
      <c r="AA191" s="214"/>
      <c r="AB191" s="214"/>
      <c r="AC191" s="214"/>
      <c r="AD191" s="214"/>
      <c r="AE191" s="214"/>
      <c r="AF191" s="214"/>
      <c r="AG191" s="214" t="s">
        <v>224</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67" t="s">
        <v>395</v>
      </c>
      <c r="D192" s="256"/>
      <c r="E192" s="257">
        <v>4</v>
      </c>
      <c r="F192" s="224"/>
      <c r="G192" s="224"/>
      <c r="H192" s="224"/>
      <c r="I192" s="224"/>
      <c r="J192" s="224"/>
      <c r="K192" s="224"/>
      <c r="L192" s="224"/>
      <c r="M192" s="224"/>
      <c r="N192" s="223"/>
      <c r="O192" s="223"/>
      <c r="P192" s="223"/>
      <c r="Q192" s="223"/>
      <c r="R192" s="224"/>
      <c r="S192" s="224"/>
      <c r="T192" s="224"/>
      <c r="U192" s="224"/>
      <c r="V192" s="224"/>
      <c r="W192" s="224"/>
      <c r="X192" s="224"/>
      <c r="Y192" s="214"/>
      <c r="Z192" s="214"/>
      <c r="AA192" s="214"/>
      <c r="AB192" s="214"/>
      <c r="AC192" s="214"/>
      <c r="AD192" s="214"/>
      <c r="AE192" s="214"/>
      <c r="AF192" s="214"/>
      <c r="AG192" s="214" t="s">
        <v>224</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67" t="s">
        <v>396</v>
      </c>
      <c r="D193" s="256"/>
      <c r="E193" s="257">
        <v>3</v>
      </c>
      <c r="F193" s="224"/>
      <c r="G193" s="224"/>
      <c r="H193" s="224"/>
      <c r="I193" s="224"/>
      <c r="J193" s="224"/>
      <c r="K193" s="224"/>
      <c r="L193" s="224"/>
      <c r="M193" s="224"/>
      <c r="N193" s="223"/>
      <c r="O193" s="223"/>
      <c r="P193" s="223"/>
      <c r="Q193" s="223"/>
      <c r="R193" s="224"/>
      <c r="S193" s="224"/>
      <c r="T193" s="224"/>
      <c r="U193" s="224"/>
      <c r="V193" s="224"/>
      <c r="W193" s="224"/>
      <c r="X193" s="224"/>
      <c r="Y193" s="214"/>
      <c r="Z193" s="214"/>
      <c r="AA193" s="214"/>
      <c r="AB193" s="214"/>
      <c r="AC193" s="214"/>
      <c r="AD193" s="214"/>
      <c r="AE193" s="214"/>
      <c r="AF193" s="214"/>
      <c r="AG193" s="214" t="s">
        <v>224</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ht="22.5" outlineLevel="1" x14ac:dyDescent="0.2">
      <c r="A194" s="221"/>
      <c r="B194" s="222"/>
      <c r="C194" s="267" t="s">
        <v>401</v>
      </c>
      <c r="D194" s="256"/>
      <c r="E194" s="257">
        <v>9.5</v>
      </c>
      <c r="F194" s="224"/>
      <c r="G194" s="224"/>
      <c r="H194" s="224"/>
      <c r="I194" s="224"/>
      <c r="J194" s="224"/>
      <c r="K194" s="224"/>
      <c r="L194" s="224"/>
      <c r="M194" s="224"/>
      <c r="N194" s="223"/>
      <c r="O194" s="223"/>
      <c r="P194" s="223"/>
      <c r="Q194" s="223"/>
      <c r="R194" s="224"/>
      <c r="S194" s="224"/>
      <c r="T194" s="224"/>
      <c r="U194" s="224"/>
      <c r="V194" s="224"/>
      <c r="W194" s="224"/>
      <c r="X194" s="224"/>
      <c r="Y194" s="214"/>
      <c r="Z194" s="214"/>
      <c r="AA194" s="214"/>
      <c r="AB194" s="214"/>
      <c r="AC194" s="214"/>
      <c r="AD194" s="214"/>
      <c r="AE194" s="214"/>
      <c r="AF194" s="214"/>
      <c r="AG194" s="214" t="s">
        <v>224</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7" t="s">
        <v>396</v>
      </c>
      <c r="D195" s="256"/>
      <c r="E195" s="257">
        <v>3</v>
      </c>
      <c r="F195" s="224"/>
      <c r="G195" s="224"/>
      <c r="H195" s="224"/>
      <c r="I195" s="224"/>
      <c r="J195" s="224"/>
      <c r="K195" s="224"/>
      <c r="L195" s="224"/>
      <c r="M195" s="224"/>
      <c r="N195" s="223"/>
      <c r="O195" s="223"/>
      <c r="P195" s="223"/>
      <c r="Q195" s="223"/>
      <c r="R195" s="224"/>
      <c r="S195" s="224"/>
      <c r="T195" s="224"/>
      <c r="U195" s="224"/>
      <c r="V195" s="224"/>
      <c r="W195" s="224"/>
      <c r="X195" s="224"/>
      <c r="Y195" s="214"/>
      <c r="Z195" s="214"/>
      <c r="AA195" s="214"/>
      <c r="AB195" s="214"/>
      <c r="AC195" s="214"/>
      <c r="AD195" s="214"/>
      <c r="AE195" s="214"/>
      <c r="AF195" s="214"/>
      <c r="AG195" s="214" t="s">
        <v>224</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67" t="s">
        <v>402</v>
      </c>
      <c r="D196" s="256"/>
      <c r="E196" s="257">
        <v>5.2</v>
      </c>
      <c r="F196" s="224"/>
      <c r="G196" s="224"/>
      <c r="H196" s="224"/>
      <c r="I196" s="224"/>
      <c r="J196" s="224"/>
      <c r="K196" s="224"/>
      <c r="L196" s="224"/>
      <c r="M196" s="224"/>
      <c r="N196" s="223"/>
      <c r="O196" s="223"/>
      <c r="P196" s="223"/>
      <c r="Q196" s="223"/>
      <c r="R196" s="224"/>
      <c r="S196" s="224"/>
      <c r="T196" s="224"/>
      <c r="U196" s="224"/>
      <c r="V196" s="224"/>
      <c r="W196" s="224"/>
      <c r="X196" s="224"/>
      <c r="Y196" s="214"/>
      <c r="Z196" s="214"/>
      <c r="AA196" s="214"/>
      <c r="AB196" s="214"/>
      <c r="AC196" s="214"/>
      <c r="AD196" s="214"/>
      <c r="AE196" s="214"/>
      <c r="AF196" s="214"/>
      <c r="AG196" s="214" t="s">
        <v>224</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21"/>
      <c r="B197" s="222"/>
      <c r="C197" s="267" t="s">
        <v>403</v>
      </c>
      <c r="D197" s="256"/>
      <c r="E197" s="257">
        <v>9.5</v>
      </c>
      <c r="F197" s="224"/>
      <c r="G197" s="224"/>
      <c r="H197" s="224"/>
      <c r="I197" s="224"/>
      <c r="J197" s="224"/>
      <c r="K197" s="224"/>
      <c r="L197" s="224"/>
      <c r="M197" s="224"/>
      <c r="N197" s="223"/>
      <c r="O197" s="223"/>
      <c r="P197" s="223"/>
      <c r="Q197" s="223"/>
      <c r="R197" s="224"/>
      <c r="S197" s="224"/>
      <c r="T197" s="224"/>
      <c r="U197" s="224"/>
      <c r="V197" s="224"/>
      <c r="W197" s="224"/>
      <c r="X197" s="224"/>
      <c r="Y197" s="214"/>
      <c r="Z197" s="214"/>
      <c r="AA197" s="214"/>
      <c r="AB197" s="214"/>
      <c r="AC197" s="214"/>
      <c r="AD197" s="214"/>
      <c r="AE197" s="214"/>
      <c r="AF197" s="214"/>
      <c r="AG197" s="214" t="s">
        <v>224</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67" t="s">
        <v>404</v>
      </c>
      <c r="D198" s="256"/>
      <c r="E198" s="257">
        <v>7.45</v>
      </c>
      <c r="F198" s="224"/>
      <c r="G198" s="224"/>
      <c r="H198" s="224"/>
      <c r="I198" s="224"/>
      <c r="J198" s="224"/>
      <c r="K198" s="224"/>
      <c r="L198" s="224"/>
      <c r="M198" s="224"/>
      <c r="N198" s="223"/>
      <c r="O198" s="223"/>
      <c r="P198" s="223"/>
      <c r="Q198" s="223"/>
      <c r="R198" s="224"/>
      <c r="S198" s="224"/>
      <c r="T198" s="224"/>
      <c r="U198" s="224"/>
      <c r="V198" s="224"/>
      <c r="W198" s="224"/>
      <c r="X198" s="224"/>
      <c r="Y198" s="214"/>
      <c r="Z198" s="214"/>
      <c r="AA198" s="214"/>
      <c r="AB198" s="214"/>
      <c r="AC198" s="214"/>
      <c r="AD198" s="214"/>
      <c r="AE198" s="214"/>
      <c r="AF198" s="214"/>
      <c r="AG198" s="214" t="s">
        <v>224</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67" t="s">
        <v>405</v>
      </c>
      <c r="D199" s="256"/>
      <c r="E199" s="257">
        <v>3.75</v>
      </c>
      <c r="F199" s="224"/>
      <c r="G199" s="224"/>
      <c r="H199" s="224"/>
      <c r="I199" s="224"/>
      <c r="J199" s="224"/>
      <c r="K199" s="224"/>
      <c r="L199" s="224"/>
      <c r="M199" s="224"/>
      <c r="N199" s="223"/>
      <c r="O199" s="223"/>
      <c r="P199" s="223"/>
      <c r="Q199" s="223"/>
      <c r="R199" s="224"/>
      <c r="S199" s="224"/>
      <c r="T199" s="224"/>
      <c r="U199" s="224"/>
      <c r="V199" s="224"/>
      <c r="W199" s="224"/>
      <c r="X199" s="224"/>
      <c r="Y199" s="214"/>
      <c r="Z199" s="214"/>
      <c r="AA199" s="214"/>
      <c r="AB199" s="214"/>
      <c r="AC199" s="214"/>
      <c r="AD199" s="214"/>
      <c r="AE199" s="214"/>
      <c r="AF199" s="214"/>
      <c r="AG199" s="214" t="s">
        <v>224</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67" t="s">
        <v>406</v>
      </c>
      <c r="D200" s="256"/>
      <c r="E200" s="257"/>
      <c r="F200" s="224"/>
      <c r="G200" s="224"/>
      <c r="H200" s="224"/>
      <c r="I200" s="224"/>
      <c r="J200" s="224"/>
      <c r="K200" s="224"/>
      <c r="L200" s="224"/>
      <c r="M200" s="224"/>
      <c r="N200" s="223"/>
      <c r="O200" s="223"/>
      <c r="P200" s="223"/>
      <c r="Q200" s="223"/>
      <c r="R200" s="224"/>
      <c r="S200" s="224"/>
      <c r="T200" s="224"/>
      <c r="U200" s="224"/>
      <c r="V200" s="224"/>
      <c r="W200" s="224"/>
      <c r="X200" s="224"/>
      <c r="Y200" s="214"/>
      <c r="Z200" s="214"/>
      <c r="AA200" s="214"/>
      <c r="AB200" s="214"/>
      <c r="AC200" s="214"/>
      <c r="AD200" s="214"/>
      <c r="AE200" s="214"/>
      <c r="AF200" s="214"/>
      <c r="AG200" s="214" t="s">
        <v>224</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67" t="s">
        <v>407</v>
      </c>
      <c r="D201" s="256"/>
      <c r="E201" s="257">
        <v>7.45</v>
      </c>
      <c r="F201" s="224"/>
      <c r="G201" s="224"/>
      <c r="H201" s="224"/>
      <c r="I201" s="224"/>
      <c r="J201" s="224"/>
      <c r="K201" s="224"/>
      <c r="L201" s="224"/>
      <c r="M201" s="224"/>
      <c r="N201" s="223"/>
      <c r="O201" s="223"/>
      <c r="P201" s="223"/>
      <c r="Q201" s="223"/>
      <c r="R201" s="224"/>
      <c r="S201" s="224"/>
      <c r="T201" s="224"/>
      <c r="U201" s="224"/>
      <c r="V201" s="224"/>
      <c r="W201" s="224"/>
      <c r="X201" s="224"/>
      <c r="Y201" s="214"/>
      <c r="Z201" s="214"/>
      <c r="AA201" s="214"/>
      <c r="AB201" s="214"/>
      <c r="AC201" s="214"/>
      <c r="AD201" s="214"/>
      <c r="AE201" s="214"/>
      <c r="AF201" s="214"/>
      <c r="AG201" s="214" t="s">
        <v>224</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67" t="s">
        <v>396</v>
      </c>
      <c r="D202" s="256"/>
      <c r="E202" s="257">
        <v>3</v>
      </c>
      <c r="F202" s="224"/>
      <c r="G202" s="224"/>
      <c r="H202" s="224"/>
      <c r="I202" s="224"/>
      <c r="J202" s="224"/>
      <c r="K202" s="224"/>
      <c r="L202" s="224"/>
      <c r="M202" s="224"/>
      <c r="N202" s="223"/>
      <c r="O202" s="223"/>
      <c r="P202" s="223"/>
      <c r="Q202" s="223"/>
      <c r="R202" s="224"/>
      <c r="S202" s="224"/>
      <c r="T202" s="224"/>
      <c r="U202" s="224"/>
      <c r="V202" s="224"/>
      <c r="W202" s="224"/>
      <c r="X202" s="224"/>
      <c r="Y202" s="214"/>
      <c r="Z202" s="214"/>
      <c r="AA202" s="214"/>
      <c r="AB202" s="214"/>
      <c r="AC202" s="214"/>
      <c r="AD202" s="214"/>
      <c r="AE202" s="214"/>
      <c r="AF202" s="214"/>
      <c r="AG202" s="214" t="s">
        <v>224</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67" t="s">
        <v>407</v>
      </c>
      <c r="D203" s="256"/>
      <c r="E203" s="257">
        <v>7.45</v>
      </c>
      <c r="F203" s="224"/>
      <c r="G203" s="224"/>
      <c r="H203" s="224"/>
      <c r="I203" s="224"/>
      <c r="J203" s="224"/>
      <c r="K203" s="224"/>
      <c r="L203" s="224"/>
      <c r="M203" s="224"/>
      <c r="N203" s="223"/>
      <c r="O203" s="223"/>
      <c r="P203" s="223"/>
      <c r="Q203" s="223"/>
      <c r="R203" s="224"/>
      <c r="S203" s="224"/>
      <c r="T203" s="224"/>
      <c r="U203" s="224"/>
      <c r="V203" s="224"/>
      <c r="W203" s="224"/>
      <c r="X203" s="224"/>
      <c r="Y203" s="214"/>
      <c r="Z203" s="214"/>
      <c r="AA203" s="214"/>
      <c r="AB203" s="214"/>
      <c r="AC203" s="214"/>
      <c r="AD203" s="214"/>
      <c r="AE203" s="214"/>
      <c r="AF203" s="214"/>
      <c r="AG203" s="214" t="s">
        <v>224</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67" t="s">
        <v>408</v>
      </c>
      <c r="D204" s="256"/>
      <c r="E204" s="257">
        <v>7</v>
      </c>
      <c r="F204" s="224"/>
      <c r="G204" s="224"/>
      <c r="H204" s="224"/>
      <c r="I204" s="224"/>
      <c r="J204" s="224"/>
      <c r="K204" s="224"/>
      <c r="L204" s="224"/>
      <c r="M204" s="224"/>
      <c r="N204" s="223"/>
      <c r="O204" s="223"/>
      <c r="P204" s="223"/>
      <c r="Q204" s="223"/>
      <c r="R204" s="224"/>
      <c r="S204" s="224"/>
      <c r="T204" s="224"/>
      <c r="U204" s="224"/>
      <c r="V204" s="224"/>
      <c r="W204" s="224"/>
      <c r="X204" s="224"/>
      <c r="Y204" s="214"/>
      <c r="Z204" s="214"/>
      <c r="AA204" s="214"/>
      <c r="AB204" s="214"/>
      <c r="AC204" s="214"/>
      <c r="AD204" s="214"/>
      <c r="AE204" s="214"/>
      <c r="AF204" s="214"/>
      <c r="AG204" s="214" t="s">
        <v>224</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67" t="s">
        <v>409</v>
      </c>
      <c r="D205" s="256"/>
      <c r="E205" s="257">
        <v>3.75</v>
      </c>
      <c r="F205" s="224"/>
      <c r="G205" s="224"/>
      <c r="H205" s="224"/>
      <c r="I205" s="224"/>
      <c r="J205" s="224"/>
      <c r="K205" s="224"/>
      <c r="L205" s="224"/>
      <c r="M205" s="224"/>
      <c r="N205" s="223"/>
      <c r="O205" s="223"/>
      <c r="P205" s="223"/>
      <c r="Q205" s="223"/>
      <c r="R205" s="224"/>
      <c r="S205" s="224"/>
      <c r="T205" s="224"/>
      <c r="U205" s="224"/>
      <c r="V205" s="224"/>
      <c r="W205" s="224"/>
      <c r="X205" s="224"/>
      <c r="Y205" s="214"/>
      <c r="Z205" s="214"/>
      <c r="AA205" s="214"/>
      <c r="AB205" s="214"/>
      <c r="AC205" s="214"/>
      <c r="AD205" s="214"/>
      <c r="AE205" s="214"/>
      <c r="AF205" s="214"/>
      <c r="AG205" s="214" t="s">
        <v>224</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
      <c r="A206" s="226" t="s">
        <v>176</v>
      </c>
      <c r="B206" s="227" t="s">
        <v>131</v>
      </c>
      <c r="C206" s="249" t="s">
        <v>132</v>
      </c>
      <c r="D206" s="228"/>
      <c r="E206" s="229"/>
      <c r="F206" s="230"/>
      <c r="G206" s="230">
        <f>SUMIF(AG207:AG295,"&lt;&gt;NOR",G207:G295)</f>
        <v>0</v>
      </c>
      <c r="H206" s="230"/>
      <c r="I206" s="230">
        <f>SUM(I207:I295)</f>
        <v>0</v>
      </c>
      <c r="J206" s="230"/>
      <c r="K206" s="230">
        <f>SUM(K207:K295)</f>
        <v>0</v>
      </c>
      <c r="L206" s="230"/>
      <c r="M206" s="230">
        <f>SUM(M207:M295)</f>
        <v>0</v>
      </c>
      <c r="N206" s="229"/>
      <c r="O206" s="229">
        <f>SUM(O207:O295)</f>
        <v>63.84</v>
      </c>
      <c r="P206" s="229"/>
      <c r="Q206" s="229">
        <f>SUM(Q207:Q295)</f>
        <v>0</v>
      </c>
      <c r="R206" s="230"/>
      <c r="S206" s="230"/>
      <c r="T206" s="231"/>
      <c r="U206" s="225"/>
      <c r="V206" s="225">
        <f>SUM(V207:V295)</f>
        <v>77.22</v>
      </c>
      <c r="W206" s="225"/>
      <c r="X206" s="225"/>
      <c r="AG206" t="s">
        <v>177</v>
      </c>
    </row>
    <row r="207" spans="1:60" ht="22.5" outlineLevel="1" x14ac:dyDescent="0.2">
      <c r="A207" s="233">
        <v>26</v>
      </c>
      <c r="B207" s="234" t="s">
        <v>410</v>
      </c>
      <c r="C207" s="251" t="s">
        <v>411</v>
      </c>
      <c r="D207" s="235" t="s">
        <v>382</v>
      </c>
      <c r="E207" s="236">
        <v>183.9</v>
      </c>
      <c r="F207" s="237"/>
      <c r="G207" s="238">
        <f>ROUND(E207*F207,2)</f>
        <v>0</v>
      </c>
      <c r="H207" s="237"/>
      <c r="I207" s="238">
        <f>ROUND(E207*H207,2)</f>
        <v>0</v>
      </c>
      <c r="J207" s="237"/>
      <c r="K207" s="238">
        <f>ROUND(E207*J207,2)</f>
        <v>0</v>
      </c>
      <c r="L207" s="238">
        <v>21</v>
      </c>
      <c r="M207" s="238">
        <f>G207*(1+L207/100)</f>
        <v>0</v>
      </c>
      <c r="N207" s="236">
        <v>9.9709999999999993E-2</v>
      </c>
      <c r="O207" s="236">
        <f>ROUND(E207*N207,2)</f>
        <v>18.34</v>
      </c>
      <c r="P207" s="236">
        <v>0</v>
      </c>
      <c r="Q207" s="236">
        <f>ROUND(E207*P207,2)</f>
        <v>0</v>
      </c>
      <c r="R207" s="238" t="s">
        <v>353</v>
      </c>
      <c r="S207" s="238" t="s">
        <v>181</v>
      </c>
      <c r="T207" s="239" t="s">
        <v>181</v>
      </c>
      <c r="U207" s="224">
        <v>0.11899999999999999</v>
      </c>
      <c r="V207" s="224">
        <f>ROUND(E207*U207,2)</f>
        <v>21.88</v>
      </c>
      <c r="W207" s="224"/>
      <c r="X207" s="224" t="s">
        <v>219</v>
      </c>
      <c r="Y207" s="214"/>
      <c r="Z207" s="214"/>
      <c r="AA207" s="214"/>
      <c r="AB207" s="214"/>
      <c r="AC207" s="214"/>
      <c r="AD207" s="214"/>
      <c r="AE207" s="214"/>
      <c r="AF207" s="214"/>
      <c r="AG207" s="214" t="s">
        <v>254</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66" t="s">
        <v>412</v>
      </c>
      <c r="D208" s="264"/>
      <c r="E208" s="264"/>
      <c r="F208" s="264"/>
      <c r="G208" s="264"/>
      <c r="H208" s="224"/>
      <c r="I208" s="224"/>
      <c r="J208" s="224"/>
      <c r="K208" s="224"/>
      <c r="L208" s="224"/>
      <c r="M208" s="224"/>
      <c r="N208" s="223"/>
      <c r="O208" s="223"/>
      <c r="P208" s="223"/>
      <c r="Q208" s="223"/>
      <c r="R208" s="224"/>
      <c r="S208" s="224"/>
      <c r="T208" s="224"/>
      <c r="U208" s="224"/>
      <c r="V208" s="224"/>
      <c r="W208" s="224"/>
      <c r="X208" s="224"/>
      <c r="Y208" s="214"/>
      <c r="Z208" s="214"/>
      <c r="AA208" s="214"/>
      <c r="AB208" s="214"/>
      <c r="AC208" s="214"/>
      <c r="AD208" s="214"/>
      <c r="AE208" s="214"/>
      <c r="AF208" s="214"/>
      <c r="AG208" s="214" t="s">
        <v>222</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67" t="s">
        <v>413</v>
      </c>
      <c r="D209" s="256"/>
      <c r="E209" s="257"/>
      <c r="F209" s="224"/>
      <c r="G209" s="224"/>
      <c r="H209" s="224"/>
      <c r="I209" s="224"/>
      <c r="J209" s="224"/>
      <c r="K209" s="224"/>
      <c r="L209" s="224"/>
      <c r="M209" s="224"/>
      <c r="N209" s="223"/>
      <c r="O209" s="223"/>
      <c r="P209" s="223"/>
      <c r="Q209" s="223"/>
      <c r="R209" s="224"/>
      <c r="S209" s="224"/>
      <c r="T209" s="224"/>
      <c r="U209" s="224"/>
      <c r="V209" s="224"/>
      <c r="W209" s="224"/>
      <c r="X209" s="224"/>
      <c r="Y209" s="214"/>
      <c r="Z209" s="214"/>
      <c r="AA209" s="214"/>
      <c r="AB209" s="214"/>
      <c r="AC209" s="214"/>
      <c r="AD209" s="214"/>
      <c r="AE209" s="214"/>
      <c r="AF209" s="214"/>
      <c r="AG209" s="214" t="s">
        <v>224</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21"/>
      <c r="B210" s="222"/>
      <c r="C210" s="267" t="s">
        <v>414</v>
      </c>
      <c r="D210" s="256"/>
      <c r="E210" s="257"/>
      <c r="F210" s="224"/>
      <c r="G210" s="224"/>
      <c r="H210" s="224"/>
      <c r="I210" s="224"/>
      <c r="J210" s="224"/>
      <c r="K210" s="224"/>
      <c r="L210" s="224"/>
      <c r="M210" s="224"/>
      <c r="N210" s="223"/>
      <c r="O210" s="223"/>
      <c r="P210" s="223"/>
      <c r="Q210" s="223"/>
      <c r="R210" s="224"/>
      <c r="S210" s="224"/>
      <c r="T210" s="224"/>
      <c r="U210" s="224"/>
      <c r="V210" s="224"/>
      <c r="W210" s="224"/>
      <c r="X210" s="224"/>
      <c r="Y210" s="214"/>
      <c r="Z210" s="214"/>
      <c r="AA210" s="214"/>
      <c r="AB210" s="214"/>
      <c r="AC210" s="214"/>
      <c r="AD210" s="214"/>
      <c r="AE210" s="214"/>
      <c r="AF210" s="214"/>
      <c r="AG210" s="214" t="s">
        <v>224</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67" t="s">
        <v>386</v>
      </c>
      <c r="D211" s="256"/>
      <c r="E211" s="257"/>
      <c r="F211" s="224"/>
      <c r="G211" s="224"/>
      <c r="H211" s="224"/>
      <c r="I211" s="224"/>
      <c r="J211" s="224"/>
      <c r="K211" s="224"/>
      <c r="L211" s="224"/>
      <c r="M211" s="224"/>
      <c r="N211" s="223"/>
      <c r="O211" s="223"/>
      <c r="P211" s="223"/>
      <c r="Q211" s="223"/>
      <c r="R211" s="224"/>
      <c r="S211" s="224"/>
      <c r="T211" s="224"/>
      <c r="U211" s="224"/>
      <c r="V211" s="224"/>
      <c r="W211" s="224"/>
      <c r="X211" s="224"/>
      <c r="Y211" s="214"/>
      <c r="Z211" s="214"/>
      <c r="AA211" s="214"/>
      <c r="AB211" s="214"/>
      <c r="AC211" s="214"/>
      <c r="AD211" s="214"/>
      <c r="AE211" s="214"/>
      <c r="AF211" s="214"/>
      <c r="AG211" s="214" t="s">
        <v>224</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67" t="s">
        <v>310</v>
      </c>
      <c r="D212" s="256"/>
      <c r="E212" s="257"/>
      <c r="F212" s="224"/>
      <c r="G212" s="224"/>
      <c r="H212" s="224"/>
      <c r="I212" s="224"/>
      <c r="J212" s="224"/>
      <c r="K212" s="224"/>
      <c r="L212" s="224"/>
      <c r="M212" s="224"/>
      <c r="N212" s="223"/>
      <c r="O212" s="223"/>
      <c r="P212" s="223"/>
      <c r="Q212" s="223"/>
      <c r="R212" s="224"/>
      <c r="S212" s="224"/>
      <c r="T212" s="224"/>
      <c r="U212" s="224"/>
      <c r="V212" s="224"/>
      <c r="W212" s="224"/>
      <c r="X212" s="224"/>
      <c r="Y212" s="214"/>
      <c r="Z212" s="214"/>
      <c r="AA212" s="214"/>
      <c r="AB212" s="214"/>
      <c r="AC212" s="214"/>
      <c r="AD212" s="214"/>
      <c r="AE212" s="214"/>
      <c r="AF212" s="214"/>
      <c r="AG212" s="214" t="s">
        <v>224</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67" t="s">
        <v>311</v>
      </c>
      <c r="D213" s="256"/>
      <c r="E213" s="257"/>
      <c r="F213" s="224"/>
      <c r="G213" s="224"/>
      <c r="H213" s="224"/>
      <c r="I213" s="224"/>
      <c r="J213" s="224"/>
      <c r="K213" s="224"/>
      <c r="L213" s="224"/>
      <c r="M213" s="224"/>
      <c r="N213" s="223"/>
      <c r="O213" s="223"/>
      <c r="P213" s="223"/>
      <c r="Q213" s="223"/>
      <c r="R213" s="224"/>
      <c r="S213" s="224"/>
      <c r="T213" s="224"/>
      <c r="U213" s="224"/>
      <c r="V213" s="224"/>
      <c r="W213" s="224"/>
      <c r="X213" s="224"/>
      <c r="Y213" s="214"/>
      <c r="Z213" s="214"/>
      <c r="AA213" s="214"/>
      <c r="AB213" s="214"/>
      <c r="AC213" s="214"/>
      <c r="AD213" s="214"/>
      <c r="AE213" s="214"/>
      <c r="AF213" s="214"/>
      <c r="AG213" s="214" t="s">
        <v>224</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67" t="s">
        <v>388</v>
      </c>
      <c r="D214" s="256"/>
      <c r="E214" s="257">
        <v>4.8</v>
      </c>
      <c r="F214" s="224"/>
      <c r="G214" s="224"/>
      <c r="H214" s="224"/>
      <c r="I214" s="224"/>
      <c r="J214" s="224"/>
      <c r="K214" s="224"/>
      <c r="L214" s="224"/>
      <c r="M214" s="224"/>
      <c r="N214" s="223"/>
      <c r="O214" s="223"/>
      <c r="P214" s="223"/>
      <c r="Q214" s="223"/>
      <c r="R214" s="224"/>
      <c r="S214" s="224"/>
      <c r="T214" s="224"/>
      <c r="U214" s="224"/>
      <c r="V214" s="224"/>
      <c r="W214" s="224"/>
      <c r="X214" s="224"/>
      <c r="Y214" s="214"/>
      <c r="Z214" s="214"/>
      <c r="AA214" s="214"/>
      <c r="AB214" s="214"/>
      <c r="AC214" s="214"/>
      <c r="AD214" s="214"/>
      <c r="AE214" s="214"/>
      <c r="AF214" s="214"/>
      <c r="AG214" s="214" t="s">
        <v>224</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67" t="s">
        <v>390</v>
      </c>
      <c r="D215" s="256"/>
      <c r="E215" s="257">
        <v>9</v>
      </c>
      <c r="F215" s="224"/>
      <c r="G215" s="224"/>
      <c r="H215" s="224"/>
      <c r="I215" s="224"/>
      <c r="J215" s="224"/>
      <c r="K215" s="224"/>
      <c r="L215" s="224"/>
      <c r="M215" s="224"/>
      <c r="N215" s="223"/>
      <c r="O215" s="223"/>
      <c r="P215" s="223"/>
      <c r="Q215" s="223"/>
      <c r="R215" s="224"/>
      <c r="S215" s="224"/>
      <c r="T215" s="224"/>
      <c r="U215" s="224"/>
      <c r="V215" s="224"/>
      <c r="W215" s="224"/>
      <c r="X215" s="224"/>
      <c r="Y215" s="214"/>
      <c r="Z215" s="214"/>
      <c r="AA215" s="214"/>
      <c r="AB215" s="214"/>
      <c r="AC215" s="214"/>
      <c r="AD215" s="214"/>
      <c r="AE215" s="214"/>
      <c r="AF215" s="214"/>
      <c r="AG215" s="214" t="s">
        <v>224</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67" t="s">
        <v>393</v>
      </c>
      <c r="D216" s="256"/>
      <c r="E216" s="257">
        <v>2</v>
      </c>
      <c r="F216" s="224"/>
      <c r="G216" s="224"/>
      <c r="H216" s="224"/>
      <c r="I216" s="224"/>
      <c r="J216" s="224"/>
      <c r="K216" s="224"/>
      <c r="L216" s="224"/>
      <c r="M216" s="224"/>
      <c r="N216" s="223"/>
      <c r="O216" s="223"/>
      <c r="P216" s="223"/>
      <c r="Q216" s="223"/>
      <c r="R216" s="224"/>
      <c r="S216" s="224"/>
      <c r="T216" s="224"/>
      <c r="U216" s="224"/>
      <c r="V216" s="224"/>
      <c r="W216" s="224"/>
      <c r="X216" s="224"/>
      <c r="Y216" s="214"/>
      <c r="Z216" s="214"/>
      <c r="AA216" s="214"/>
      <c r="AB216" s="214"/>
      <c r="AC216" s="214"/>
      <c r="AD216" s="214"/>
      <c r="AE216" s="214"/>
      <c r="AF216" s="214"/>
      <c r="AG216" s="214" t="s">
        <v>224</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67" t="s">
        <v>393</v>
      </c>
      <c r="D217" s="256"/>
      <c r="E217" s="257">
        <v>2</v>
      </c>
      <c r="F217" s="224"/>
      <c r="G217" s="224"/>
      <c r="H217" s="224"/>
      <c r="I217" s="224"/>
      <c r="J217" s="224"/>
      <c r="K217" s="224"/>
      <c r="L217" s="224"/>
      <c r="M217" s="224"/>
      <c r="N217" s="223"/>
      <c r="O217" s="223"/>
      <c r="P217" s="223"/>
      <c r="Q217" s="223"/>
      <c r="R217" s="224"/>
      <c r="S217" s="224"/>
      <c r="T217" s="224"/>
      <c r="U217" s="224"/>
      <c r="V217" s="224"/>
      <c r="W217" s="224"/>
      <c r="X217" s="224"/>
      <c r="Y217" s="214"/>
      <c r="Z217" s="214"/>
      <c r="AA217" s="214"/>
      <c r="AB217" s="214"/>
      <c r="AC217" s="214"/>
      <c r="AD217" s="214"/>
      <c r="AE217" s="214"/>
      <c r="AF217" s="214"/>
      <c r="AG217" s="214" t="s">
        <v>224</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67" t="s">
        <v>395</v>
      </c>
      <c r="D218" s="256"/>
      <c r="E218" s="257">
        <v>4</v>
      </c>
      <c r="F218" s="224"/>
      <c r="G218" s="224"/>
      <c r="H218" s="224"/>
      <c r="I218" s="224"/>
      <c r="J218" s="224"/>
      <c r="K218" s="224"/>
      <c r="L218" s="224"/>
      <c r="M218" s="224"/>
      <c r="N218" s="223"/>
      <c r="O218" s="223"/>
      <c r="P218" s="223"/>
      <c r="Q218" s="223"/>
      <c r="R218" s="224"/>
      <c r="S218" s="224"/>
      <c r="T218" s="224"/>
      <c r="U218" s="224"/>
      <c r="V218" s="224"/>
      <c r="W218" s="224"/>
      <c r="X218" s="224"/>
      <c r="Y218" s="214"/>
      <c r="Z218" s="214"/>
      <c r="AA218" s="214"/>
      <c r="AB218" s="214"/>
      <c r="AC218" s="214"/>
      <c r="AD218" s="214"/>
      <c r="AE218" s="214"/>
      <c r="AF218" s="214"/>
      <c r="AG218" s="214" t="s">
        <v>224</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c r="B219" s="222"/>
      <c r="C219" s="267" t="s">
        <v>393</v>
      </c>
      <c r="D219" s="256"/>
      <c r="E219" s="257">
        <v>2</v>
      </c>
      <c r="F219" s="224"/>
      <c r="G219" s="224"/>
      <c r="H219" s="224"/>
      <c r="I219" s="224"/>
      <c r="J219" s="224"/>
      <c r="K219" s="224"/>
      <c r="L219" s="224"/>
      <c r="M219" s="224"/>
      <c r="N219" s="223"/>
      <c r="O219" s="223"/>
      <c r="P219" s="223"/>
      <c r="Q219" s="223"/>
      <c r="R219" s="224"/>
      <c r="S219" s="224"/>
      <c r="T219" s="224"/>
      <c r="U219" s="224"/>
      <c r="V219" s="224"/>
      <c r="W219" s="224"/>
      <c r="X219" s="224"/>
      <c r="Y219" s="214"/>
      <c r="Z219" s="214"/>
      <c r="AA219" s="214"/>
      <c r="AB219" s="214"/>
      <c r="AC219" s="214"/>
      <c r="AD219" s="214"/>
      <c r="AE219" s="214"/>
      <c r="AF219" s="214"/>
      <c r="AG219" s="214" t="s">
        <v>224</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67" t="s">
        <v>313</v>
      </c>
      <c r="D220" s="256"/>
      <c r="E220" s="257"/>
      <c r="F220" s="224"/>
      <c r="G220" s="224"/>
      <c r="H220" s="224"/>
      <c r="I220" s="224"/>
      <c r="J220" s="224"/>
      <c r="K220" s="224"/>
      <c r="L220" s="224"/>
      <c r="M220" s="224"/>
      <c r="N220" s="223"/>
      <c r="O220" s="223"/>
      <c r="P220" s="223"/>
      <c r="Q220" s="223"/>
      <c r="R220" s="224"/>
      <c r="S220" s="224"/>
      <c r="T220" s="224"/>
      <c r="U220" s="224"/>
      <c r="V220" s="224"/>
      <c r="W220" s="224"/>
      <c r="X220" s="224"/>
      <c r="Y220" s="214"/>
      <c r="Z220" s="214"/>
      <c r="AA220" s="214"/>
      <c r="AB220" s="214"/>
      <c r="AC220" s="214"/>
      <c r="AD220" s="214"/>
      <c r="AE220" s="214"/>
      <c r="AF220" s="214"/>
      <c r="AG220" s="214" t="s">
        <v>224</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21"/>
      <c r="B221" s="222"/>
      <c r="C221" s="267" t="s">
        <v>395</v>
      </c>
      <c r="D221" s="256"/>
      <c r="E221" s="257">
        <v>4</v>
      </c>
      <c r="F221" s="224"/>
      <c r="G221" s="224"/>
      <c r="H221" s="224"/>
      <c r="I221" s="224"/>
      <c r="J221" s="224"/>
      <c r="K221" s="224"/>
      <c r="L221" s="224"/>
      <c r="M221" s="224"/>
      <c r="N221" s="223"/>
      <c r="O221" s="223"/>
      <c r="P221" s="223"/>
      <c r="Q221" s="223"/>
      <c r="R221" s="224"/>
      <c r="S221" s="224"/>
      <c r="T221" s="224"/>
      <c r="U221" s="224"/>
      <c r="V221" s="224"/>
      <c r="W221" s="224"/>
      <c r="X221" s="224"/>
      <c r="Y221" s="214"/>
      <c r="Z221" s="214"/>
      <c r="AA221" s="214"/>
      <c r="AB221" s="214"/>
      <c r="AC221" s="214"/>
      <c r="AD221" s="214"/>
      <c r="AE221" s="214"/>
      <c r="AF221" s="214"/>
      <c r="AG221" s="214" t="s">
        <v>224</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21"/>
      <c r="B222" s="222"/>
      <c r="C222" s="267" t="s">
        <v>393</v>
      </c>
      <c r="D222" s="256"/>
      <c r="E222" s="257">
        <v>2</v>
      </c>
      <c r="F222" s="224"/>
      <c r="G222" s="224"/>
      <c r="H222" s="224"/>
      <c r="I222" s="224"/>
      <c r="J222" s="224"/>
      <c r="K222" s="224"/>
      <c r="L222" s="224"/>
      <c r="M222" s="224"/>
      <c r="N222" s="223"/>
      <c r="O222" s="223"/>
      <c r="P222" s="223"/>
      <c r="Q222" s="223"/>
      <c r="R222" s="224"/>
      <c r="S222" s="224"/>
      <c r="T222" s="224"/>
      <c r="U222" s="224"/>
      <c r="V222" s="224"/>
      <c r="W222" s="224"/>
      <c r="X222" s="224"/>
      <c r="Y222" s="214"/>
      <c r="Z222" s="214"/>
      <c r="AA222" s="214"/>
      <c r="AB222" s="214"/>
      <c r="AC222" s="214"/>
      <c r="AD222" s="214"/>
      <c r="AE222" s="214"/>
      <c r="AF222" s="214"/>
      <c r="AG222" s="214" t="s">
        <v>224</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67" t="s">
        <v>397</v>
      </c>
      <c r="D223" s="256"/>
      <c r="E223" s="257">
        <v>5.15</v>
      </c>
      <c r="F223" s="224"/>
      <c r="G223" s="224"/>
      <c r="H223" s="224"/>
      <c r="I223" s="224"/>
      <c r="J223" s="224"/>
      <c r="K223" s="224"/>
      <c r="L223" s="224"/>
      <c r="M223" s="224"/>
      <c r="N223" s="223"/>
      <c r="O223" s="223"/>
      <c r="P223" s="223"/>
      <c r="Q223" s="223"/>
      <c r="R223" s="224"/>
      <c r="S223" s="224"/>
      <c r="T223" s="224"/>
      <c r="U223" s="224"/>
      <c r="V223" s="224"/>
      <c r="W223" s="224"/>
      <c r="X223" s="224"/>
      <c r="Y223" s="214"/>
      <c r="Z223" s="214"/>
      <c r="AA223" s="214"/>
      <c r="AB223" s="214"/>
      <c r="AC223" s="214"/>
      <c r="AD223" s="214"/>
      <c r="AE223" s="214"/>
      <c r="AF223" s="214"/>
      <c r="AG223" s="214" t="s">
        <v>224</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67" t="s">
        <v>398</v>
      </c>
      <c r="D224" s="256"/>
      <c r="E224" s="257">
        <v>1.5</v>
      </c>
      <c r="F224" s="224"/>
      <c r="G224" s="224"/>
      <c r="H224" s="224"/>
      <c r="I224" s="224"/>
      <c r="J224" s="224"/>
      <c r="K224" s="224"/>
      <c r="L224" s="224"/>
      <c r="M224" s="224"/>
      <c r="N224" s="223"/>
      <c r="O224" s="223"/>
      <c r="P224" s="223"/>
      <c r="Q224" s="223"/>
      <c r="R224" s="224"/>
      <c r="S224" s="224"/>
      <c r="T224" s="224"/>
      <c r="U224" s="224"/>
      <c r="V224" s="224"/>
      <c r="W224" s="224"/>
      <c r="X224" s="224"/>
      <c r="Y224" s="214"/>
      <c r="Z224" s="214"/>
      <c r="AA224" s="214"/>
      <c r="AB224" s="214"/>
      <c r="AC224" s="214"/>
      <c r="AD224" s="214"/>
      <c r="AE224" s="214"/>
      <c r="AF224" s="214"/>
      <c r="AG224" s="214" t="s">
        <v>224</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67" t="s">
        <v>399</v>
      </c>
      <c r="D225" s="256"/>
      <c r="E225" s="257">
        <v>3.65</v>
      </c>
      <c r="F225" s="224"/>
      <c r="G225" s="224"/>
      <c r="H225" s="224"/>
      <c r="I225" s="224"/>
      <c r="J225" s="224"/>
      <c r="K225" s="224"/>
      <c r="L225" s="224"/>
      <c r="M225" s="224"/>
      <c r="N225" s="223"/>
      <c r="O225" s="223"/>
      <c r="P225" s="223"/>
      <c r="Q225" s="223"/>
      <c r="R225" s="224"/>
      <c r="S225" s="224"/>
      <c r="T225" s="224"/>
      <c r="U225" s="224"/>
      <c r="V225" s="224"/>
      <c r="W225" s="224"/>
      <c r="X225" s="224"/>
      <c r="Y225" s="214"/>
      <c r="Z225" s="214"/>
      <c r="AA225" s="214"/>
      <c r="AB225" s="214"/>
      <c r="AC225" s="214"/>
      <c r="AD225" s="214"/>
      <c r="AE225" s="214"/>
      <c r="AF225" s="214"/>
      <c r="AG225" s="214" t="s">
        <v>224</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67" t="s">
        <v>400</v>
      </c>
      <c r="D226" s="256"/>
      <c r="E226" s="257">
        <v>5</v>
      </c>
      <c r="F226" s="224"/>
      <c r="G226" s="224"/>
      <c r="H226" s="224"/>
      <c r="I226" s="224"/>
      <c r="J226" s="224"/>
      <c r="K226" s="224"/>
      <c r="L226" s="224"/>
      <c r="M226" s="224"/>
      <c r="N226" s="223"/>
      <c r="O226" s="223"/>
      <c r="P226" s="223"/>
      <c r="Q226" s="223"/>
      <c r="R226" s="224"/>
      <c r="S226" s="224"/>
      <c r="T226" s="224"/>
      <c r="U226" s="224"/>
      <c r="V226" s="224"/>
      <c r="W226" s="224"/>
      <c r="X226" s="224"/>
      <c r="Y226" s="214"/>
      <c r="Z226" s="214"/>
      <c r="AA226" s="214"/>
      <c r="AB226" s="214"/>
      <c r="AC226" s="214"/>
      <c r="AD226" s="214"/>
      <c r="AE226" s="214"/>
      <c r="AF226" s="214"/>
      <c r="AG226" s="214" t="s">
        <v>224</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67" t="s">
        <v>395</v>
      </c>
      <c r="D227" s="256"/>
      <c r="E227" s="257">
        <v>4</v>
      </c>
      <c r="F227" s="224"/>
      <c r="G227" s="224"/>
      <c r="H227" s="224"/>
      <c r="I227" s="224"/>
      <c r="J227" s="224"/>
      <c r="K227" s="224"/>
      <c r="L227" s="224"/>
      <c r="M227" s="224"/>
      <c r="N227" s="223"/>
      <c r="O227" s="223"/>
      <c r="P227" s="223"/>
      <c r="Q227" s="223"/>
      <c r="R227" s="224"/>
      <c r="S227" s="224"/>
      <c r="T227" s="224"/>
      <c r="U227" s="224"/>
      <c r="V227" s="224"/>
      <c r="W227" s="224"/>
      <c r="X227" s="224"/>
      <c r="Y227" s="214"/>
      <c r="Z227" s="214"/>
      <c r="AA227" s="214"/>
      <c r="AB227" s="214"/>
      <c r="AC227" s="214"/>
      <c r="AD227" s="214"/>
      <c r="AE227" s="214"/>
      <c r="AF227" s="214"/>
      <c r="AG227" s="214" t="s">
        <v>224</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2.5" outlineLevel="1" x14ac:dyDescent="0.2">
      <c r="A228" s="221"/>
      <c r="B228" s="222"/>
      <c r="C228" s="267" t="s">
        <v>401</v>
      </c>
      <c r="D228" s="256"/>
      <c r="E228" s="257">
        <v>9.5</v>
      </c>
      <c r="F228" s="224"/>
      <c r="G228" s="224"/>
      <c r="H228" s="224"/>
      <c r="I228" s="224"/>
      <c r="J228" s="224"/>
      <c r="K228" s="224"/>
      <c r="L228" s="224"/>
      <c r="M228" s="224"/>
      <c r="N228" s="223"/>
      <c r="O228" s="223"/>
      <c r="P228" s="223"/>
      <c r="Q228" s="223"/>
      <c r="R228" s="224"/>
      <c r="S228" s="224"/>
      <c r="T228" s="224"/>
      <c r="U228" s="224"/>
      <c r="V228" s="224"/>
      <c r="W228" s="224"/>
      <c r="X228" s="224"/>
      <c r="Y228" s="214"/>
      <c r="Z228" s="214"/>
      <c r="AA228" s="214"/>
      <c r="AB228" s="214"/>
      <c r="AC228" s="214"/>
      <c r="AD228" s="214"/>
      <c r="AE228" s="214"/>
      <c r="AF228" s="214"/>
      <c r="AG228" s="214" t="s">
        <v>224</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67" t="s">
        <v>402</v>
      </c>
      <c r="D229" s="256"/>
      <c r="E229" s="257">
        <v>5.2</v>
      </c>
      <c r="F229" s="224"/>
      <c r="G229" s="224"/>
      <c r="H229" s="224"/>
      <c r="I229" s="224"/>
      <c r="J229" s="224"/>
      <c r="K229" s="224"/>
      <c r="L229" s="224"/>
      <c r="M229" s="224"/>
      <c r="N229" s="223"/>
      <c r="O229" s="223"/>
      <c r="P229" s="223"/>
      <c r="Q229" s="223"/>
      <c r="R229" s="224"/>
      <c r="S229" s="224"/>
      <c r="T229" s="224"/>
      <c r="U229" s="224"/>
      <c r="V229" s="224"/>
      <c r="W229" s="224"/>
      <c r="X229" s="224"/>
      <c r="Y229" s="214"/>
      <c r="Z229" s="214"/>
      <c r="AA229" s="214"/>
      <c r="AB229" s="214"/>
      <c r="AC229" s="214"/>
      <c r="AD229" s="214"/>
      <c r="AE229" s="214"/>
      <c r="AF229" s="214"/>
      <c r="AG229" s="214" t="s">
        <v>224</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67" t="s">
        <v>403</v>
      </c>
      <c r="D230" s="256"/>
      <c r="E230" s="257">
        <v>9.5</v>
      </c>
      <c r="F230" s="224"/>
      <c r="G230" s="224"/>
      <c r="H230" s="224"/>
      <c r="I230" s="224"/>
      <c r="J230" s="224"/>
      <c r="K230" s="224"/>
      <c r="L230" s="224"/>
      <c r="M230" s="224"/>
      <c r="N230" s="223"/>
      <c r="O230" s="223"/>
      <c r="P230" s="223"/>
      <c r="Q230" s="223"/>
      <c r="R230" s="224"/>
      <c r="S230" s="224"/>
      <c r="T230" s="224"/>
      <c r="U230" s="224"/>
      <c r="V230" s="224"/>
      <c r="W230" s="224"/>
      <c r="X230" s="224"/>
      <c r="Y230" s="214"/>
      <c r="Z230" s="214"/>
      <c r="AA230" s="214"/>
      <c r="AB230" s="214"/>
      <c r="AC230" s="214"/>
      <c r="AD230" s="214"/>
      <c r="AE230" s="214"/>
      <c r="AF230" s="214"/>
      <c r="AG230" s="214" t="s">
        <v>224</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67" t="s">
        <v>405</v>
      </c>
      <c r="D231" s="256"/>
      <c r="E231" s="257">
        <v>3.75</v>
      </c>
      <c r="F231" s="224"/>
      <c r="G231" s="224"/>
      <c r="H231" s="224"/>
      <c r="I231" s="224"/>
      <c r="J231" s="224"/>
      <c r="K231" s="224"/>
      <c r="L231" s="224"/>
      <c r="M231" s="224"/>
      <c r="N231" s="223"/>
      <c r="O231" s="223"/>
      <c r="P231" s="223"/>
      <c r="Q231" s="223"/>
      <c r="R231" s="224"/>
      <c r="S231" s="224"/>
      <c r="T231" s="224"/>
      <c r="U231" s="224"/>
      <c r="V231" s="224"/>
      <c r="W231" s="224"/>
      <c r="X231" s="224"/>
      <c r="Y231" s="214"/>
      <c r="Z231" s="214"/>
      <c r="AA231" s="214"/>
      <c r="AB231" s="214"/>
      <c r="AC231" s="214"/>
      <c r="AD231" s="214"/>
      <c r="AE231" s="214"/>
      <c r="AF231" s="214"/>
      <c r="AG231" s="214" t="s">
        <v>224</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67" t="s">
        <v>406</v>
      </c>
      <c r="D232" s="256"/>
      <c r="E232" s="257"/>
      <c r="F232" s="224"/>
      <c r="G232" s="224"/>
      <c r="H232" s="224"/>
      <c r="I232" s="224"/>
      <c r="J232" s="224"/>
      <c r="K232" s="224"/>
      <c r="L232" s="224"/>
      <c r="M232" s="224"/>
      <c r="N232" s="223"/>
      <c r="O232" s="223"/>
      <c r="P232" s="223"/>
      <c r="Q232" s="223"/>
      <c r="R232" s="224"/>
      <c r="S232" s="224"/>
      <c r="T232" s="224"/>
      <c r="U232" s="224"/>
      <c r="V232" s="224"/>
      <c r="W232" s="224"/>
      <c r="X232" s="224"/>
      <c r="Y232" s="214"/>
      <c r="Z232" s="214"/>
      <c r="AA232" s="214"/>
      <c r="AB232" s="214"/>
      <c r="AC232" s="214"/>
      <c r="AD232" s="214"/>
      <c r="AE232" s="214"/>
      <c r="AF232" s="214"/>
      <c r="AG232" s="214" t="s">
        <v>224</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67" t="s">
        <v>407</v>
      </c>
      <c r="D233" s="256"/>
      <c r="E233" s="257">
        <v>7.45</v>
      </c>
      <c r="F233" s="224"/>
      <c r="G233" s="224"/>
      <c r="H233" s="224"/>
      <c r="I233" s="224"/>
      <c r="J233" s="224"/>
      <c r="K233" s="224"/>
      <c r="L233" s="224"/>
      <c r="M233" s="224"/>
      <c r="N233" s="223"/>
      <c r="O233" s="223"/>
      <c r="P233" s="223"/>
      <c r="Q233" s="223"/>
      <c r="R233" s="224"/>
      <c r="S233" s="224"/>
      <c r="T233" s="224"/>
      <c r="U233" s="224"/>
      <c r="V233" s="224"/>
      <c r="W233" s="224"/>
      <c r="X233" s="224"/>
      <c r="Y233" s="214"/>
      <c r="Z233" s="214"/>
      <c r="AA233" s="214"/>
      <c r="AB233" s="214"/>
      <c r="AC233" s="214"/>
      <c r="AD233" s="214"/>
      <c r="AE233" s="214"/>
      <c r="AF233" s="214"/>
      <c r="AG233" s="214" t="s">
        <v>224</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67" t="s">
        <v>407</v>
      </c>
      <c r="D234" s="256"/>
      <c r="E234" s="257">
        <v>7.45</v>
      </c>
      <c r="F234" s="224"/>
      <c r="G234" s="224"/>
      <c r="H234" s="224"/>
      <c r="I234" s="224"/>
      <c r="J234" s="224"/>
      <c r="K234" s="224"/>
      <c r="L234" s="224"/>
      <c r="M234" s="224"/>
      <c r="N234" s="223"/>
      <c r="O234" s="223"/>
      <c r="P234" s="223"/>
      <c r="Q234" s="223"/>
      <c r="R234" s="224"/>
      <c r="S234" s="224"/>
      <c r="T234" s="224"/>
      <c r="U234" s="224"/>
      <c r="V234" s="224"/>
      <c r="W234" s="224"/>
      <c r="X234" s="224"/>
      <c r="Y234" s="214"/>
      <c r="Z234" s="214"/>
      <c r="AA234" s="214"/>
      <c r="AB234" s="214"/>
      <c r="AC234" s="214"/>
      <c r="AD234" s="214"/>
      <c r="AE234" s="214"/>
      <c r="AF234" s="214"/>
      <c r="AG234" s="214" t="s">
        <v>224</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71" t="s">
        <v>415</v>
      </c>
      <c r="D235" s="260"/>
      <c r="E235" s="261">
        <v>91.95</v>
      </c>
      <c r="F235" s="224"/>
      <c r="G235" s="224"/>
      <c r="H235" s="224"/>
      <c r="I235" s="224"/>
      <c r="J235" s="224"/>
      <c r="K235" s="224"/>
      <c r="L235" s="224"/>
      <c r="M235" s="224"/>
      <c r="N235" s="223"/>
      <c r="O235" s="223"/>
      <c r="P235" s="223"/>
      <c r="Q235" s="223"/>
      <c r="R235" s="224"/>
      <c r="S235" s="224"/>
      <c r="T235" s="224"/>
      <c r="U235" s="224"/>
      <c r="V235" s="224"/>
      <c r="W235" s="224"/>
      <c r="X235" s="224"/>
      <c r="Y235" s="214"/>
      <c r="Z235" s="214"/>
      <c r="AA235" s="214"/>
      <c r="AB235" s="214"/>
      <c r="AC235" s="214"/>
      <c r="AD235" s="214"/>
      <c r="AE235" s="214"/>
      <c r="AF235" s="214"/>
      <c r="AG235" s="214" t="s">
        <v>224</v>
      </c>
      <c r="AH235" s="214">
        <v>1</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21"/>
      <c r="B236" s="222"/>
      <c r="C236" s="272" t="s">
        <v>416</v>
      </c>
      <c r="D236" s="262"/>
      <c r="E236" s="263">
        <v>91.95</v>
      </c>
      <c r="F236" s="224"/>
      <c r="G236" s="224"/>
      <c r="H236" s="224"/>
      <c r="I236" s="224"/>
      <c r="J236" s="224"/>
      <c r="K236" s="224"/>
      <c r="L236" s="224"/>
      <c r="M236" s="224"/>
      <c r="N236" s="223"/>
      <c r="O236" s="223"/>
      <c r="P236" s="223"/>
      <c r="Q236" s="223"/>
      <c r="R236" s="224"/>
      <c r="S236" s="224"/>
      <c r="T236" s="224"/>
      <c r="U236" s="224"/>
      <c r="V236" s="224"/>
      <c r="W236" s="224"/>
      <c r="X236" s="224"/>
      <c r="Y236" s="214"/>
      <c r="Z236" s="214"/>
      <c r="AA236" s="214"/>
      <c r="AB236" s="214"/>
      <c r="AC236" s="214"/>
      <c r="AD236" s="214"/>
      <c r="AE236" s="214"/>
      <c r="AF236" s="214"/>
      <c r="AG236" s="214" t="s">
        <v>224</v>
      </c>
      <c r="AH236" s="214">
        <v>4</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3">
        <v>27</v>
      </c>
      <c r="B237" s="234" t="s">
        <v>417</v>
      </c>
      <c r="C237" s="251" t="s">
        <v>418</v>
      </c>
      <c r="D237" s="235" t="s">
        <v>382</v>
      </c>
      <c r="E237" s="236">
        <v>59.95</v>
      </c>
      <c r="F237" s="237"/>
      <c r="G237" s="238">
        <f>ROUND(E237*F237,2)</f>
        <v>0</v>
      </c>
      <c r="H237" s="237"/>
      <c r="I237" s="238">
        <f>ROUND(E237*H237,2)</f>
        <v>0</v>
      </c>
      <c r="J237" s="237"/>
      <c r="K237" s="238">
        <f>ROUND(E237*J237,2)</f>
        <v>0</v>
      </c>
      <c r="L237" s="238">
        <v>21</v>
      </c>
      <c r="M237" s="238">
        <f>G237*(1+L237/100)</f>
        <v>0</v>
      </c>
      <c r="N237" s="236">
        <v>0.15673999999999999</v>
      </c>
      <c r="O237" s="236">
        <f>ROUND(E237*N237,2)</f>
        <v>9.4</v>
      </c>
      <c r="P237" s="236">
        <v>0</v>
      </c>
      <c r="Q237" s="236">
        <f>ROUND(E237*P237,2)</f>
        <v>0</v>
      </c>
      <c r="R237" s="238" t="s">
        <v>353</v>
      </c>
      <c r="S237" s="238" t="s">
        <v>181</v>
      </c>
      <c r="T237" s="239" t="s">
        <v>181</v>
      </c>
      <c r="U237" s="224">
        <v>0.29548000000000002</v>
      </c>
      <c r="V237" s="224">
        <f>ROUND(E237*U237,2)</f>
        <v>17.71</v>
      </c>
      <c r="W237" s="224"/>
      <c r="X237" s="224" t="s">
        <v>219</v>
      </c>
      <c r="Y237" s="214"/>
      <c r="Z237" s="214"/>
      <c r="AA237" s="214"/>
      <c r="AB237" s="214"/>
      <c r="AC237" s="214"/>
      <c r="AD237" s="214"/>
      <c r="AE237" s="214"/>
      <c r="AF237" s="214"/>
      <c r="AG237" s="214" t="s">
        <v>220</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66" t="s">
        <v>419</v>
      </c>
      <c r="D238" s="264"/>
      <c r="E238" s="264"/>
      <c r="F238" s="264"/>
      <c r="G238" s="264"/>
      <c r="H238" s="224"/>
      <c r="I238" s="224"/>
      <c r="J238" s="224"/>
      <c r="K238" s="224"/>
      <c r="L238" s="224"/>
      <c r="M238" s="224"/>
      <c r="N238" s="223"/>
      <c r="O238" s="223"/>
      <c r="P238" s="223"/>
      <c r="Q238" s="223"/>
      <c r="R238" s="224"/>
      <c r="S238" s="224"/>
      <c r="T238" s="224"/>
      <c r="U238" s="224"/>
      <c r="V238" s="224"/>
      <c r="W238" s="224"/>
      <c r="X238" s="224"/>
      <c r="Y238" s="214"/>
      <c r="Z238" s="214"/>
      <c r="AA238" s="214"/>
      <c r="AB238" s="214"/>
      <c r="AC238" s="214"/>
      <c r="AD238" s="214"/>
      <c r="AE238" s="214"/>
      <c r="AF238" s="214"/>
      <c r="AG238" s="214" t="s">
        <v>222</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67" t="s">
        <v>420</v>
      </c>
      <c r="D239" s="256"/>
      <c r="E239" s="257"/>
      <c r="F239" s="224"/>
      <c r="G239" s="224"/>
      <c r="H239" s="224"/>
      <c r="I239" s="224"/>
      <c r="J239" s="224"/>
      <c r="K239" s="224"/>
      <c r="L239" s="224"/>
      <c r="M239" s="224"/>
      <c r="N239" s="223"/>
      <c r="O239" s="223"/>
      <c r="P239" s="223"/>
      <c r="Q239" s="223"/>
      <c r="R239" s="224"/>
      <c r="S239" s="224"/>
      <c r="T239" s="224"/>
      <c r="U239" s="224"/>
      <c r="V239" s="224"/>
      <c r="W239" s="224"/>
      <c r="X239" s="224"/>
      <c r="Y239" s="214"/>
      <c r="Z239" s="214"/>
      <c r="AA239" s="214"/>
      <c r="AB239" s="214"/>
      <c r="AC239" s="214"/>
      <c r="AD239" s="214"/>
      <c r="AE239" s="214"/>
      <c r="AF239" s="214"/>
      <c r="AG239" s="214" t="s">
        <v>224</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21"/>
      <c r="B240" s="222"/>
      <c r="C240" s="267" t="s">
        <v>386</v>
      </c>
      <c r="D240" s="256"/>
      <c r="E240" s="257"/>
      <c r="F240" s="224"/>
      <c r="G240" s="224"/>
      <c r="H240" s="224"/>
      <c r="I240" s="224"/>
      <c r="J240" s="224"/>
      <c r="K240" s="224"/>
      <c r="L240" s="224"/>
      <c r="M240" s="224"/>
      <c r="N240" s="223"/>
      <c r="O240" s="223"/>
      <c r="P240" s="223"/>
      <c r="Q240" s="223"/>
      <c r="R240" s="224"/>
      <c r="S240" s="224"/>
      <c r="T240" s="224"/>
      <c r="U240" s="224"/>
      <c r="V240" s="224"/>
      <c r="W240" s="224"/>
      <c r="X240" s="224"/>
      <c r="Y240" s="214"/>
      <c r="Z240" s="214"/>
      <c r="AA240" s="214"/>
      <c r="AB240" s="214"/>
      <c r="AC240" s="214"/>
      <c r="AD240" s="214"/>
      <c r="AE240" s="214"/>
      <c r="AF240" s="214"/>
      <c r="AG240" s="214" t="s">
        <v>224</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67" t="s">
        <v>310</v>
      </c>
      <c r="D241" s="256"/>
      <c r="E241" s="257"/>
      <c r="F241" s="224"/>
      <c r="G241" s="224"/>
      <c r="H241" s="224"/>
      <c r="I241" s="224"/>
      <c r="J241" s="224"/>
      <c r="K241" s="224"/>
      <c r="L241" s="224"/>
      <c r="M241" s="224"/>
      <c r="N241" s="223"/>
      <c r="O241" s="223"/>
      <c r="P241" s="223"/>
      <c r="Q241" s="223"/>
      <c r="R241" s="224"/>
      <c r="S241" s="224"/>
      <c r="T241" s="224"/>
      <c r="U241" s="224"/>
      <c r="V241" s="224"/>
      <c r="W241" s="224"/>
      <c r="X241" s="224"/>
      <c r="Y241" s="214"/>
      <c r="Z241" s="214"/>
      <c r="AA241" s="214"/>
      <c r="AB241" s="214"/>
      <c r="AC241" s="214"/>
      <c r="AD241" s="214"/>
      <c r="AE241" s="214"/>
      <c r="AF241" s="214"/>
      <c r="AG241" s="214" t="s">
        <v>224</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67" t="s">
        <v>311</v>
      </c>
      <c r="D242" s="256"/>
      <c r="E242" s="257"/>
      <c r="F242" s="224"/>
      <c r="G242" s="224"/>
      <c r="H242" s="224"/>
      <c r="I242" s="224"/>
      <c r="J242" s="224"/>
      <c r="K242" s="224"/>
      <c r="L242" s="224"/>
      <c r="M242" s="224"/>
      <c r="N242" s="223"/>
      <c r="O242" s="223"/>
      <c r="P242" s="223"/>
      <c r="Q242" s="223"/>
      <c r="R242" s="224"/>
      <c r="S242" s="224"/>
      <c r="T242" s="224"/>
      <c r="U242" s="224"/>
      <c r="V242" s="224"/>
      <c r="W242" s="224"/>
      <c r="X242" s="224"/>
      <c r="Y242" s="214"/>
      <c r="Z242" s="214"/>
      <c r="AA242" s="214"/>
      <c r="AB242" s="214"/>
      <c r="AC242" s="214"/>
      <c r="AD242" s="214"/>
      <c r="AE242" s="214"/>
      <c r="AF242" s="214"/>
      <c r="AG242" s="214" t="s">
        <v>224</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67" t="s">
        <v>421</v>
      </c>
      <c r="D243" s="256"/>
      <c r="E243" s="257">
        <v>4.5999999999999996</v>
      </c>
      <c r="F243" s="224"/>
      <c r="G243" s="224"/>
      <c r="H243" s="224"/>
      <c r="I243" s="224"/>
      <c r="J243" s="224"/>
      <c r="K243" s="224"/>
      <c r="L243" s="224"/>
      <c r="M243" s="224"/>
      <c r="N243" s="223"/>
      <c r="O243" s="223"/>
      <c r="P243" s="223"/>
      <c r="Q243" s="223"/>
      <c r="R243" s="224"/>
      <c r="S243" s="224"/>
      <c r="T243" s="224"/>
      <c r="U243" s="224"/>
      <c r="V243" s="224"/>
      <c r="W243" s="224"/>
      <c r="X243" s="224"/>
      <c r="Y243" s="214"/>
      <c r="Z243" s="214"/>
      <c r="AA243" s="214"/>
      <c r="AB243" s="214"/>
      <c r="AC243" s="214"/>
      <c r="AD243" s="214"/>
      <c r="AE243" s="214"/>
      <c r="AF243" s="214"/>
      <c r="AG243" s="214" t="s">
        <v>224</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ht="22.5" outlineLevel="1" x14ac:dyDescent="0.2">
      <c r="A244" s="221"/>
      <c r="B244" s="222"/>
      <c r="C244" s="267" t="s">
        <v>389</v>
      </c>
      <c r="D244" s="256"/>
      <c r="E244" s="257">
        <v>4.1500000000000004</v>
      </c>
      <c r="F244" s="224"/>
      <c r="G244" s="224"/>
      <c r="H244" s="224"/>
      <c r="I244" s="224"/>
      <c r="J244" s="224"/>
      <c r="K244" s="224"/>
      <c r="L244" s="224"/>
      <c r="M244" s="224"/>
      <c r="N244" s="223"/>
      <c r="O244" s="223"/>
      <c r="P244" s="223"/>
      <c r="Q244" s="223"/>
      <c r="R244" s="224"/>
      <c r="S244" s="224"/>
      <c r="T244" s="224"/>
      <c r="U244" s="224"/>
      <c r="V244" s="224"/>
      <c r="W244" s="224"/>
      <c r="X244" s="224"/>
      <c r="Y244" s="214"/>
      <c r="Z244" s="214"/>
      <c r="AA244" s="214"/>
      <c r="AB244" s="214"/>
      <c r="AC244" s="214"/>
      <c r="AD244" s="214"/>
      <c r="AE244" s="214"/>
      <c r="AF244" s="214"/>
      <c r="AG244" s="214" t="s">
        <v>224</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67" t="s">
        <v>391</v>
      </c>
      <c r="D245" s="256"/>
      <c r="E245" s="257">
        <v>3.75</v>
      </c>
      <c r="F245" s="224"/>
      <c r="G245" s="224"/>
      <c r="H245" s="224"/>
      <c r="I245" s="224"/>
      <c r="J245" s="224"/>
      <c r="K245" s="224"/>
      <c r="L245" s="224"/>
      <c r="M245" s="224"/>
      <c r="N245" s="223"/>
      <c r="O245" s="223"/>
      <c r="P245" s="223"/>
      <c r="Q245" s="223"/>
      <c r="R245" s="224"/>
      <c r="S245" s="224"/>
      <c r="T245" s="224"/>
      <c r="U245" s="224"/>
      <c r="V245" s="224"/>
      <c r="W245" s="224"/>
      <c r="X245" s="224"/>
      <c r="Y245" s="214"/>
      <c r="Z245" s="214"/>
      <c r="AA245" s="214"/>
      <c r="AB245" s="214"/>
      <c r="AC245" s="214"/>
      <c r="AD245" s="214"/>
      <c r="AE245" s="214"/>
      <c r="AF245" s="214"/>
      <c r="AG245" s="214" t="s">
        <v>224</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67" t="s">
        <v>392</v>
      </c>
      <c r="D246" s="256"/>
      <c r="E246" s="257">
        <v>5</v>
      </c>
      <c r="F246" s="224"/>
      <c r="G246" s="224"/>
      <c r="H246" s="224"/>
      <c r="I246" s="224"/>
      <c r="J246" s="224"/>
      <c r="K246" s="224"/>
      <c r="L246" s="224"/>
      <c r="M246" s="224"/>
      <c r="N246" s="223"/>
      <c r="O246" s="223"/>
      <c r="P246" s="223"/>
      <c r="Q246" s="223"/>
      <c r="R246" s="224"/>
      <c r="S246" s="224"/>
      <c r="T246" s="224"/>
      <c r="U246" s="224"/>
      <c r="V246" s="224"/>
      <c r="W246" s="224"/>
      <c r="X246" s="224"/>
      <c r="Y246" s="214"/>
      <c r="Z246" s="214"/>
      <c r="AA246" s="214"/>
      <c r="AB246" s="214"/>
      <c r="AC246" s="214"/>
      <c r="AD246" s="214"/>
      <c r="AE246" s="214"/>
      <c r="AF246" s="214"/>
      <c r="AG246" s="214" t="s">
        <v>224</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67" t="s">
        <v>394</v>
      </c>
      <c r="D247" s="256"/>
      <c r="E247" s="257">
        <v>1.25</v>
      </c>
      <c r="F247" s="224"/>
      <c r="G247" s="224"/>
      <c r="H247" s="224"/>
      <c r="I247" s="224"/>
      <c r="J247" s="224"/>
      <c r="K247" s="224"/>
      <c r="L247" s="224"/>
      <c r="M247" s="224"/>
      <c r="N247" s="223"/>
      <c r="O247" s="223"/>
      <c r="P247" s="223"/>
      <c r="Q247" s="223"/>
      <c r="R247" s="224"/>
      <c r="S247" s="224"/>
      <c r="T247" s="224"/>
      <c r="U247" s="224"/>
      <c r="V247" s="224"/>
      <c r="W247" s="224"/>
      <c r="X247" s="224"/>
      <c r="Y247" s="214"/>
      <c r="Z247" s="214"/>
      <c r="AA247" s="214"/>
      <c r="AB247" s="214"/>
      <c r="AC247" s="214"/>
      <c r="AD247" s="214"/>
      <c r="AE247" s="214"/>
      <c r="AF247" s="214"/>
      <c r="AG247" s="214" t="s">
        <v>224</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67" t="s">
        <v>394</v>
      </c>
      <c r="D248" s="256"/>
      <c r="E248" s="257">
        <v>1.25</v>
      </c>
      <c r="F248" s="224"/>
      <c r="G248" s="224"/>
      <c r="H248" s="224"/>
      <c r="I248" s="224"/>
      <c r="J248" s="224"/>
      <c r="K248" s="224"/>
      <c r="L248" s="224"/>
      <c r="M248" s="224"/>
      <c r="N248" s="223"/>
      <c r="O248" s="223"/>
      <c r="P248" s="223"/>
      <c r="Q248" s="223"/>
      <c r="R248" s="224"/>
      <c r="S248" s="224"/>
      <c r="T248" s="224"/>
      <c r="U248" s="224"/>
      <c r="V248" s="224"/>
      <c r="W248" s="224"/>
      <c r="X248" s="224"/>
      <c r="Y248" s="214"/>
      <c r="Z248" s="214"/>
      <c r="AA248" s="214"/>
      <c r="AB248" s="214"/>
      <c r="AC248" s="214"/>
      <c r="AD248" s="214"/>
      <c r="AE248" s="214"/>
      <c r="AF248" s="214"/>
      <c r="AG248" s="214" t="s">
        <v>224</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67" t="s">
        <v>394</v>
      </c>
      <c r="D249" s="256"/>
      <c r="E249" s="257">
        <v>1.25</v>
      </c>
      <c r="F249" s="224"/>
      <c r="G249" s="224"/>
      <c r="H249" s="224"/>
      <c r="I249" s="224"/>
      <c r="J249" s="224"/>
      <c r="K249" s="224"/>
      <c r="L249" s="224"/>
      <c r="M249" s="224"/>
      <c r="N249" s="223"/>
      <c r="O249" s="223"/>
      <c r="P249" s="223"/>
      <c r="Q249" s="223"/>
      <c r="R249" s="224"/>
      <c r="S249" s="224"/>
      <c r="T249" s="224"/>
      <c r="U249" s="224"/>
      <c r="V249" s="224"/>
      <c r="W249" s="224"/>
      <c r="X249" s="224"/>
      <c r="Y249" s="214"/>
      <c r="Z249" s="214"/>
      <c r="AA249" s="214"/>
      <c r="AB249" s="214"/>
      <c r="AC249" s="214"/>
      <c r="AD249" s="214"/>
      <c r="AE249" s="214"/>
      <c r="AF249" s="214"/>
      <c r="AG249" s="214" t="s">
        <v>224</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67" t="s">
        <v>313</v>
      </c>
      <c r="D250" s="256"/>
      <c r="E250" s="257"/>
      <c r="F250" s="224"/>
      <c r="G250" s="224"/>
      <c r="H250" s="224"/>
      <c r="I250" s="224"/>
      <c r="J250" s="224"/>
      <c r="K250" s="224"/>
      <c r="L250" s="224"/>
      <c r="M250" s="224"/>
      <c r="N250" s="223"/>
      <c r="O250" s="223"/>
      <c r="P250" s="223"/>
      <c r="Q250" s="223"/>
      <c r="R250" s="224"/>
      <c r="S250" s="224"/>
      <c r="T250" s="224"/>
      <c r="U250" s="224"/>
      <c r="V250" s="224"/>
      <c r="W250" s="224"/>
      <c r="X250" s="224"/>
      <c r="Y250" s="214"/>
      <c r="Z250" s="214"/>
      <c r="AA250" s="214"/>
      <c r="AB250" s="214"/>
      <c r="AC250" s="214"/>
      <c r="AD250" s="214"/>
      <c r="AE250" s="214"/>
      <c r="AF250" s="214"/>
      <c r="AG250" s="214" t="s">
        <v>224</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67" t="s">
        <v>396</v>
      </c>
      <c r="D251" s="256"/>
      <c r="E251" s="257">
        <v>3</v>
      </c>
      <c r="F251" s="224"/>
      <c r="G251" s="224"/>
      <c r="H251" s="224"/>
      <c r="I251" s="224"/>
      <c r="J251" s="224"/>
      <c r="K251" s="224"/>
      <c r="L251" s="224"/>
      <c r="M251" s="224"/>
      <c r="N251" s="223"/>
      <c r="O251" s="223"/>
      <c r="P251" s="223"/>
      <c r="Q251" s="223"/>
      <c r="R251" s="224"/>
      <c r="S251" s="224"/>
      <c r="T251" s="224"/>
      <c r="U251" s="224"/>
      <c r="V251" s="224"/>
      <c r="W251" s="224"/>
      <c r="X251" s="224"/>
      <c r="Y251" s="214"/>
      <c r="Z251" s="214"/>
      <c r="AA251" s="214"/>
      <c r="AB251" s="214"/>
      <c r="AC251" s="214"/>
      <c r="AD251" s="214"/>
      <c r="AE251" s="214"/>
      <c r="AF251" s="214"/>
      <c r="AG251" s="214" t="s">
        <v>224</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21"/>
      <c r="B252" s="222"/>
      <c r="C252" s="267" t="s">
        <v>394</v>
      </c>
      <c r="D252" s="256"/>
      <c r="E252" s="257">
        <v>1.25</v>
      </c>
      <c r="F252" s="224"/>
      <c r="G252" s="224"/>
      <c r="H252" s="224"/>
      <c r="I252" s="224"/>
      <c r="J252" s="224"/>
      <c r="K252" s="224"/>
      <c r="L252" s="224"/>
      <c r="M252" s="224"/>
      <c r="N252" s="223"/>
      <c r="O252" s="223"/>
      <c r="P252" s="223"/>
      <c r="Q252" s="223"/>
      <c r="R252" s="224"/>
      <c r="S252" s="224"/>
      <c r="T252" s="224"/>
      <c r="U252" s="224"/>
      <c r="V252" s="224"/>
      <c r="W252" s="224"/>
      <c r="X252" s="224"/>
      <c r="Y252" s="214"/>
      <c r="Z252" s="214"/>
      <c r="AA252" s="214"/>
      <c r="AB252" s="214"/>
      <c r="AC252" s="214"/>
      <c r="AD252" s="214"/>
      <c r="AE252" s="214"/>
      <c r="AF252" s="214"/>
      <c r="AG252" s="214" t="s">
        <v>224</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67" t="s">
        <v>396</v>
      </c>
      <c r="D253" s="256"/>
      <c r="E253" s="257">
        <v>3</v>
      </c>
      <c r="F253" s="224"/>
      <c r="G253" s="224"/>
      <c r="H253" s="224"/>
      <c r="I253" s="224"/>
      <c r="J253" s="224"/>
      <c r="K253" s="224"/>
      <c r="L253" s="224"/>
      <c r="M253" s="224"/>
      <c r="N253" s="223"/>
      <c r="O253" s="223"/>
      <c r="P253" s="223"/>
      <c r="Q253" s="223"/>
      <c r="R253" s="224"/>
      <c r="S253" s="224"/>
      <c r="T253" s="224"/>
      <c r="U253" s="224"/>
      <c r="V253" s="224"/>
      <c r="W253" s="224"/>
      <c r="X253" s="224"/>
      <c r="Y253" s="214"/>
      <c r="Z253" s="214"/>
      <c r="AA253" s="214"/>
      <c r="AB253" s="214"/>
      <c r="AC253" s="214"/>
      <c r="AD253" s="214"/>
      <c r="AE253" s="214"/>
      <c r="AF253" s="214"/>
      <c r="AG253" s="214" t="s">
        <v>224</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67" t="s">
        <v>394</v>
      </c>
      <c r="D254" s="256"/>
      <c r="E254" s="257">
        <v>1.25</v>
      </c>
      <c r="F254" s="224"/>
      <c r="G254" s="224"/>
      <c r="H254" s="224"/>
      <c r="I254" s="224"/>
      <c r="J254" s="224"/>
      <c r="K254" s="224"/>
      <c r="L254" s="224"/>
      <c r="M254" s="224"/>
      <c r="N254" s="223"/>
      <c r="O254" s="223"/>
      <c r="P254" s="223"/>
      <c r="Q254" s="223"/>
      <c r="R254" s="224"/>
      <c r="S254" s="224"/>
      <c r="T254" s="224"/>
      <c r="U254" s="224"/>
      <c r="V254" s="224"/>
      <c r="W254" s="224"/>
      <c r="X254" s="224"/>
      <c r="Y254" s="214"/>
      <c r="Z254" s="214"/>
      <c r="AA254" s="214"/>
      <c r="AB254" s="214"/>
      <c r="AC254" s="214"/>
      <c r="AD254" s="214"/>
      <c r="AE254" s="214"/>
      <c r="AF254" s="214"/>
      <c r="AG254" s="214" t="s">
        <v>224</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c r="B255" s="222"/>
      <c r="C255" s="267" t="s">
        <v>396</v>
      </c>
      <c r="D255" s="256"/>
      <c r="E255" s="257">
        <v>3</v>
      </c>
      <c r="F255" s="224"/>
      <c r="G255" s="224"/>
      <c r="H255" s="224"/>
      <c r="I255" s="224"/>
      <c r="J255" s="224"/>
      <c r="K255" s="224"/>
      <c r="L255" s="224"/>
      <c r="M255" s="224"/>
      <c r="N255" s="223"/>
      <c r="O255" s="223"/>
      <c r="P255" s="223"/>
      <c r="Q255" s="223"/>
      <c r="R255" s="224"/>
      <c r="S255" s="224"/>
      <c r="T255" s="224"/>
      <c r="U255" s="224"/>
      <c r="V255" s="224"/>
      <c r="W255" s="224"/>
      <c r="X255" s="224"/>
      <c r="Y255" s="214"/>
      <c r="Z255" s="214"/>
      <c r="AA255" s="214"/>
      <c r="AB255" s="214"/>
      <c r="AC255" s="214"/>
      <c r="AD255" s="214"/>
      <c r="AE255" s="214"/>
      <c r="AF255" s="214"/>
      <c r="AG255" s="214" t="s">
        <v>224</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67" t="s">
        <v>396</v>
      </c>
      <c r="D256" s="256"/>
      <c r="E256" s="257">
        <v>3</v>
      </c>
      <c r="F256" s="224"/>
      <c r="G256" s="224"/>
      <c r="H256" s="224"/>
      <c r="I256" s="224"/>
      <c r="J256" s="224"/>
      <c r="K256" s="224"/>
      <c r="L256" s="224"/>
      <c r="M256" s="224"/>
      <c r="N256" s="223"/>
      <c r="O256" s="223"/>
      <c r="P256" s="223"/>
      <c r="Q256" s="223"/>
      <c r="R256" s="224"/>
      <c r="S256" s="224"/>
      <c r="T256" s="224"/>
      <c r="U256" s="224"/>
      <c r="V256" s="224"/>
      <c r="W256" s="224"/>
      <c r="X256" s="224"/>
      <c r="Y256" s="214"/>
      <c r="Z256" s="214"/>
      <c r="AA256" s="214"/>
      <c r="AB256" s="214"/>
      <c r="AC256" s="214"/>
      <c r="AD256" s="214"/>
      <c r="AE256" s="214"/>
      <c r="AF256" s="214"/>
      <c r="AG256" s="214" t="s">
        <v>224</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67" t="s">
        <v>396</v>
      </c>
      <c r="D257" s="256"/>
      <c r="E257" s="257">
        <v>3</v>
      </c>
      <c r="F257" s="224"/>
      <c r="G257" s="224"/>
      <c r="H257" s="224"/>
      <c r="I257" s="224"/>
      <c r="J257" s="224"/>
      <c r="K257" s="224"/>
      <c r="L257" s="224"/>
      <c r="M257" s="224"/>
      <c r="N257" s="223"/>
      <c r="O257" s="223"/>
      <c r="P257" s="223"/>
      <c r="Q257" s="223"/>
      <c r="R257" s="224"/>
      <c r="S257" s="224"/>
      <c r="T257" s="224"/>
      <c r="U257" s="224"/>
      <c r="V257" s="224"/>
      <c r="W257" s="224"/>
      <c r="X257" s="224"/>
      <c r="Y257" s="214"/>
      <c r="Z257" s="214"/>
      <c r="AA257" s="214"/>
      <c r="AB257" s="214"/>
      <c r="AC257" s="214"/>
      <c r="AD257" s="214"/>
      <c r="AE257" s="214"/>
      <c r="AF257" s="214"/>
      <c r="AG257" s="214" t="s">
        <v>224</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67" t="s">
        <v>404</v>
      </c>
      <c r="D258" s="256"/>
      <c r="E258" s="257">
        <v>7.45</v>
      </c>
      <c r="F258" s="224"/>
      <c r="G258" s="224"/>
      <c r="H258" s="224"/>
      <c r="I258" s="224"/>
      <c r="J258" s="224"/>
      <c r="K258" s="224"/>
      <c r="L258" s="224"/>
      <c r="M258" s="224"/>
      <c r="N258" s="223"/>
      <c r="O258" s="223"/>
      <c r="P258" s="223"/>
      <c r="Q258" s="223"/>
      <c r="R258" s="224"/>
      <c r="S258" s="224"/>
      <c r="T258" s="224"/>
      <c r="U258" s="224"/>
      <c r="V258" s="224"/>
      <c r="W258" s="224"/>
      <c r="X258" s="224"/>
      <c r="Y258" s="214"/>
      <c r="Z258" s="214"/>
      <c r="AA258" s="214"/>
      <c r="AB258" s="214"/>
      <c r="AC258" s="214"/>
      <c r="AD258" s="214"/>
      <c r="AE258" s="214"/>
      <c r="AF258" s="214"/>
      <c r="AG258" s="214" t="s">
        <v>224</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21"/>
      <c r="B259" s="222"/>
      <c r="C259" s="267" t="s">
        <v>406</v>
      </c>
      <c r="D259" s="256"/>
      <c r="E259" s="257"/>
      <c r="F259" s="224"/>
      <c r="G259" s="224"/>
      <c r="H259" s="224"/>
      <c r="I259" s="224"/>
      <c r="J259" s="224"/>
      <c r="K259" s="224"/>
      <c r="L259" s="224"/>
      <c r="M259" s="224"/>
      <c r="N259" s="223"/>
      <c r="O259" s="223"/>
      <c r="P259" s="223"/>
      <c r="Q259" s="223"/>
      <c r="R259" s="224"/>
      <c r="S259" s="224"/>
      <c r="T259" s="224"/>
      <c r="U259" s="224"/>
      <c r="V259" s="224"/>
      <c r="W259" s="224"/>
      <c r="X259" s="224"/>
      <c r="Y259" s="214"/>
      <c r="Z259" s="214"/>
      <c r="AA259" s="214"/>
      <c r="AB259" s="214"/>
      <c r="AC259" s="214"/>
      <c r="AD259" s="214"/>
      <c r="AE259" s="214"/>
      <c r="AF259" s="214"/>
      <c r="AG259" s="214" t="s">
        <v>224</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21"/>
      <c r="B260" s="222"/>
      <c r="C260" s="267" t="s">
        <v>396</v>
      </c>
      <c r="D260" s="256"/>
      <c r="E260" s="257">
        <v>3</v>
      </c>
      <c r="F260" s="224"/>
      <c r="G260" s="224"/>
      <c r="H260" s="224"/>
      <c r="I260" s="224"/>
      <c r="J260" s="224"/>
      <c r="K260" s="224"/>
      <c r="L260" s="224"/>
      <c r="M260" s="224"/>
      <c r="N260" s="223"/>
      <c r="O260" s="223"/>
      <c r="P260" s="223"/>
      <c r="Q260" s="223"/>
      <c r="R260" s="224"/>
      <c r="S260" s="224"/>
      <c r="T260" s="224"/>
      <c r="U260" s="224"/>
      <c r="V260" s="224"/>
      <c r="W260" s="224"/>
      <c r="X260" s="224"/>
      <c r="Y260" s="214"/>
      <c r="Z260" s="214"/>
      <c r="AA260" s="214"/>
      <c r="AB260" s="214"/>
      <c r="AC260" s="214"/>
      <c r="AD260" s="214"/>
      <c r="AE260" s="214"/>
      <c r="AF260" s="214"/>
      <c r="AG260" s="214" t="s">
        <v>224</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67" t="s">
        <v>408</v>
      </c>
      <c r="D261" s="256"/>
      <c r="E261" s="257">
        <v>7</v>
      </c>
      <c r="F261" s="224"/>
      <c r="G261" s="224"/>
      <c r="H261" s="224"/>
      <c r="I261" s="224"/>
      <c r="J261" s="224"/>
      <c r="K261" s="224"/>
      <c r="L261" s="224"/>
      <c r="M261" s="224"/>
      <c r="N261" s="223"/>
      <c r="O261" s="223"/>
      <c r="P261" s="223"/>
      <c r="Q261" s="223"/>
      <c r="R261" s="224"/>
      <c r="S261" s="224"/>
      <c r="T261" s="224"/>
      <c r="U261" s="224"/>
      <c r="V261" s="224"/>
      <c r="W261" s="224"/>
      <c r="X261" s="224"/>
      <c r="Y261" s="214"/>
      <c r="Z261" s="214"/>
      <c r="AA261" s="214"/>
      <c r="AB261" s="214"/>
      <c r="AC261" s="214"/>
      <c r="AD261" s="214"/>
      <c r="AE261" s="214"/>
      <c r="AF261" s="214"/>
      <c r="AG261" s="214" t="s">
        <v>224</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67" t="s">
        <v>409</v>
      </c>
      <c r="D262" s="256"/>
      <c r="E262" s="257">
        <v>3.75</v>
      </c>
      <c r="F262" s="224"/>
      <c r="G262" s="224"/>
      <c r="H262" s="224"/>
      <c r="I262" s="224"/>
      <c r="J262" s="224"/>
      <c r="K262" s="224"/>
      <c r="L262" s="224"/>
      <c r="M262" s="224"/>
      <c r="N262" s="223"/>
      <c r="O262" s="223"/>
      <c r="P262" s="223"/>
      <c r="Q262" s="223"/>
      <c r="R262" s="224"/>
      <c r="S262" s="224"/>
      <c r="T262" s="224"/>
      <c r="U262" s="224"/>
      <c r="V262" s="224"/>
      <c r="W262" s="224"/>
      <c r="X262" s="224"/>
      <c r="Y262" s="214"/>
      <c r="Z262" s="214"/>
      <c r="AA262" s="214"/>
      <c r="AB262" s="214"/>
      <c r="AC262" s="214"/>
      <c r="AD262" s="214"/>
      <c r="AE262" s="214"/>
      <c r="AF262" s="214"/>
      <c r="AG262" s="214" t="s">
        <v>224</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33">
        <v>28</v>
      </c>
      <c r="B263" s="234" t="s">
        <v>422</v>
      </c>
      <c r="C263" s="251" t="s">
        <v>423</v>
      </c>
      <c r="D263" s="235" t="s">
        <v>217</v>
      </c>
      <c r="E263" s="236">
        <v>9.8734999999999999</v>
      </c>
      <c r="F263" s="237"/>
      <c r="G263" s="238">
        <f>ROUND(E263*F263,2)</f>
        <v>0</v>
      </c>
      <c r="H263" s="237"/>
      <c r="I263" s="238">
        <f>ROUND(E263*H263,2)</f>
        <v>0</v>
      </c>
      <c r="J263" s="237"/>
      <c r="K263" s="238">
        <f>ROUND(E263*J263,2)</f>
        <v>0</v>
      </c>
      <c r="L263" s="238">
        <v>21</v>
      </c>
      <c r="M263" s="238">
        <f>G263*(1+L263/100)</f>
        <v>0</v>
      </c>
      <c r="N263" s="236">
        <v>2.5249999999999999</v>
      </c>
      <c r="O263" s="236">
        <f>ROUND(E263*N263,2)</f>
        <v>24.93</v>
      </c>
      <c r="P263" s="236">
        <v>0</v>
      </c>
      <c r="Q263" s="236">
        <f>ROUND(E263*P263,2)</f>
        <v>0</v>
      </c>
      <c r="R263" s="238" t="s">
        <v>353</v>
      </c>
      <c r="S263" s="238" t="s">
        <v>181</v>
      </c>
      <c r="T263" s="239" t="s">
        <v>181</v>
      </c>
      <c r="U263" s="224">
        <v>1.4419999999999999</v>
      </c>
      <c r="V263" s="224">
        <f>ROUND(E263*U263,2)</f>
        <v>14.24</v>
      </c>
      <c r="W263" s="224"/>
      <c r="X263" s="224" t="s">
        <v>219</v>
      </c>
      <c r="Y263" s="214"/>
      <c r="Z263" s="214"/>
      <c r="AA263" s="214"/>
      <c r="AB263" s="214"/>
      <c r="AC263" s="214"/>
      <c r="AD263" s="214"/>
      <c r="AE263" s="214"/>
      <c r="AF263" s="214"/>
      <c r="AG263" s="214" t="s">
        <v>254</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66" t="s">
        <v>424</v>
      </c>
      <c r="D264" s="264"/>
      <c r="E264" s="264"/>
      <c r="F264" s="264"/>
      <c r="G264" s="264"/>
      <c r="H264" s="224"/>
      <c r="I264" s="224"/>
      <c r="J264" s="224"/>
      <c r="K264" s="224"/>
      <c r="L264" s="224"/>
      <c r="M264" s="224"/>
      <c r="N264" s="223"/>
      <c r="O264" s="223"/>
      <c r="P264" s="223"/>
      <c r="Q264" s="223"/>
      <c r="R264" s="224"/>
      <c r="S264" s="224"/>
      <c r="T264" s="224"/>
      <c r="U264" s="224"/>
      <c r="V264" s="224"/>
      <c r="W264" s="224"/>
      <c r="X264" s="224"/>
      <c r="Y264" s="214"/>
      <c r="Z264" s="214"/>
      <c r="AA264" s="214"/>
      <c r="AB264" s="214"/>
      <c r="AC264" s="214"/>
      <c r="AD264" s="214"/>
      <c r="AE264" s="214"/>
      <c r="AF264" s="214"/>
      <c r="AG264" s="214" t="s">
        <v>222</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67" t="s">
        <v>425</v>
      </c>
      <c r="D265" s="256"/>
      <c r="E265" s="257"/>
      <c r="F265" s="224"/>
      <c r="G265" s="224"/>
      <c r="H265" s="224"/>
      <c r="I265" s="224"/>
      <c r="J265" s="224"/>
      <c r="K265" s="224"/>
      <c r="L265" s="224"/>
      <c r="M265" s="224"/>
      <c r="N265" s="223"/>
      <c r="O265" s="223"/>
      <c r="P265" s="223"/>
      <c r="Q265" s="223"/>
      <c r="R265" s="224"/>
      <c r="S265" s="224"/>
      <c r="T265" s="224"/>
      <c r="U265" s="224"/>
      <c r="V265" s="224"/>
      <c r="W265" s="224"/>
      <c r="X265" s="224"/>
      <c r="Y265" s="214"/>
      <c r="Z265" s="214"/>
      <c r="AA265" s="214"/>
      <c r="AB265" s="214"/>
      <c r="AC265" s="214"/>
      <c r="AD265" s="214"/>
      <c r="AE265" s="214"/>
      <c r="AF265" s="214"/>
      <c r="AG265" s="214" t="s">
        <v>224</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67" t="s">
        <v>426</v>
      </c>
      <c r="D266" s="256"/>
      <c r="E266" s="257"/>
      <c r="F266" s="224"/>
      <c r="G266" s="224"/>
      <c r="H266" s="224"/>
      <c r="I266" s="224"/>
      <c r="J266" s="224"/>
      <c r="K266" s="224"/>
      <c r="L266" s="224"/>
      <c r="M266" s="224"/>
      <c r="N266" s="223"/>
      <c r="O266" s="223"/>
      <c r="P266" s="223"/>
      <c r="Q266" s="223"/>
      <c r="R266" s="224"/>
      <c r="S266" s="224"/>
      <c r="T266" s="224"/>
      <c r="U266" s="224"/>
      <c r="V266" s="224"/>
      <c r="W266" s="224"/>
      <c r="X266" s="224"/>
      <c r="Y266" s="214"/>
      <c r="Z266" s="214"/>
      <c r="AA266" s="214"/>
      <c r="AB266" s="214"/>
      <c r="AC266" s="214"/>
      <c r="AD266" s="214"/>
      <c r="AE266" s="214"/>
      <c r="AF266" s="214"/>
      <c r="AG266" s="214" t="s">
        <v>224</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68" t="s">
        <v>226</v>
      </c>
      <c r="D267" s="258"/>
      <c r="E267" s="259"/>
      <c r="F267" s="224"/>
      <c r="G267" s="224"/>
      <c r="H267" s="224"/>
      <c r="I267" s="224"/>
      <c r="J267" s="224"/>
      <c r="K267" s="224"/>
      <c r="L267" s="224"/>
      <c r="M267" s="224"/>
      <c r="N267" s="223"/>
      <c r="O267" s="223"/>
      <c r="P267" s="223"/>
      <c r="Q267" s="223"/>
      <c r="R267" s="224"/>
      <c r="S267" s="224"/>
      <c r="T267" s="224"/>
      <c r="U267" s="224"/>
      <c r="V267" s="224"/>
      <c r="W267" s="224"/>
      <c r="X267" s="224"/>
      <c r="Y267" s="214"/>
      <c r="Z267" s="214"/>
      <c r="AA267" s="214"/>
      <c r="AB267" s="214"/>
      <c r="AC267" s="214"/>
      <c r="AD267" s="214"/>
      <c r="AE267" s="214"/>
      <c r="AF267" s="214"/>
      <c r="AG267" s="214" t="s">
        <v>224</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21"/>
      <c r="B268" s="222"/>
      <c r="C268" s="269" t="s">
        <v>427</v>
      </c>
      <c r="D268" s="258"/>
      <c r="E268" s="259">
        <v>6.5000000000000002E-2</v>
      </c>
      <c r="F268" s="224"/>
      <c r="G268" s="224"/>
      <c r="H268" s="224"/>
      <c r="I268" s="224"/>
      <c r="J268" s="224"/>
      <c r="K268" s="224"/>
      <c r="L268" s="224"/>
      <c r="M268" s="224"/>
      <c r="N268" s="223"/>
      <c r="O268" s="223"/>
      <c r="P268" s="223"/>
      <c r="Q268" s="223"/>
      <c r="R268" s="224"/>
      <c r="S268" s="224"/>
      <c r="T268" s="224"/>
      <c r="U268" s="224"/>
      <c r="V268" s="224"/>
      <c r="W268" s="224"/>
      <c r="X268" s="224"/>
      <c r="Y268" s="214"/>
      <c r="Z268" s="214"/>
      <c r="AA268" s="214"/>
      <c r="AB268" s="214"/>
      <c r="AC268" s="214"/>
      <c r="AD268" s="214"/>
      <c r="AE268" s="214"/>
      <c r="AF268" s="214"/>
      <c r="AG268" s="214" t="s">
        <v>224</v>
      </c>
      <c r="AH268" s="214">
        <v>2</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68" t="s">
        <v>229</v>
      </c>
      <c r="D269" s="258"/>
      <c r="E269" s="259"/>
      <c r="F269" s="224"/>
      <c r="G269" s="224"/>
      <c r="H269" s="224"/>
      <c r="I269" s="224"/>
      <c r="J269" s="224"/>
      <c r="K269" s="224"/>
      <c r="L269" s="224"/>
      <c r="M269" s="224"/>
      <c r="N269" s="223"/>
      <c r="O269" s="223"/>
      <c r="P269" s="223"/>
      <c r="Q269" s="223"/>
      <c r="R269" s="224"/>
      <c r="S269" s="224"/>
      <c r="T269" s="224"/>
      <c r="U269" s="224"/>
      <c r="V269" s="224"/>
      <c r="W269" s="224"/>
      <c r="X269" s="224"/>
      <c r="Y269" s="214"/>
      <c r="Z269" s="214"/>
      <c r="AA269" s="214"/>
      <c r="AB269" s="214"/>
      <c r="AC269" s="214"/>
      <c r="AD269" s="214"/>
      <c r="AE269" s="214"/>
      <c r="AF269" s="214"/>
      <c r="AG269" s="214" t="s">
        <v>224</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21"/>
      <c r="B270" s="222"/>
      <c r="C270" s="267" t="s">
        <v>428</v>
      </c>
      <c r="D270" s="256"/>
      <c r="E270" s="257">
        <v>9.8734999999999999</v>
      </c>
      <c r="F270" s="224"/>
      <c r="G270" s="224"/>
      <c r="H270" s="224"/>
      <c r="I270" s="224"/>
      <c r="J270" s="224"/>
      <c r="K270" s="224"/>
      <c r="L270" s="224"/>
      <c r="M270" s="224"/>
      <c r="N270" s="223"/>
      <c r="O270" s="223"/>
      <c r="P270" s="223"/>
      <c r="Q270" s="223"/>
      <c r="R270" s="224"/>
      <c r="S270" s="224"/>
      <c r="T270" s="224"/>
      <c r="U270" s="224"/>
      <c r="V270" s="224"/>
      <c r="W270" s="224"/>
      <c r="X270" s="224"/>
      <c r="Y270" s="214"/>
      <c r="Z270" s="214"/>
      <c r="AA270" s="214"/>
      <c r="AB270" s="214"/>
      <c r="AC270" s="214"/>
      <c r="AD270" s="214"/>
      <c r="AE270" s="214"/>
      <c r="AF270" s="214"/>
      <c r="AG270" s="214" t="s">
        <v>224</v>
      </c>
      <c r="AH270" s="214">
        <v>5</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33">
        <v>29</v>
      </c>
      <c r="B271" s="234" t="s">
        <v>429</v>
      </c>
      <c r="C271" s="251" t="s">
        <v>430</v>
      </c>
      <c r="D271" s="235" t="s">
        <v>382</v>
      </c>
      <c r="E271" s="236">
        <v>151.9</v>
      </c>
      <c r="F271" s="237"/>
      <c r="G271" s="238">
        <f>ROUND(E271*F271,2)</f>
        <v>0</v>
      </c>
      <c r="H271" s="237"/>
      <c r="I271" s="238">
        <f>ROUND(E271*H271,2)</f>
        <v>0</v>
      </c>
      <c r="J271" s="237"/>
      <c r="K271" s="238">
        <f>ROUND(E271*J271,2)</f>
        <v>0</v>
      </c>
      <c r="L271" s="238">
        <v>21</v>
      </c>
      <c r="M271" s="238">
        <f>G271*(1+L271/100)</f>
        <v>0</v>
      </c>
      <c r="N271" s="236">
        <v>0</v>
      </c>
      <c r="O271" s="236">
        <f>ROUND(E271*N271,2)</f>
        <v>0</v>
      </c>
      <c r="P271" s="236">
        <v>0</v>
      </c>
      <c r="Q271" s="236">
        <f>ROUND(E271*P271,2)</f>
        <v>0</v>
      </c>
      <c r="R271" s="238" t="s">
        <v>353</v>
      </c>
      <c r="S271" s="238" t="s">
        <v>181</v>
      </c>
      <c r="T271" s="239" t="s">
        <v>181</v>
      </c>
      <c r="U271" s="224">
        <v>6.7000000000000004E-2</v>
      </c>
      <c r="V271" s="224">
        <f>ROUND(E271*U271,2)</f>
        <v>10.18</v>
      </c>
      <c r="W271" s="224"/>
      <c r="X271" s="224" t="s">
        <v>219</v>
      </c>
      <c r="Y271" s="214"/>
      <c r="Z271" s="214"/>
      <c r="AA271" s="214"/>
      <c r="AB271" s="214"/>
      <c r="AC271" s="214"/>
      <c r="AD271" s="214"/>
      <c r="AE271" s="214"/>
      <c r="AF271" s="214"/>
      <c r="AG271" s="214" t="s">
        <v>220</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66" t="s">
        <v>431</v>
      </c>
      <c r="D272" s="264"/>
      <c r="E272" s="264"/>
      <c r="F272" s="264"/>
      <c r="G272" s="264"/>
      <c r="H272" s="224"/>
      <c r="I272" s="224"/>
      <c r="J272" s="224"/>
      <c r="K272" s="224"/>
      <c r="L272" s="224"/>
      <c r="M272" s="224"/>
      <c r="N272" s="223"/>
      <c r="O272" s="223"/>
      <c r="P272" s="223"/>
      <c r="Q272" s="223"/>
      <c r="R272" s="224"/>
      <c r="S272" s="224"/>
      <c r="T272" s="224"/>
      <c r="U272" s="224"/>
      <c r="V272" s="224"/>
      <c r="W272" s="224"/>
      <c r="X272" s="224"/>
      <c r="Y272" s="214"/>
      <c r="Z272" s="214"/>
      <c r="AA272" s="214"/>
      <c r="AB272" s="214"/>
      <c r="AC272" s="214"/>
      <c r="AD272" s="214"/>
      <c r="AE272" s="214"/>
      <c r="AF272" s="214"/>
      <c r="AG272" s="214" t="s">
        <v>222</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21"/>
      <c r="B273" s="222"/>
      <c r="C273" s="267" t="s">
        <v>432</v>
      </c>
      <c r="D273" s="256"/>
      <c r="E273" s="257"/>
      <c r="F273" s="224"/>
      <c r="G273" s="224"/>
      <c r="H273" s="224"/>
      <c r="I273" s="224"/>
      <c r="J273" s="224"/>
      <c r="K273" s="224"/>
      <c r="L273" s="224"/>
      <c r="M273" s="224"/>
      <c r="N273" s="223"/>
      <c r="O273" s="223"/>
      <c r="P273" s="223"/>
      <c r="Q273" s="223"/>
      <c r="R273" s="224"/>
      <c r="S273" s="224"/>
      <c r="T273" s="224"/>
      <c r="U273" s="224"/>
      <c r="V273" s="224"/>
      <c r="W273" s="224"/>
      <c r="X273" s="224"/>
      <c r="Y273" s="214"/>
      <c r="Z273" s="214"/>
      <c r="AA273" s="214"/>
      <c r="AB273" s="214"/>
      <c r="AC273" s="214"/>
      <c r="AD273" s="214"/>
      <c r="AE273" s="214"/>
      <c r="AF273" s="214"/>
      <c r="AG273" s="214" t="s">
        <v>224</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67" t="s">
        <v>433</v>
      </c>
      <c r="D274" s="256"/>
      <c r="E274" s="257"/>
      <c r="F274" s="224"/>
      <c r="G274" s="224"/>
      <c r="H274" s="224"/>
      <c r="I274" s="224"/>
      <c r="J274" s="224"/>
      <c r="K274" s="224"/>
      <c r="L274" s="224"/>
      <c r="M274" s="224"/>
      <c r="N274" s="223"/>
      <c r="O274" s="223"/>
      <c r="P274" s="223"/>
      <c r="Q274" s="223"/>
      <c r="R274" s="224"/>
      <c r="S274" s="224"/>
      <c r="T274" s="224"/>
      <c r="U274" s="224"/>
      <c r="V274" s="224"/>
      <c r="W274" s="224"/>
      <c r="X274" s="224"/>
      <c r="Y274" s="214"/>
      <c r="Z274" s="214"/>
      <c r="AA274" s="214"/>
      <c r="AB274" s="214"/>
      <c r="AC274" s="214"/>
      <c r="AD274" s="214"/>
      <c r="AE274" s="214"/>
      <c r="AF274" s="214"/>
      <c r="AG274" s="214" t="s">
        <v>224</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67" t="s">
        <v>434</v>
      </c>
      <c r="D275" s="256"/>
      <c r="E275" s="257">
        <v>151.9</v>
      </c>
      <c r="F275" s="224"/>
      <c r="G275" s="224"/>
      <c r="H275" s="224"/>
      <c r="I275" s="224"/>
      <c r="J275" s="224"/>
      <c r="K275" s="224"/>
      <c r="L275" s="224"/>
      <c r="M275" s="224"/>
      <c r="N275" s="223"/>
      <c r="O275" s="223"/>
      <c r="P275" s="223"/>
      <c r="Q275" s="223"/>
      <c r="R275" s="224"/>
      <c r="S275" s="224"/>
      <c r="T275" s="224"/>
      <c r="U275" s="224"/>
      <c r="V275" s="224"/>
      <c r="W275" s="224"/>
      <c r="X275" s="224"/>
      <c r="Y275" s="214"/>
      <c r="Z275" s="214"/>
      <c r="AA275" s="214"/>
      <c r="AB275" s="214"/>
      <c r="AC275" s="214"/>
      <c r="AD275" s="214"/>
      <c r="AE275" s="214"/>
      <c r="AF275" s="214"/>
      <c r="AG275" s="214" t="s">
        <v>224</v>
      </c>
      <c r="AH275" s="214">
        <v>5</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33">
        <v>30</v>
      </c>
      <c r="B276" s="234" t="s">
        <v>435</v>
      </c>
      <c r="C276" s="251" t="s">
        <v>436</v>
      </c>
      <c r="D276" s="235" t="s">
        <v>382</v>
      </c>
      <c r="E276" s="236">
        <v>151.9</v>
      </c>
      <c r="F276" s="237"/>
      <c r="G276" s="238">
        <f>ROUND(E276*F276,2)</f>
        <v>0</v>
      </c>
      <c r="H276" s="237"/>
      <c r="I276" s="238">
        <f>ROUND(E276*H276,2)</f>
        <v>0</v>
      </c>
      <c r="J276" s="237"/>
      <c r="K276" s="238">
        <f>ROUND(E276*J276,2)</f>
        <v>0</v>
      </c>
      <c r="L276" s="238">
        <v>21</v>
      </c>
      <c r="M276" s="238">
        <f>G276*(1+L276/100)</f>
        <v>0</v>
      </c>
      <c r="N276" s="236">
        <v>0</v>
      </c>
      <c r="O276" s="236">
        <f>ROUND(E276*N276,2)</f>
        <v>0</v>
      </c>
      <c r="P276" s="236">
        <v>0</v>
      </c>
      <c r="Q276" s="236">
        <f>ROUND(E276*P276,2)</f>
        <v>0</v>
      </c>
      <c r="R276" s="238" t="s">
        <v>353</v>
      </c>
      <c r="S276" s="238" t="s">
        <v>181</v>
      </c>
      <c r="T276" s="239" t="s">
        <v>181</v>
      </c>
      <c r="U276" s="224">
        <v>3.2000000000000001E-2</v>
      </c>
      <c r="V276" s="224">
        <f>ROUND(E276*U276,2)</f>
        <v>4.8600000000000003</v>
      </c>
      <c r="W276" s="224"/>
      <c r="X276" s="224" t="s">
        <v>219</v>
      </c>
      <c r="Y276" s="214"/>
      <c r="Z276" s="214"/>
      <c r="AA276" s="214"/>
      <c r="AB276" s="214"/>
      <c r="AC276" s="214"/>
      <c r="AD276" s="214"/>
      <c r="AE276" s="214"/>
      <c r="AF276" s="214"/>
      <c r="AG276" s="214" t="s">
        <v>254</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66" t="s">
        <v>437</v>
      </c>
      <c r="D277" s="264"/>
      <c r="E277" s="264"/>
      <c r="F277" s="264"/>
      <c r="G277" s="264"/>
      <c r="H277" s="224"/>
      <c r="I277" s="224"/>
      <c r="J277" s="224"/>
      <c r="K277" s="224"/>
      <c r="L277" s="224"/>
      <c r="M277" s="224"/>
      <c r="N277" s="223"/>
      <c r="O277" s="223"/>
      <c r="P277" s="223"/>
      <c r="Q277" s="223"/>
      <c r="R277" s="224"/>
      <c r="S277" s="224"/>
      <c r="T277" s="224"/>
      <c r="U277" s="224"/>
      <c r="V277" s="224"/>
      <c r="W277" s="224"/>
      <c r="X277" s="224"/>
      <c r="Y277" s="214"/>
      <c r="Z277" s="214"/>
      <c r="AA277" s="214"/>
      <c r="AB277" s="214"/>
      <c r="AC277" s="214"/>
      <c r="AD277" s="214"/>
      <c r="AE277" s="214"/>
      <c r="AF277" s="214"/>
      <c r="AG277" s="214" t="s">
        <v>222</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67" t="s">
        <v>438</v>
      </c>
      <c r="D278" s="256"/>
      <c r="E278" s="257"/>
      <c r="F278" s="224"/>
      <c r="G278" s="224"/>
      <c r="H278" s="224"/>
      <c r="I278" s="224"/>
      <c r="J278" s="224"/>
      <c r="K278" s="224"/>
      <c r="L278" s="224"/>
      <c r="M278" s="224"/>
      <c r="N278" s="223"/>
      <c r="O278" s="223"/>
      <c r="P278" s="223"/>
      <c r="Q278" s="223"/>
      <c r="R278" s="224"/>
      <c r="S278" s="224"/>
      <c r="T278" s="224"/>
      <c r="U278" s="224"/>
      <c r="V278" s="224"/>
      <c r="W278" s="224"/>
      <c r="X278" s="224"/>
      <c r="Y278" s="214"/>
      <c r="Z278" s="214"/>
      <c r="AA278" s="214"/>
      <c r="AB278" s="214"/>
      <c r="AC278" s="214"/>
      <c r="AD278" s="214"/>
      <c r="AE278" s="214"/>
      <c r="AF278" s="214"/>
      <c r="AG278" s="214" t="s">
        <v>224</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21"/>
      <c r="B279" s="222"/>
      <c r="C279" s="267" t="s">
        <v>386</v>
      </c>
      <c r="D279" s="256"/>
      <c r="E279" s="257"/>
      <c r="F279" s="224"/>
      <c r="G279" s="224"/>
      <c r="H279" s="224"/>
      <c r="I279" s="224"/>
      <c r="J279" s="224"/>
      <c r="K279" s="224"/>
      <c r="L279" s="224"/>
      <c r="M279" s="224"/>
      <c r="N279" s="223"/>
      <c r="O279" s="223"/>
      <c r="P279" s="223"/>
      <c r="Q279" s="223"/>
      <c r="R279" s="224"/>
      <c r="S279" s="224"/>
      <c r="T279" s="224"/>
      <c r="U279" s="224"/>
      <c r="V279" s="224"/>
      <c r="W279" s="224"/>
      <c r="X279" s="224"/>
      <c r="Y279" s="214"/>
      <c r="Z279" s="214"/>
      <c r="AA279" s="214"/>
      <c r="AB279" s="214"/>
      <c r="AC279" s="214"/>
      <c r="AD279" s="214"/>
      <c r="AE279" s="214"/>
      <c r="AF279" s="214"/>
      <c r="AG279" s="214" t="s">
        <v>224</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21"/>
      <c r="B280" s="222"/>
      <c r="C280" s="267" t="s">
        <v>434</v>
      </c>
      <c r="D280" s="256"/>
      <c r="E280" s="257">
        <v>151.9</v>
      </c>
      <c r="F280" s="224"/>
      <c r="G280" s="224"/>
      <c r="H280" s="224"/>
      <c r="I280" s="224"/>
      <c r="J280" s="224"/>
      <c r="K280" s="224"/>
      <c r="L280" s="224"/>
      <c r="M280" s="224"/>
      <c r="N280" s="223"/>
      <c r="O280" s="223"/>
      <c r="P280" s="223"/>
      <c r="Q280" s="223"/>
      <c r="R280" s="224"/>
      <c r="S280" s="224"/>
      <c r="T280" s="224"/>
      <c r="U280" s="224"/>
      <c r="V280" s="224"/>
      <c r="W280" s="224"/>
      <c r="X280" s="224"/>
      <c r="Y280" s="214"/>
      <c r="Z280" s="214"/>
      <c r="AA280" s="214"/>
      <c r="AB280" s="214"/>
      <c r="AC280" s="214"/>
      <c r="AD280" s="214"/>
      <c r="AE280" s="214"/>
      <c r="AF280" s="214"/>
      <c r="AG280" s="214" t="s">
        <v>224</v>
      </c>
      <c r="AH280" s="214">
        <v>5</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33">
        <v>31</v>
      </c>
      <c r="B281" s="234" t="s">
        <v>439</v>
      </c>
      <c r="C281" s="251" t="s">
        <v>440</v>
      </c>
      <c r="D281" s="235" t="s">
        <v>382</v>
      </c>
      <c r="E281" s="236">
        <v>151.9</v>
      </c>
      <c r="F281" s="237"/>
      <c r="G281" s="238">
        <f>ROUND(E281*F281,2)</f>
        <v>0</v>
      </c>
      <c r="H281" s="237"/>
      <c r="I281" s="238">
        <f>ROUND(E281*H281,2)</f>
        <v>0</v>
      </c>
      <c r="J281" s="237"/>
      <c r="K281" s="238">
        <f>ROUND(E281*J281,2)</f>
        <v>0</v>
      </c>
      <c r="L281" s="238">
        <v>21</v>
      </c>
      <c r="M281" s="238">
        <f>G281*(1+L281/100)</f>
        <v>0</v>
      </c>
      <c r="N281" s="236">
        <v>0</v>
      </c>
      <c r="O281" s="236">
        <f>ROUND(E281*N281,2)</f>
        <v>0</v>
      </c>
      <c r="P281" s="236">
        <v>0</v>
      </c>
      <c r="Q281" s="236">
        <f>ROUND(E281*P281,2)</f>
        <v>0</v>
      </c>
      <c r="R281" s="238" t="s">
        <v>353</v>
      </c>
      <c r="S281" s="238" t="s">
        <v>181</v>
      </c>
      <c r="T281" s="239" t="s">
        <v>181</v>
      </c>
      <c r="U281" s="224">
        <v>5.5E-2</v>
      </c>
      <c r="V281" s="224">
        <f>ROUND(E281*U281,2)</f>
        <v>8.35</v>
      </c>
      <c r="W281" s="224"/>
      <c r="X281" s="224" t="s">
        <v>219</v>
      </c>
      <c r="Y281" s="214"/>
      <c r="Z281" s="214"/>
      <c r="AA281" s="214"/>
      <c r="AB281" s="214"/>
      <c r="AC281" s="214"/>
      <c r="AD281" s="214"/>
      <c r="AE281" s="214"/>
      <c r="AF281" s="214"/>
      <c r="AG281" s="214" t="s">
        <v>254</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66" t="s">
        <v>437</v>
      </c>
      <c r="D282" s="264"/>
      <c r="E282" s="264"/>
      <c r="F282" s="264"/>
      <c r="G282" s="264"/>
      <c r="H282" s="224"/>
      <c r="I282" s="224"/>
      <c r="J282" s="224"/>
      <c r="K282" s="224"/>
      <c r="L282" s="224"/>
      <c r="M282" s="224"/>
      <c r="N282" s="223"/>
      <c r="O282" s="223"/>
      <c r="P282" s="223"/>
      <c r="Q282" s="223"/>
      <c r="R282" s="224"/>
      <c r="S282" s="224"/>
      <c r="T282" s="224"/>
      <c r="U282" s="224"/>
      <c r="V282" s="224"/>
      <c r="W282" s="224"/>
      <c r="X282" s="224"/>
      <c r="Y282" s="214"/>
      <c r="Z282" s="214"/>
      <c r="AA282" s="214"/>
      <c r="AB282" s="214"/>
      <c r="AC282" s="214"/>
      <c r="AD282" s="214"/>
      <c r="AE282" s="214"/>
      <c r="AF282" s="214"/>
      <c r="AG282" s="214" t="s">
        <v>222</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67" t="s">
        <v>441</v>
      </c>
      <c r="D283" s="256"/>
      <c r="E283" s="257"/>
      <c r="F283" s="224"/>
      <c r="G283" s="224"/>
      <c r="H283" s="224"/>
      <c r="I283" s="224"/>
      <c r="J283" s="224"/>
      <c r="K283" s="224"/>
      <c r="L283" s="224"/>
      <c r="M283" s="224"/>
      <c r="N283" s="223"/>
      <c r="O283" s="223"/>
      <c r="P283" s="223"/>
      <c r="Q283" s="223"/>
      <c r="R283" s="224"/>
      <c r="S283" s="224"/>
      <c r="T283" s="224"/>
      <c r="U283" s="224"/>
      <c r="V283" s="224"/>
      <c r="W283" s="224"/>
      <c r="X283" s="224"/>
      <c r="Y283" s="214"/>
      <c r="Z283" s="214"/>
      <c r="AA283" s="214"/>
      <c r="AB283" s="214"/>
      <c r="AC283" s="214"/>
      <c r="AD283" s="214"/>
      <c r="AE283" s="214"/>
      <c r="AF283" s="214"/>
      <c r="AG283" s="214" t="s">
        <v>224</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67" t="s">
        <v>386</v>
      </c>
      <c r="D284" s="256"/>
      <c r="E284" s="257"/>
      <c r="F284" s="224"/>
      <c r="G284" s="224"/>
      <c r="H284" s="224"/>
      <c r="I284" s="224"/>
      <c r="J284" s="224"/>
      <c r="K284" s="224"/>
      <c r="L284" s="224"/>
      <c r="M284" s="224"/>
      <c r="N284" s="223"/>
      <c r="O284" s="223"/>
      <c r="P284" s="223"/>
      <c r="Q284" s="223"/>
      <c r="R284" s="224"/>
      <c r="S284" s="224"/>
      <c r="T284" s="224"/>
      <c r="U284" s="224"/>
      <c r="V284" s="224"/>
      <c r="W284" s="224"/>
      <c r="X284" s="224"/>
      <c r="Y284" s="214"/>
      <c r="Z284" s="214"/>
      <c r="AA284" s="214"/>
      <c r="AB284" s="214"/>
      <c r="AC284" s="214"/>
      <c r="AD284" s="214"/>
      <c r="AE284" s="214"/>
      <c r="AF284" s="214"/>
      <c r="AG284" s="214" t="s">
        <v>224</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21"/>
      <c r="B285" s="222"/>
      <c r="C285" s="267" t="s">
        <v>442</v>
      </c>
      <c r="D285" s="256"/>
      <c r="E285" s="257">
        <v>151.9</v>
      </c>
      <c r="F285" s="224"/>
      <c r="G285" s="224"/>
      <c r="H285" s="224"/>
      <c r="I285" s="224"/>
      <c r="J285" s="224"/>
      <c r="K285" s="224"/>
      <c r="L285" s="224"/>
      <c r="M285" s="224"/>
      <c r="N285" s="223"/>
      <c r="O285" s="223"/>
      <c r="P285" s="223"/>
      <c r="Q285" s="223"/>
      <c r="R285" s="224"/>
      <c r="S285" s="224"/>
      <c r="T285" s="224"/>
      <c r="U285" s="224"/>
      <c r="V285" s="224"/>
      <c r="W285" s="224"/>
      <c r="X285" s="224"/>
      <c r="Y285" s="214"/>
      <c r="Z285" s="214"/>
      <c r="AA285" s="214"/>
      <c r="AB285" s="214"/>
      <c r="AC285" s="214"/>
      <c r="AD285" s="214"/>
      <c r="AE285" s="214"/>
      <c r="AF285" s="214"/>
      <c r="AG285" s="214" t="s">
        <v>224</v>
      </c>
      <c r="AH285" s="214">
        <v>5</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3">
        <v>32</v>
      </c>
      <c r="B286" s="234" t="s">
        <v>443</v>
      </c>
      <c r="C286" s="251" t="s">
        <v>444</v>
      </c>
      <c r="D286" s="235" t="s">
        <v>445</v>
      </c>
      <c r="E286" s="236">
        <v>4.6894499999999999</v>
      </c>
      <c r="F286" s="237"/>
      <c r="G286" s="238">
        <f>ROUND(E286*F286,2)</f>
        <v>0</v>
      </c>
      <c r="H286" s="237"/>
      <c r="I286" s="238">
        <f>ROUND(E286*H286,2)</f>
        <v>0</v>
      </c>
      <c r="J286" s="237"/>
      <c r="K286" s="238">
        <f>ROUND(E286*J286,2)</f>
        <v>0</v>
      </c>
      <c r="L286" s="238">
        <v>21</v>
      </c>
      <c r="M286" s="238">
        <f>G286*(1+L286/100)</f>
        <v>0</v>
      </c>
      <c r="N286" s="236">
        <v>1</v>
      </c>
      <c r="O286" s="236">
        <f>ROUND(E286*N286,2)</f>
        <v>4.6900000000000004</v>
      </c>
      <c r="P286" s="236">
        <v>0</v>
      </c>
      <c r="Q286" s="236">
        <f>ROUND(E286*P286,2)</f>
        <v>0</v>
      </c>
      <c r="R286" s="238" t="s">
        <v>345</v>
      </c>
      <c r="S286" s="238" t="s">
        <v>181</v>
      </c>
      <c r="T286" s="239" t="s">
        <v>181</v>
      </c>
      <c r="U286" s="224">
        <v>0</v>
      </c>
      <c r="V286" s="224">
        <f>ROUND(E286*U286,2)</f>
        <v>0</v>
      </c>
      <c r="W286" s="224"/>
      <c r="X286" s="224" t="s">
        <v>346</v>
      </c>
      <c r="Y286" s="214"/>
      <c r="Z286" s="214"/>
      <c r="AA286" s="214"/>
      <c r="AB286" s="214"/>
      <c r="AC286" s="214"/>
      <c r="AD286" s="214"/>
      <c r="AE286" s="214"/>
      <c r="AF286" s="214"/>
      <c r="AG286" s="214" t="s">
        <v>347</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67" t="s">
        <v>446</v>
      </c>
      <c r="D287" s="256"/>
      <c r="E287" s="257"/>
      <c r="F287" s="224"/>
      <c r="G287" s="224"/>
      <c r="H287" s="224"/>
      <c r="I287" s="224"/>
      <c r="J287" s="224"/>
      <c r="K287" s="224"/>
      <c r="L287" s="224"/>
      <c r="M287" s="224"/>
      <c r="N287" s="223"/>
      <c r="O287" s="223"/>
      <c r="P287" s="223"/>
      <c r="Q287" s="223"/>
      <c r="R287" s="224"/>
      <c r="S287" s="224"/>
      <c r="T287" s="224"/>
      <c r="U287" s="224"/>
      <c r="V287" s="224"/>
      <c r="W287" s="224"/>
      <c r="X287" s="224"/>
      <c r="Y287" s="214"/>
      <c r="Z287" s="214"/>
      <c r="AA287" s="214"/>
      <c r="AB287" s="214"/>
      <c r="AC287" s="214"/>
      <c r="AD287" s="214"/>
      <c r="AE287" s="214"/>
      <c r="AF287" s="214"/>
      <c r="AG287" s="214" t="s">
        <v>224</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67" t="s">
        <v>447</v>
      </c>
      <c r="D288" s="256"/>
      <c r="E288" s="257"/>
      <c r="F288" s="224"/>
      <c r="G288" s="224"/>
      <c r="H288" s="224"/>
      <c r="I288" s="224"/>
      <c r="J288" s="224"/>
      <c r="K288" s="224"/>
      <c r="L288" s="224"/>
      <c r="M288" s="224"/>
      <c r="N288" s="223"/>
      <c r="O288" s="223"/>
      <c r="P288" s="223"/>
      <c r="Q288" s="223"/>
      <c r="R288" s="224"/>
      <c r="S288" s="224"/>
      <c r="T288" s="224"/>
      <c r="U288" s="224"/>
      <c r="V288" s="224"/>
      <c r="W288" s="224"/>
      <c r="X288" s="224"/>
      <c r="Y288" s="214"/>
      <c r="Z288" s="214"/>
      <c r="AA288" s="214"/>
      <c r="AB288" s="214"/>
      <c r="AC288" s="214"/>
      <c r="AD288" s="214"/>
      <c r="AE288" s="214"/>
      <c r="AF288" s="214"/>
      <c r="AG288" s="214" t="s">
        <v>224</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21"/>
      <c r="B289" s="222"/>
      <c r="C289" s="268" t="s">
        <v>226</v>
      </c>
      <c r="D289" s="258"/>
      <c r="E289" s="259"/>
      <c r="F289" s="224"/>
      <c r="G289" s="224"/>
      <c r="H289" s="224"/>
      <c r="I289" s="224"/>
      <c r="J289" s="224"/>
      <c r="K289" s="224"/>
      <c r="L289" s="224"/>
      <c r="M289" s="224"/>
      <c r="N289" s="223"/>
      <c r="O289" s="223"/>
      <c r="P289" s="223"/>
      <c r="Q289" s="223"/>
      <c r="R289" s="224"/>
      <c r="S289" s="224"/>
      <c r="T289" s="224"/>
      <c r="U289" s="224"/>
      <c r="V289" s="224"/>
      <c r="W289" s="224"/>
      <c r="X289" s="224"/>
      <c r="Y289" s="214"/>
      <c r="Z289" s="214"/>
      <c r="AA289" s="214"/>
      <c r="AB289" s="214"/>
      <c r="AC289" s="214"/>
      <c r="AD289" s="214"/>
      <c r="AE289" s="214"/>
      <c r="AF289" s="214"/>
      <c r="AG289" s="214" t="s">
        <v>224</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69" t="s">
        <v>448</v>
      </c>
      <c r="D290" s="258"/>
      <c r="E290" s="259">
        <v>2.5499999999999998E-2</v>
      </c>
      <c r="F290" s="224"/>
      <c r="G290" s="224"/>
      <c r="H290" s="224"/>
      <c r="I290" s="224"/>
      <c r="J290" s="224"/>
      <c r="K290" s="224"/>
      <c r="L290" s="224"/>
      <c r="M290" s="224"/>
      <c r="N290" s="223"/>
      <c r="O290" s="223"/>
      <c r="P290" s="223"/>
      <c r="Q290" s="223"/>
      <c r="R290" s="224"/>
      <c r="S290" s="224"/>
      <c r="T290" s="224"/>
      <c r="U290" s="224"/>
      <c r="V290" s="224"/>
      <c r="W290" s="224"/>
      <c r="X290" s="224"/>
      <c r="Y290" s="214"/>
      <c r="Z290" s="214"/>
      <c r="AA290" s="214"/>
      <c r="AB290" s="214"/>
      <c r="AC290" s="214"/>
      <c r="AD290" s="214"/>
      <c r="AE290" s="214"/>
      <c r="AF290" s="214"/>
      <c r="AG290" s="214" t="s">
        <v>224</v>
      </c>
      <c r="AH290" s="214">
        <v>2</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68" t="s">
        <v>229</v>
      </c>
      <c r="D291" s="258"/>
      <c r="E291" s="259"/>
      <c r="F291" s="224"/>
      <c r="G291" s="224"/>
      <c r="H291" s="224"/>
      <c r="I291" s="224"/>
      <c r="J291" s="224"/>
      <c r="K291" s="224"/>
      <c r="L291" s="224"/>
      <c r="M291" s="224"/>
      <c r="N291" s="223"/>
      <c r="O291" s="223"/>
      <c r="P291" s="223"/>
      <c r="Q291" s="223"/>
      <c r="R291" s="224"/>
      <c r="S291" s="224"/>
      <c r="T291" s="224"/>
      <c r="U291" s="224"/>
      <c r="V291" s="224"/>
      <c r="W291" s="224"/>
      <c r="X291" s="224"/>
      <c r="Y291" s="214"/>
      <c r="Z291" s="214"/>
      <c r="AA291" s="214"/>
      <c r="AB291" s="214"/>
      <c r="AC291" s="214"/>
      <c r="AD291" s="214"/>
      <c r="AE291" s="214"/>
      <c r="AF291" s="214"/>
      <c r="AG291" s="214" t="s">
        <v>224</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21"/>
      <c r="B292" s="222"/>
      <c r="C292" s="267" t="s">
        <v>449</v>
      </c>
      <c r="D292" s="256"/>
      <c r="E292" s="257">
        <v>4.6894499999999999</v>
      </c>
      <c r="F292" s="224"/>
      <c r="G292" s="224"/>
      <c r="H292" s="224"/>
      <c r="I292" s="224"/>
      <c r="J292" s="224"/>
      <c r="K292" s="224"/>
      <c r="L292" s="224"/>
      <c r="M292" s="224"/>
      <c r="N292" s="223"/>
      <c r="O292" s="223"/>
      <c r="P292" s="223"/>
      <c r="Q292" s="223"/>
      <c r="R292" s="224"/>
      <c r="S292" s="224"/>
      <c r="T292" s="224"/>
      <c r="U292" s="224"/>
      <c r="V292" s="224"/>
      <c r="W292" s="224"/>
      <c r="X292" s="224"/>
      <c r="Y292" s="214"/>
      <c r="Z292" s="214"/>
      <c r="AA292" s="214"/>
      <c r="AB292" s="214"/>
      <c r="AC292" s="214"/>
      <c r="AD292" s="214"/>
      <c r="AE292" s="214"/>
      <c r="AF292" s="214"/>
      <c r="AG292" s="214" t="s">
        <v>224</v>
      </c>
      <c r="AH292" s="214">
        <v>5</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ht="22.5" outlineLevel="1" x14ac:dyDescent="0.2">
      <c r="A293" s="233">
        <v>33</v>
      </c>
      <c r="B293" s="234" t="s">
        <v>450</v>
      </c>
      <c r="C293" s="251" t="s">
        <v>451</v>
      </c>
      <c r="D293" s="235" t="s">
        <v>382</v>
      </c>
      <c r="E293" s="236">
        <v>61.7485</v>
      </c>
      <c r="F293" s="237"/>
      <c r="G293" s="238">
        <f>ROUND(E293*F293,2)</f>
        <v>0</v>
      </c>
      <c r="H293" s="237"/>
      <c r="I293" s="238">
        <f>ROUND(E293*H293,2)</f>
        <v>0</v>
      </c>
      <c r="J293" s="237"/>
      <c r="K293" s="238">
        <f>ROUND(E293*J293,2)</f>
        <v>0</v>
      </c>
      <c r="L293" s="238">
        <v>21</v>
      </c>
      <c r="M293" s="238">
        <f>G293*(1+L293/100)</f>
        <v>0</v>
      </c>
      <c r="N293" s="236">
        <v>0.105</v>
      </c>
      <c r="O293" s="236">
        <f>ROUND(E293*N293,2)</f>
        <v>6.48</v>
      </c>
      <c r="P293" s="236">
        <v>0</v>
      </c>
      <c r="Q293" s="236">
        <f>ROUND(E293*P293,2)</f>
        <v>0</v>
      </c>
      <c r="R293" s="238" t="s">
        <v>345</v>
      </c>
      <c r="S293" s="238" t="s">
        <v>181</v>
      </c>
      <c r="T293" s="239" t="s">
        <v>181</v>
      </c>
      <c r="U293" s="224">
        <v>0</v>
      </c>
      <c r="V293" s="224">
        <f>ROUND(E293*U293,2)</f>
        <v>0</v>
      </c>
      <c r="W293" s="224"/>
      <c r="X293" s="224" t="s">
        <v>346</v>
      </c>
      <c r="Y293" s="214"/>
      <c r="Z293" s="214"/>
      <c r="AA293" s="214"/>
      <c r="AB293" s="214"/>
      <c r="AC293" s="214"/>
      <c r="AD293" s="214"/>
      <c r="AE293" s="214"/>
      <c r="AF293" s="214"/>
      <c r="AG293" s="214" t="s">
        <v>452</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67" t="s">
        <v>453</v>
      </c>
      <c r="D294" s="256"/>
      <c r="E294" s="257"/>
      <c r="F294" s="224"/>
      <c r="G294" s="224"/>
      <c r="H294" s="224"/>
      <c r="I294" s="224"/>
      <c r="J294" s="224"/>
      <c r="K294" s="224"/>
      <c r="L294" s="224"/>
      <c r="M294" s="224"/>
      <c r="N294" s="223"/>
      <c r="O294" s="223"/>
      <c r="P294" s="223"/>
      <c r="Q294" s="223"/>
      <c r="R294" s="224"/>
      <c r="S294" s="224"/>
      <c r="T294" s="224"/>
      <c r="U294" s="224"/>
      <c r="V294" s="224"/>
      <c r="W294" s="224"/>
      <c r="X294" s="224"/>
      <c r="Y294" s="214"/>
      <c r="Z294" s="214"/>
      <c r="AA294" s="214"/>
      <c r="AB294" s="214"/>
      <c r="AC294" s="214"/>
      <c r="AD294" s="214"/>
      <c r="AE294" s="214"/>
      <c r="AF294" s="214"/>
      <c r="AG294" s="214" t="s">
        <v>224</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67" t="s">
        <v>454</v>
      </c>
      <c r="D295" s="256"/>
      <c r="E295" s="257">
        <v>61.7485</v>
      </c>
      <c r="F295" s="224"/>
      <c r="G295" s="224"/>
      <c r="H295" s="224"/>
      <c r="I295" s="224"/>
      <c r="J295" s="224"/>
      <c r="K295" s="224"/>
      <c r="L295" s="224"/>
      <c r="M295" s="224"/>
      <c r="N295" s="223"/>
      <c r="O295" s="223"/>
      <c r="P295" s="223"/>
      <c r="Q295" s="223"/>
      <c r="R295" s="224"/>
      <c r="S295" s="224"/>
      <c r="T295" s="224"/>
      <c r="U295" s="224"/>
      <c r="V295" s="224"/>
      <c r="W295" s="224"/>
      <c r="X295" s="224"/>
      <c r="Y295" s="214"/>
      <c r="Z295" s="214"/>
      <c r="AA295" s="214"/>
      <c r="AB295" s="214"/>
      <c r="AC295" s="214"/>
      <c r="AD295" s="214"/>
      <c r="AE295" s="214"/>
      <c r="AF295" s="214"/>
      <c r="AG295" s="214" t="s">
        <v>224</v>
      </c>
      <c r="AH295" s="214">
        <v>5</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x14ac:dyDescent="0.2">
      <c r="A296" s="226" t="s">
        <v>176</v>
      </c>
      <c r="B296" s="227" t="s">
        <v>133</v>
      </c>
      <c r="C296" s="249" t="s">
        <v>134</v>
      </c>
      <c r="D296" s="228"/>
      <c r="E296" s="229"/>
      <c r="F296" s="230"/>
      <c r="G296" s="230">
        <f>SUMIF(AG297:AG309,"&lt;&gt;NOR",G297:G309)</f>
        <v>0</v>
      </c>
      <c r="H296" s="230"/>
      <c r="I296" s="230">
        <f>SUM(I297:I309)</f>
        <v>0</v>
      </c>
      <c r="J296" s="230"/>
      <c r="K296" s="230">
        <f>SUM(K297:K309)</f>
        <v>0</v>
      </c>
      <c r="L296" s="230"/>
      <c r="M296" s="230">
        <f>SUM(M297:M309)</f>
        <v>0</v>
      </c>
      <c r="N296" s="229"/>
      <c r="O296" s="229">
        <f>SUM(O297:O309)</f>
        <v>0</v>
      </c>
      <c r="P296" s="229"/>
      <c r="Q296" s="229">
        <f>SUM(Q297:Q309)</f>
        <v>8.86</v>
      </c>
      <c r="R296" s="230"/>
      <c r="S296" s="230"/>
      <c r="T296" s="231"/>
      <c r="U296" s="225"/>
      <c r="V296" s="225">
        <f>SUM(V297:V309)</f>
        <v>6.22</v>
      </c>
      <c r="W296" s="225"/>
      <c r="X296" s="225"/>
      <c r="AG296" t="s">
        <v>177</v>
      </c>
    </row>
    <row r="297" spans="1:60" ht="22.5" outlineLevel="1" x14ac:dyDescent="0.2">
      <c r="A297" s="233">
        <v>34</v>
      </c>
      <c r="B297" s="234" t="s">
        <v>455</v>
      </c>
      <c r="C297" s="251" t="s">
        <v>456</v>
      </c>
      <c r="D297" s="235" t="s">
        <v>259</v>
      </c>
      <c r="E297" s="236">
        <v>22.785</v>
      </c>
      <c r="F297" s="237"/>
      <c r="G297" s="238">
        <f>ROUND(E297*F297,2)</f>
        <v>0</v>
      </c>
      <c r="H297" s="237"/>
      <c r="I297" s="238">
        <f>ROUND(E297*H297,2)</f>
        <v>0</v>
      </c>
      <c r="J297" s="237"/>
      <c r="K297" s="238">
        <f>ROUND(E297*J297,2)</f>
        <v>0</v>
      </c>
      <c r="L297" s="238">
        <v>21</v>
      </c>
      <c r="M297" s="238">
        <f>G297*(1+L297/100)</f>
        <v>0</v>
      </c>
      <c r="N297" s="236">
        <v>0</v>
      </c>
      <c r="O297" s="236">
        <f>ROUND(E297*N297,2)</f>
        <v>0</v>
      </c>
      <c r="P297" s="236">
        <v>0.26400000000000001</v>
      </c>
      <c r="Q297" s="236">
        <f>ROUND(E297*P297,2)</f>
        <v>6.02</v>
      </c>
      <c r="R297" s="238" t="s">
        <v>353</v>
      </c>
      <c r="S297" s="238" t="s">
        <v>181</v>
      </c>
      <c r="T297" s="239" t="s">
        <v>181</v>
      </c>
      <c r="U297" s="224">
        <v>4.9500000000000002E-2</v>
      </c>
      <c r="V297" s="224">
        <f>ROUND(E297*U297,2)</f>
        <v>1.1299999999999999</v>
      </c>
      <c r="W297" s="224"/>
      <c r="X297" s="224" t="s">
        <v>219</v>
      </c>
      <c r="Y297" s="214"/>
      <c r="Z297" s="214"/>
      <c r="AA297" s="214"/>
      <c r="AB297" s="214"/>
      <c r="AC297" s="214"/>
      <c r="AD297" s="214"/>
      <c r="AE297" s="214"/>
      <c r="AF297" s="214"/>
      <c r="AG297" s="214" t="s">
        <v>254</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21"/>
      <c r="B298" s="222"/>
      <c r="C298" s="267" t="s">
        <v>457</v>
      </c>
      <c r="D298" s="256"/>
      <c r="E298" s="257"/>
      <c r="F298" s="224"/>
      <c r="G298" s="224"/>
      <c r="H298" s="224"/>
      <c r="I298" s="224"/>
      <c r="J298" s="224"/>
      <c r="K298" s="224"/>
      <c r="L298" s="224"/>
      <c r="M298" s="224"/>
      <c r="N298" s="223"/>
      <c r="O298" s="223"/>
      <c r="P298" s="223"/>
      <c r="Q298" s="223"/>
      <c r="R298" s="224"/>
      <c r="S298" s="224"/>
      <c r="T298" s="224"/>
      <c r="U298" s="224"/>
      <c r="V298" s="224"/>
      <c r="W298" s="224"/>
      <c r="X298" s="224"/>
      <c r="Y298" s="214"/>
      <c r="Z298" s="214"/>
      <c r="AA298" s="214"/>
      <c r="AB298" s="214"/>
      <c r="AC298" s="214"/>
      <c r="AD298" s="214"/>
      <c r="AE298" s="214"/>
      <c r="AF298" s="214"/>
      <c r="AG298" s="214" t="s">
        <v>224</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c r="B299" s="222"/>
      <c r="C299" s="267" t="s">
        <v>458</v>
      </c>
      <c r="D299" s="256"/>
      <c r="E299" s="257"/>
      <c r="F299" s="224"/>
      <c r="G299" s="224"/>
      <c r="H299" s="224"/>
      <c r="I299" s="224"/>
      <c r="J299" s="224"/>
      <c r="K299" s="224"/>
      <c r="L299" s="224"/>
      <c r="M299" s="224"/>
      <c r="N299" s="223"/>
      <c r="O299" s="223"/>
      <c r="P299" s="223"/>
      <c r="Q299" s="223"/>
      <c r="R299" s="224"/>
      <c r="S299" s="224"/>
      <c r="T299" s="224"/>
      <c r="U299" s="224"/>
      <c r="V299" s="224"/>
      <c r="W299" s="224"/>
      <c r="X299" s="224"/>
      <c r="Y299" s="214"/>
      <c r="Z299" s="214"/>
      <c r="AA299" s="214"/>
      <c r="AB299" s="214"/>
      <c r="AC299" s="214"/>
      <c r="AD299" s="214"/>
      <c r="AE299" s="214"/>
      <c r="AF299" s="214"/>
      <c r="AG299" s="214" t="s">
        <v>224</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21"/>
      <c r="B300" s="222"/>
      <c r="C300" s="267" t="s">
        <v>459</v>
      </c>
      <c r="D300" s="256"/>
      <c r="E300" s="257"/>
      <c r="F300" s="224"/>
      <c r="G300" s="224"/>
      <c r="H300" s="224"/>
      <c r="I300" s="224"/>
      <c r="J300" s="224"/>
      <c r="K300" s="224"/>
      <c r="L300" s="224"/>
      <c r="M300" s="224"/>
      <c r="N300" s="223"/>
      <c r="O300" s="223"/>
      <c r="P300" s="223"/>
      <c r="Q300" s="223"/>
      <c r="R300" s="224"/>
      <c r="S300" s="224"/>
      <c r="T300" s="224"/>
      <c r="U300" s="224"/>
      <c r="V300" s="224"/>
      <c r="W300" s="224"/>
      <c r="X300" s="224"/>
      <c r="Y300" s="214"/>
      <c r="Z300" s="214"/>
      <c r="AA300" s="214"/>
      <c r="AB300" s="214"/>
      <c r="AC300" s="214"/>
      <c r="AD300" s="214"/>
      <c r="AE300" s="214"/>
      <c r="AF300" s="214"/>
      <c r="AG300" s="214" t="s">
        <v>224</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67" t="s">
        <v>460</v>
      </c>
      <c r="D301" s="256"/>
      <c r="E301" s="257">
        <v>22.785</v>
      </c>
      <c r="F301" s="224"/>
      <c r="G301" s="224"/>
      <c r="H301" s="224"/>
      <c r="I301" s="224"/>
      <c r="J301" s="224"/>
      <c r="K301" s="224"/>
      <c r="L301" s="224"/>
      <c r="M301" s="224"/>
      <c r="N301" s="223"/>
      <c r="O301" s="223"/>
      <c r="P301" s="223"/>
      <c r="Q301" s="223"/>
      <c r="R301" s="224"/>
      <c r="S301" s="224"/>
      <c r="T301" s="224"/>
      <c r="U301" s="224"/>
      <c r="V301" s="224"/>
      <c r="W301" s="224"/>
      <c r="X301" s="224"/>
      <c r="Y301" s="214"/>
      <c r="Z301" s="214"/>
      <c r="AA301" s="214"/>
      <c r="AB301" s="214"/>
      <c r="AC301" s="214"/>
      <c r="AD301" s="214"/>
      <c r="AE301" s="214"/>
      <c r="AF301" s="214"/>
      <c r="AG301" s="214" t="s">
        <v>224</v>
      </c>
      <c r="AH301" s="214">
        <v>5</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ht="22.5" outlineLevel="1" x14ac:dyDescent="0.2">
      <c r="A302" s="233">
        <v>35</v>
      </c>
      <c r="B302" s="234" t="s">
        <v>461</v>
      </c>
      <c r="C302" s="251" t="s">
        <v>462</v>
      </c>
      <c r="D302" s="235" t="s">
        <v>259</v>
      </c>
      <c r="E302" s="236">
        <v>15.19</v>
      </c>
      <c r="F302" s="237"/>
      <c r="G302" s="238">
        <f>ROUND(E302*F302,2)</f>
        <v>0</v>
      </c>
      <c r="H302" s="237"/>
      <c r="I302" s="238">
        <f>ROUND(E302*H302,2)</f>
        <v>0</v>
      </c>
      <c r="J302" s="237"/>
      <c r="K302" s="238">
        <f>ROUND(E302*J302,2)</f>
        <v>0</v>
      </c>
      <c r="L302" s="238">
        <v>21</v>
      </c>
      <c r="M302" s="238">
        <f>G302*(1+L302/100)</f>
        <v>0</v>
      </c>
      <c r="N302" s="236">
        <v>0</v>
      </c>
      <c r="O302" s="236">
        <f>ROUND(E302*N302,2)</f>
        <v>0</v>
      </c>
      <c r="P302" s="236">
        <v>0.11</v>
      </c>
      <c r="Q302" s="236">
        <f>ROUND(E302*P302,2)</f>
        <v>1.67</v>
      </c>
      <c r="R302" s="238" t="s">
        <v>353</v>
      </c>
      <c r="S302" s="238" t="s">
        <v>181</v>
      </c>
      <c r="T302" s="239" t="s">
        <v>181</v>
      </c>
      <c r="U302" s="224">
        <v>0.2</v>
      </c>
      <c r="V302" s="224">
        <f>ROUND(E302*U302,2)</f>
        <v>3.04</v>
      </c>
      <c r="W302" s="224"/>
      <c r="X302" s="224" t="s">
        <v>219</v>
      </c>
      <c r="Y302" s="214"/>
      <c r="Z302" s="214"/>
      <c r="AA302" s="214"/>
      <c r="AB302" s="214"/>
      <c r="AC302" s="214"/>
      <c r="AD302" s="214"/>
      <c r="AE302" s="214"/>
      <c r="AF302" s="214"/>
      <c r="AG302" s="214" t="s">
        <v>254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67" t="s">
        <v>463</v>
      </c>
      <c r="D303" s="256"/>
      <c r="E303" s="257"/>
      <c r="F303" s="224"/>
      <c r="G303" s="224"/>
      <c r="H303" s="224"/>
      <c r="I303" s="224"/>
      <c r="J303" s="224"/>
      <c r="K303" s="224"/>
      <c r="L303" s="224"/>
      <c r="M303" s="224"/>
      <c r="N303" s="223"/>
      <c r="O303" s="223"/>
      <c r="P303" s="223"/>
      <c r="Q303" s="223"/>
      <c r="R303" s="224"/>
      <c r="S303" s="224"/>
      <c r="T303" s="224"/>
      <c r="U303" s="224"/>
      <c r="V303" s="224"/>
      <c r="W303" s="224"/>
      <c r="X303" s="224"/>
      <c r="Y303" s="214"/>
      <c r="Z303" s="214"/>
      <c r="AA303" s="214"/>
      <c r="AB303" s="214"/>
      <c r="AC303" s="214"/>
      <c r="AD303" s="214"/>
      <c r="AE303" s="214"/>
      <c r="AF303" s="214"/>
      <c r="AG303" s="214" t="s">
        <v>224</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67" t="s">
        <v>464</v>
      </c>
      <c r="D304" s="256"/>
      <c r="E304" s="257"/>
      <c r="F304" s="224"/>
      <c r="G304" s="224"/>
      <c r="H304" s="224"/>
      <c r="I304" s="224"/>
      <c r="J304" s="224"/>
      <c r="K304" s="224"/>
      <c r="L304" s="224"/>
      <c r="M304" s="224"/>
      <c r="N304" s="223"/>
      <c r="O304" s="223"/>
      <c r="P304" s="223"/>
      <c r="Q304" s="223"/>
      <c r="R304" s="224"/>
      <c r="S304" s="224"/>
      <c r="T304" s="224"/>
      <c r="U304" s="224"/>
      <c r="V304" s="224"/>
      <c r="W304" s="224"/>
      <c r="X304" s="224"/>
      <c r="Y304" s="214"/>
      <c r="Z304" s="214"/>
      <c r="AA304" s="214"/>
      <c r="AB304" s="214"/>
      <c r="AC304" s="214"/>
      <c r="AD304" s="214"/>
      <c r="AE304" s="214"/>
      <c r="AF304" s="214"/>
      <c r="AG304" s="214" t="s">
        <v>224</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21"/>
      <c r="B305" s="222"/>
      <c r="C305" s="267" t="s">
        <v>465</v>
      </c>
      <c r="D305" s="256"/>
      <c r="E305" s="257">
        <v>15.19</v>
      </c>
      <c r="F305" s="224"/>
      <c r="G305" s="224"/>
      <c r="H305" s="224"/>
      <c r="I305" s="224"/>
      <c r="J305" s="224"/>
      <c r="K305" s="224"/>
      <c r="L305" s="224"/>
      <c r="M305" s="224"/>
      <c r="N305" s="223"/>
      <c r="O305" s="223"/>
      <c r="P305" s="223"/>
      <c r="Q305" s="223"/>
      <c r="R305" s="224"/>
      <c r="S305" s="224"/>
      <c r="T305" s="224"/>
      <c r="U305" s="224"/>
      <c r="V305" s="224"/>
      <c r="W305" s="224"/>
      <c r="X305" s="224"/>
      <c r="Y305" s="214"/>
      <c r="Z305" s="214"/>
      <c r="AA305" s="214"/>
      <c r="AB305" s="214"/>
      <c r="AC305" s="214"/>
      <c r="AD305" s="214"/>
      <c r="AE305" s="214"/>
      <c r="AF305" s="214"/>
      <c r="AG305" s="214" t="s">
        <v>224</v>
      </c>
      <c r="AH305" s="214">
        <v>5</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ht="22.5" outlineLevel="1" x14ac:dyDescent="0.2">
      <c r="A306" s="233">
        <v>36</v>
      </c>
      <c r="B306" s="234" t="s">
        <v>466</v>
      </c>
      <c r="C306" s="251" t="s">
        <v>467</v>
      </c>
      <c r="D306" s="235" t="s">
        <v>259</v>
      </c>
      <c r="E306" s="236">
        <v>7.5949999999999998</v>
      </c>
      <c r="F306" s="237"/>
      <c r="G306" s="238">
        <f>ROUND(E306*F306,2)</f>
        <v>0</v>
      </c>
      <c r="H306" s="237"/>
      <c r="I306" s="238">
        <f>ROUND(E306*H306,2)</f>
        <v>0</v>
      </c>
      <c r="J306" s="237"/>
      <c r="K306" s="238">
        <f>ROUND(E306*J306,2)</f>
        <v>0</v>
      </c>
      <c r="L306" s="238">
        <v>21</v>
      </c>
      <c r="M306" s="238">
        <f>G306*(1+L306/100)</f>
        <v>0</v>
      </c>
      <c r="N306" s="236">
        <v>0</v>
      </c>
      <c r="O306" s="236">
        <f>ROUND(E306*N306,2)</f>
        <v>0</v>
      </c>
      <c r="P306" s="236">
        <v>0.154</v>
      </c>
      <c r="Q306" s="236">
        <f>ROUND(E306*P306,2)</f>
        <v>1.17</v>
      </c>
      <c r="R306" s="238" t="s">
        <v>353</v>
      </c>
      <c r="S306" s="238" t="s">
        <v>181</v>
      </c>
      <c r="T306" s="239" t="s">
        <v>181</v>
      </c>
      <c r="U306" s="224">
        <v>0.27</v>
      </c>
      <c r="V306" s="224">
        <f>ROUND(E306*U306,2)</f>
        <v>2.0499999999999998</v>
      </c>
      <c r="W306" s="224"/>
      <c r="X306" s="224" t="s">
        <v>219</v>
      </c>
      <c r="Y306" s="214"/>
      <c r="Z306" s="214"/>
      <c r="AA306" s="214"/>
      <c r="AB306" s="214"/>
      <c r="AC306" s="214"/>
      <c r="AD306" s="214"/>
      <c r="AE306" s="214"/>
      <c r="AF306" s="214"/>
      <c r="AG306" s="214" t="s">
        <v>254</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21"/>
      <c r="B307" s="222"/>
      <c r="C307" s="267" t="s">
        <v>468</v>
      </c>
      <c r="D307" s="256"/>
      <c r="E307" s="257"/>
      <c r="F307" s="224"/>
      <c r="G307" s="224"/>
      <c r="H307" s="224"/>
      <c r="I307" s="224"/>
      <c r="J307" s="224"/>
      <c r="K307" s="224"/>
      <c r="L307" s="224"/>
      <c r="M307" s="224"/>
      <c r="N307" s="223"/>
      <c r="O307" s="223"/>
      <c r="P307" s="223"/>
      <c r="Q307" s="223"/>
      <c r="R307" s="224"/>
      <c r="S307" s="224"/>
      <c r="T307" s="224"/>
      <c r="U307" s="224"/>
      <c r="V307" s="224"/>
      <c r="W307" s="224"/>
      <c r="X307" s="224"/>
      <c r="Y307" s="214"/>
      <c r="Z307" s="214"/>
      <c r="AA307" s="214"/>
      <c r="AB307" s="214"/>
      <c r="AC307" s="214"/>
      <c r="AD307" s="214"/>
      <c r="AE307" s="214"/>
      <c r="AF307" s="214"/>
      <c r="AG307" s="214" t="s">
        <v>224</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67" t="s">
        <v>469</v>
      </c>
      <c r="D308" s="256"/>
      <c r="E308" s="257"/>
      <c r="F308" s="224"/>
      <c r="G308" s="224"/>
      <c r="H308" s="224"/>
      <c r="I308" s="224"/>
      <c r="J308" s="224"/>
      <c r="K308" s="224"/>
      <c r="L308" s="224"/>
      <c r="M308" s="224"/>
      <c r="N308" s="223"/>
      <c r="O308" s="223"/>
      <c r="P308" s="223"/>
      <c r="Q308" s="223"/>
      <c r="R308" s="224"/>
      <c r="S308" s="224"/>
      <c r="T308" s="224"/>
      <c r="U308" s="224"/>
      <c r="V308" s="224"/>
      <c r="W308" s="224"/>
      <c r="X308" s="224"/>
      <c r="Y308" s="214"/>
      <c r="Z308" s="214"/>
      <c r="AA308" s="214"/>
      <c r="AB308" s="214"/>
      <c r="AC308" s="214"/>
      <c r="AD308" s="214"/>
      <c r="AE308" s="214"/>
      <c r="AF308" s="214"/>
      <c r="AG308" s="214" t="s">
        <v>224</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21"/>
      <c r="B309" s="222"/>
      <c r="C309" s="267" t="s">
        <v>470</v>
      </c>
      <c r="D309" s="256"/>
      <c r="E309" s="257">
        <v>7.5949999999999998</v>
      </c>
      <c r="F309" s="224"/>
      <c r="G309" s="224"/>
      <c r="H309" s="224"/>
      <c r="I309" s="224"/>
      <c r="J309" s="224"/>
      <c r="K309" s="224"/>
      <c r="L309" s="224"/>
      <c r="M309" s="224"/>
      <c r="N309" s="223"/>
      <c r="O309" s="223"/>
      <c r="P309" s="223"/>
      <c r="Q309" s="223"/>
      <c r="R309" s="224"/>
      <c r="S309" s="224"/>
      <c r="T309" s="224"/>
      <c r="U309" s="224"/>
      <c r="V309" s="224"/>
      <c r="W309" s="224"/>
      <c r="X309" s="224"/>
      <c r="Y309" s="214"/>
      <c r="Z309" s="214"/>
      <c r="AA309" s="214"/>
      <c r="AB309" s="214"/>
      <c r="AC309" s="214"/>
      <c r="AD309" s="214"/>
      <c r="AE309" s="214"/>
      <c r="AF309" s="214"/>
      <c r="AG309" s="214" t="s">
        <v>224</v>
      </c>
      <c r="AH309" s="214">
        <v>5</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x14ac:dyDescent="0.2">
      <c r="A310" s="226" t="s">
        <v>176</v>
      </c>
      <c r="B310" s="227" t="s">
        <v>135</v>
      </c>
      <c r="C310" s="249" t="s">
        <v>136</v>
      </c>
      <c r="D310" s="228"/>
      <c r="E310" s="229"/>
      <c r="F310" s="230"/>
      <c r="G310" s="230">
        <f>SUMIF(AG311:AG315,"&lt;&gt;NOR",G311:G315)</f>
        <v>0</v>
      </c>
      <c r="H310" s="230"/>
      <c r="I310" s="230">
        <f>SUM(I311:I315)</f>
        <v>0</v>
      </c>
      <c r="J310" s="230"/>
      <c r="K310" s="230">
        <f>SUM(K311:K315)</f>
        <v>0</v>
      </c>
      <c r="L310" s="230"/>
      <c r="M310" s="230">
        <f>SUM(M311:M315)</f>
        <v>0</v>
      </c>
      <c r="N310" s="229"/>
      <c r="O310" s="229">
        <f>SUM(O311:O315)</f>
        <v>0</v>
      </c>
      <c r="P310" s="229"/>
      <c r="Q310" s="229">
        <f>SUM(Q311:Q315)</f>
        <v>0</v>
      </c>
      <c r="R310" s="230"/>
      <c r="S310" s="230"/>
      <c r="T310" s="231"/>
      <c r="U310" s="225"/>
      <c r="V310" s="225">
        <f>SUM(V311:V315)</f>
        <v>52.81</v>
      </c>
      <c r="W310" s="225"/>
      <c r="X310" s="225"/>
      <c r="AG310" t="s">
        <v>177</v>
      </c>
    </row>
    <row r="311" spans="1:60" outlineLevel="1" x14ac:dyDescent="0.2">
      <c r="A311" s="233">
        <v>37</v>
      </c>
      <c r="B311" s="234" t="s">
        <v>471</v>
      </c>
      <c r="C311" s="251" t="s">
        <v>472</v>
      </c>
      <c r="D311" s="235" t="s">
        <v>445</v>
      </c>
      <c r="E311" s="236">
        <v>135.41687999999999</v>
      </c>
      <c r="F311" s="237"/>
      <c r="G311" s="238">
        <f>ROUND(E311*F311,2)</f>
        <v>0</v>
      </c>
      <c r="H311" s="237"/>
      <c r="I311" s="238">
        <f>ROUND(E311*H311,2)</f>
        <v>0</v>
      </c>
      <c r="J311" s="237"/>
      <c r="K311" s="238">
        <f>ROUND(E311*J311,2)</f>
        <v>0</v>
      </c>
      <c r="L311" s="238">
        <v>21</v>
      </c>
      <c r="M311" s="238">
        <f>G311*(1+L311/100)</f>
        <v>0</v>
      </c>
      <c r="N311" s="236">
        <v>0</v>
      </c>
      <c r="O311" s="236">
        <f>ROUND(E311*N311,2)</f>
        <v>0</v>
      </c>
      <c r="P311" s="236">
        <v>0</v>
      </c>
      <c r="Q311" s="236">
        <f>ROUND(E311*P311,2)</f>
        <v>0</v>
      </c>
      <c r="R311" s="238" t="s">
        <v>353</v>
      </c>
      <c r="S311" s="238" t="s">
        <v>181</v>
      </c>
      <c r="T311" s="239" t="s">
        <v>181</v>
      </c>
      <c r="U311" s="224">
        <v>0.39</v>
      </c>
      <c r="V311" s="224">
        <f>ROUND(E311*U311,2)</f>
        <v>52.81</v>
      </c>
      <c r="W311" s="224"/>
      <c r="X311" s="224" t="s">
        <v>473</v>
      </c>
      <c r="Y311" s="214"/>
      <c r="Z311" s="214"/>
      <c r="AA311" s="214"/>
      <c r="AB311" s="214"/>
      <c r="AC311" s="214"/>
      <c r="AD311" s="214"/>
      <c r="AE311" s="214"/>
      <c r="AF311" s="214"/>
      <c r="AG311" s="214" t="s">
        <v>474</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66" t="s">
        <v>475</v>
      </c>
      <c r="D312" s="264"/>
      <c r="E312" s="264"/>
      <c r="F312" s="264"/>
      <c r="G312" s="264"/>
      <c r="H312" s="224"/>
      <c r="I312" s="224"/>
      <c r="J312" s="224"/>
      <c r="K312" s="224"/>
      <c r="L312" s="224"/>
      <c r="M312" s="224"/>
      <c r="N312" s="223"/>
      <c r="O312" s="223"/>
      <c r="P312" s="223"/>
      <c r="Q312" s="223"/>
      <c r="R312" s="224"/>
      <c r="S312" s="224"/>
      <c r="T312" s="224"/>
      <c r="U312" s="224"/>
      <c r="V312" s="224"/>
      <c r="W312" s="224"/>
      <c r="X312" s="224"/>
      <c r="Y312" s="214"/>
      <c r="Z312" s="214"/>
      <c r="AA312" s="214"/>
      <c r="AB312" s="214"/>
      <c r="AC312" s="214"/>
      <c r="AD312" s="214"/>
      <c r="AE312" s="214"/>
      <c r="AF312" s="214"/>
      <c r="AG312" s="214" t="s">
        <v>222</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21"/>
      <c r="B313" s="222"/>
      <c r="C313" s="267" t="s">
        <v>476</v>
      </c>
      <c r="D313" s="256"/>
      <c r="E313" s="257"/>
      <c r="F313" s="224"/>
      <c r="G313" s="224"/>
      <c r="H313" s="224"/>
      <c r="I313" s="224"/>
      <c r="J313" s="224"/>
      <c r="K313" s="224"/>
      <c r="L313" s="224"/>
      <c r="M313" s="224"/>
      <c r="N313" s="223"/>
      <c r="O313" s="223"/>
      <c r="P313" s="223"/>
      <c r="Q313" s="223"/>
      <c r="R313" s="224"/>
      <c r="S313" s="224"/>
      <c r="T313" s="224"/>
      <c r="U313" s="224"/>
      <c r="V313" s="224"/>
      <c r="W313" s="224"/>
      <c r="X313" s="224"/>
      <c r="Y313" s="214"/>
      <c r="Z313" s="214"/>
      <c r="AA313" s="214"/>
      <c r="AB313" s="214"/>
      <c r="AC313" s="214"/>
      <c r="AD313" s="214"/>
      <c r="AE313" s="214"/>
      <c r="AF313" s="214"/>
      <c r="AG313" s="214" t="s">
        <v>224</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67" t="s">
        <v>477</v>
      </c>
      <c r="D314" s="256"/>
      <c r="E314" s="257"/>
      <c r="F314" s="224"/>
      <c r="G314" s="224"/>
      <c r="H314" s="224"/>
      <c r="I314" s="224"/>
      <c r="J314" s="224"/>
      <c r="K314" s="224"/>
      <c r="L314" s="224"/>
      <c r="M314" s="224"/>
      <c r="N314" s="223"/>
      <c r="O314" s="223"/>
      <c r="P314" s="223"/>
      <c r="Q314" s="223"/>
      <c r="R314" s="224"/>
      <c r="S314" s="224"/>
      <c r="T314" s="224"/>
      <c r="U314" s="224"/>
      <c r="V314" s="224"/>
      <c r="W314" s="224"/>
      <c r="X314" s="224"/>
      <c r="Y314" s="214"/>
      <c r="Z314" s="214"/>
      <c r="AA314" s="214"/>
      <c r="AB314" s="214"/>
      <c r="AC314" s="214"/>
      <c r="AD314" s="214"/>
      <c r="AE314" s="214"/>
      <c r="AF314" s="214"/>
      <c r="AG314" s="214" t="s">
        <v>224</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67" t="s">
        <v>478</v>
      </c>
      <c r="D315" s="256"/>
      <c r="E315" s="257">
        <v>135.41687999999999</v>
      </c>
      <c r="F315" s="224"/>
      <c r="G315" s="224"/>
      <c r="H315" s="224"/>
      <c r="I315" s="224"/>
      <c r="J315" s="224"/>
      <c r="K315" s="224"/>
      <c r="L315" s="224"/>
      <c r="M315" s="224"/>
      <c r="N315" s="223"/>
      <c r="O315" s="223"/>
      <c r="P315" s="223"/>
      <c r="Q315" s="223"/>
      <c r="R315" s="224"/>
      <c r="S315" s="224"/>
      <c r="T315" s="224"/>
      <c r="U315" s="224"/>
      <c r="V315" s="224"/>
      <c r="W315" s="224"/>
      <c r="X315" s="224"/>
      <c r="Y315" s="214"/>
      <c r="Z315" s="214"/>
      <c r="AA315" s="214"/>
      <c r="AB315" s="214"/>
      <c r="AC315" s="214"/>
      <c r="AD315" s="214"/>
      <c r="AE315" s="214"/>
      <c r="AF315" s="214"/>
      <c r="AG315" s="214" t="s">
        <v>224</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x14ac:dyDescent="0.2">
      <c r="A316" s="226" t="s">
        <v>176</v>
      </c>
      <c r="B316" s="227" t="s">
        <v>139</v>
      </c>
      <c r="C316" s="249" t="s">
        <v>140</v>
      </c>
      <c r="D316" s="228"/>
      <c r="E316" s="229"/>
      <c r="F316" s="230"/>
      <c r="G316" s="230">
        <f>SUMIF(AG317:AG344,"&lt;&gt;NOR",G317:G344)</f>
        <v>0</v>
      </c>
      <c r="H316" s="230"/>
      <c r="I316" s="230">
        <f>SUM(I317:I344)</f>
        <v>0</v>
      </c>
      <c r="J316" s="230"/>
      <c r="K316" s="230">
        <f>SUM(K317:K344)</f>
        <v>0</v>
      </c>
      <c r="L316" s="230"/>
      <c r="M316" s="230">
        <f>SUM(M317:M344)</f>
        <v>0</v>
      </c>
      <c r="N316" s="229"/>
      <c r="O316" s="229">
        <f>SUM(O317:O344)</f>
        <v>0</v>
      </c>
      <c r="P316" s="229"/>
      <c r="Q316" s="229">
        <f>SUM(Q317:Q344)</f>
        <v>0</v>
      </c>
      <c r="R316" s="230"/>
      <c r="S316" s="230"/>
      <c r="T316" s="231"/>
      <c r="U316" s="225"/>
      <c r="V316" s="225">
        <f>SUM(V317:V344)</f>
        <v>11.139999999999999</v>
      </c>
      <c r="W316" s="225"/>
      <c r="X316" s="225"/>
      <c r="AG316" t="s">
        <v>177</v>
      </c>
    </row>
    <row r="317" spans="1:60" outlineLevel="1" x14ac:dyDescent="0.2">
      <c r="A317" s="233">
        <v>38</v>
      </c>
      <c r="B317" s="234" t="s">
        <v>479</v>
      </c>
      <c r="C317" s="251" t="s">
        <v>480</v>
      </c>
      <c r="D317" s="235" t="s">
        <v>445</v>
      </c>
      <c r="E317" s="236">
        <v>8.8557699999999997</v>
      </c>
      <c r="F317" s="237"/>
      <c r="G317" s="238">
        <f>ROUND(E317*F317,2)</f>
        <v>0</v>
      </c>
      <c r="H317" s="237"/>
      <c r="I317" s="238">
        <f>ROUND(E317*H317,2)</f>
        <v>0</v>
      </c>
      <c r="J317" s="237"/>
      <c r="K317" s="238">
        <f>ROUND(E317*J317,2)</f>
        <v>0</v>
      </c>
      <c r="L317" s="238">
        <v>21</v>
      </c>
      <c r="M317" s="238">
        <f>G317*(1+L317/100)</f>
        <v>0</v>
      </c>
      <c r="N317" s="236">
        <v>0</v>
      </c>
      <c r="O317" s="236">
        <f>ROUND(E317*N317,2)</f>
        <v>0</v>
      </c>
      <c r="P317" s="236">
        <v>0</v>
      </c>
      <c r="Q317" s="236">
        <f>ROUND(E317*P317,2)</f>
        <v>0</v>
      </c>
      <c r="R317" s="238" t="s">
        <v>481</v>
      </c>
      <c r="S317" s="238" t="s">
        <v>181</v>
      </c>
      <c r="T317" s="239" t="s">
        <v>181</v>
      </c>
      <c r="U317" s="224">
        <v>0.16400000000000001</v>
      </c>
      <c r="V317" s="224">
        <f>ROUND(E317*U317,2)</f>
        <v>1.45</v>
      </c>
      <c r="W317" s="224"/>
      <c r="X317" s="224" t="s">
        <v>482</v>
      </c>
      <c r="Y317" s="214"/>
      <c r="Z317" s="214"/>
      <c r="AA317" s="214"/>
      <c r="AB317" s="214"/>
      <c r="AC317" s="214"/>
      <c r="AD317" s="214"/>
      <c r="AE317" s="214"/>
      <c r="AF317" s="214"/>
      <c r="AG317" s="214" t="s">
        <v>483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ht="22.5" outlineLevel="1" x14ac:dyDescent="0.2">
      <c r="A318" s="221"/>
      <c r="B318" s="222"/>
      <c r="C318" s="266" t="s">
        <v>484</v>
      </c>
      <c r="D318" s="264"/>
      <c r="E318" s="264"/>
      <c r="F318" s="264"/>
      <c r="G318" s="264"/>
      <c r="H318" s="224"/>
      <c r="I318" s="224"/>
      <c r="J318" s="224"/>
      <c r="K318" s="224"/>
      <c r="L318" s="224"/>
      <c r="M318" s="224"/>
      <c r="N318" s="223"/>
      <c r="O318" s="223"/>
      <c r="P318" s="223"/>
      <c r="Q318" s="223"/>
      <c r="R318" s="224"/>
      <c r="S318" s="224"/>
      <c r="T318" s="224"/>
      <c r="U318" s="224"/>
      <c r="V318" s="224"/>
      <c r="W318" s="224"/>
      <c r="X318" s="224"/>
      <c r="Y318" s="214"/>
      <c r="Z318" s="214"/>
      <c r="AA318" s="214"/>
      <c r="AB318" s="214"/>
      <c r="AC318" s="214"/>
      <c r="AD318" s="214"/>
      <c r="AE318" s="214"/>
      <c r="AF318" s="214"/>
      <c r="AG318" s="214" t="s">
        <v>222</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47" t="str">
        <f>C318</f>
        <v>se složením a hrubým urovnáním nebo s přeložením na jiný dopravní prostředek kromě lodi, vč. příplatku za každých dalších i započatých 1000 m přes 1000 m,</v>
      </c>
      <c r="BB318" s="214"/>
      <c r="BC318" s="214"/>
      <c r="BD318" s="214"/>
      <c r="BE318" s="214"/>
      <c r="BF318" s="214"/>
      <c r="BG318" s="214"/>
      <c r="BH318" s="214"/>
    </row>
    <row r="319" spans="1:60" outlineLevel="1" x14ac:dyDescent="0.2">
      <c r="A319" s="221"/>
      <c r="B319" s="222"/>
      <c r="C319" s="267" t="s">
        <v>485</v>
      </c>
      <c r="D319" s="256"/>
      <c r="E319" s="257"/>
      <c r="F319" s="224"/>
      <c r="G319" s="224"/>
      <c r="H319" s="224"/>
      <c r="I319" s="224"/>
      <c r="J319" s="224"/>
      <c r="K319" s="224"/>
      <c r="L319" s="224"/>
      <c r="M319" s="224"/>
      <c r="N319" s="223"/>
      <c r="O319" s="223"/>
      <c r="P319" s="223"/>
      <c r="Q319" s="223"/>
      <c r="R319" s="224"/>
      <c r="S319" s="224"/>
      <c r="T319" s="224"/>
      <c r="U319" s="224"/>
      <c r="V319" s="224"/>
      <c r="W319" s="224"/>
      <c r="X319" s="224"/>
      <c r="Y319" s="214"/>
      <c r="Z319" s="214"/>
      <c r="AA319" s="214"/>
      <c r="AB319" s="214"/>
      <c r="AC319" s="214"/>
      <c r="AD319" s="214"/>
      <c r="AE319" s="214"/>
      <c r="AF319" s="214"/>
      <c r="AG319" s="214" t="s">
        <v>224</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21"/>
      <c r="B320" s="222"/>
      <c r="C320" s="267" t="s">
        <v>486</v>
      </c>
      <c r="D320" s="256"/>
      <c r="E320" s="257"/>
      <c r="F320" s="224"/>
      <c r="G320" s="224"/>
      <c r="H320" s="224"/>
      <c r="I320" s="224"/>
      <c r="J320" s="224"/>
      <c r="K320" s="224"/>
      <c r="L320" s="224"/>
      <c r="M320" s="224"/>
      <c r="N320" s="223"/>
      <c r="O320" s="223"/>
      <c r="P320" s="223"/>
      <c r="Q320" s="223"/>
      <c r="R320" s="224"/>
      <c r="S320" s="224"/>
      <c r="T320" s="224"/>
      <c r="U320" s="224"/>
      <c r="V320" s="224"/>
      <c r="W320" s="224"/>
      <c r="X320" s="224"/>
      <c r="Y320" s="214"/>
      <c r="Z320" s="214"/>
      <c r="AA320" s="214"/>
      <c r="AB320" s="214"/>
      <c r="AC320" s="214"/>
      <c r="AD320" s="214"/>
      <c r="AE320" s="214"/>
      <c r="AF320" s="214"/>
      <c r="AG320" s="214" t="s">
        <v>224</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21"/>
      <c r="B321" s="222"/>
      <c r="C321" s="267" t="s">
        <v>487</v>
      </c>
      <c r="D321" s="256"/>
      <c r="E321" s="257">
        <v>8.8557699999999997</v>
      </c>
      <c r="F321" s="224"/>
      <c r="G321" s="224"/>
      <c r="H321" s="224"/>
      <c r="I321" s="224"/>
      <c r="J321" s="224"/>
      <c r="K321" s="224"/>
      <c r="L321" s="224"/>
      <c r="M321" s="224"/>
      <c r="N321" s="223"/>
      <c r="O321" s="223"/>
      <c r="P321" s="223"/>
      <c r="Q321" s="223"/>
      <c r="R321" s="224"/>
      <c r="S321" s="224"/>
      <c r="T321" s="224"/>
      <c r="U321" s="224"/>
      <c r="V321" s="224"/>
      <c r="W321" s="224"/>
      <c r="X321" s="224"/>
      <c r="Y321" s="214"/>
      <c r="Z321" s="214"/>
      <c r="AA321" s="214"/>
      <c r="AB321" s="214"/>
      <c r="AC321" s="214"/>
      <c r="AD321" s="214"/>
      <c r="AE321" s="214"/>
      <c r="AF321" s="214"/>
      <c r="AG321" s="214" t="s">
        <v>224</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33">
        <v>39</v>
      </c>
      <c r="B322" s="234" t="s">
        <v>488</v>
      </c>
      <c r="C322" s="251" t="s">
        <v>489</v>
      </c>
      <c r="D322" s="235" t="s">
        <v>445</v>
      </c>
      <c r="E322" s="236">
        <v>8.8557699999999997</v>
      </c>
      <c r="F322" s="237"/>
      <c r="G322" s="238">
        <f>ROUND(E322*F322,2)</f>
        <v>0</v>
      </c>
      <c r="H322" s="237"/>
      <c r="I322" s="238">
        <f>ROUND(E322*H322,2)</f>
        <v>0</v>
      </c>
      <c r="J322" s="237"/>
      <c r="K322" s="238">
        <f>ROUND(E322*J322,2)</f>
        <v>0</v>
      </c>
      <c r="L322" s="238">
        <v>21</v>
      </c>
      <c r="M322" s="238">
        <f>G322*(1+L322/100)</f>
        <v>0</v>
      </c>
      <c r="N322" s="236">
        <v>0</v>
      </c>
      <c r="O322" s="236">
        <f>ROUND(E322*N322,2)</f>
        <v>0</v>
      </c>
      <c r="P322" s="236">
        <v>0</v>
      </c>
      <c r="Q322" s="236">
        <f>ROUND(E322*P322,2)</f>
        <v>0</v>
      </c>
      <c r="R322" s="238" t="s">
        <v>490</v>
      </c>
      <c r="S322" s="238" t="s">
        <v>181</v>
      </c>
      <c r="T322" s="239" t="s">
        <v>181</v>
      </c>
      <c r="U322" s="224">
        <v>0.94199999999999995</v>
      </c>
      <c r="V322" s="224">
        <f>ROUND(E322*U322,2)</f>
        <v>8.34</v>
      </c>
      <c r="W322" s="224"/>
      <c r="X322" s="224" t="s">
        <v>482</v>
      </c>
      <c r="Y322" s="214"/>
      <c r="Z322" s="214"/>
      <c r="AA322" s="214"/>
      <c r="AB322" s="214"/>
      <c r="AC322" s="214"/>
      <c r="AD322" s="214"/>
      <c r="AE322" s="214"/>
      <c r="AF322" s="214"/>
      <c r="AG322" s="214" t="s">
        <v>483</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67" t="s">
        <v>485</v>
      </c>
      <c r="D323" s="256"/>
      <c r="E323" s="257"/>
      <c r="F323" s="224"/>
      <c r="G323" s="224"/>
      <c r="H323" s="224"/>
      <c r="I323" s="224"/>
      <c r="J323" s="224"/>
      <c r="K323" s="224"/>
      <c r="L323" s="224"/>
      <c r="M323" s="224"/>
      <c r="N323" s="223"/>
      <c r="O323" s="223"/>
      <c r="P323" s="223"/>
      <c r="Q323" s="223"/>
      <c r="R323" s="224"/>
      <c r="S323" s="224"/>
      <c r="T323" s="224"/>
      <c r="U323" s="224"/>
      <c r="V323" s="224"/>
      <c r="W323" s="224"/>
      <c r="X323" s="224"/>
      <c r="Y323" s="214"/>
      <c r="Z323" s="214"/>
      <c r="AA323" s="214"/>
      <c r="AB323" s="214"/>
      <c r="AC323" s="214"/>
      <c r="AD323" s="214"/>
      <c r="AE323" s="214"/>
      <c r="AF323" s="214"/>
      <c r="AG323" s="214" t="s">
        <v>224</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67" t="s">
        <v>486</v>
      </c>
      <c r="D324" s="256"/>
      <c r="E324" s="257"/>
      <c r="F324" s="224"/>
      <c r="G324" s="224"/>
      <c r="H324" s="224"/>
      <c r="I324" s="224"/>
      <c r="J324" s="224"/>
      <c r="K324" s="224"/>
      <c r="L324" s="224"/>
      <c r="M324" s="224"/>
      <c r="N324" s="223"/>
      <c r="O324" s="223"/>
      <c r="P324" s="223"/>
      <c r="Q324" s="223"/>
      <c r="R324" s="224"/>
      <c r="S324" s="224"/>
      <c r="T324" s="224"/>
      <c r="U324" s="224"/>
      <c r="V324" s="224"/>
      <c r="W324" s="224"/>
      <c r="X324" s="224"/>
      <c r="Y324" s="214"/>
      <c r="Z324" s="214"/>
      <c r="AA324" s="214"/>
      <c r="AB324" s="214"/>
      <c r="AC324" s="214"/>
      <c r="AD324" s="214"/>
      <c r="AE324" s="214"/>
      <c r="AF324" s="214"/>
      <c r="AG324" s="214" t="s">
        <v>224</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21"/>
      <c r="B325" s="222"/>
      <c r="C325" s="267" t="s">
        <v>487</v>
      </c>
      <c r="D325" s="256"/>
      <c r="E325" s="257">
        <v>8.8557699999999997</v>
      </c>
      <c r="F325" s="224"/>
      <c r="G325" s="224"/>
      <c r="H325" s="224"/>
      <c r="I325" s="224"/>
      <c r="J325" s="224"/>
      <c r="K325" s="224"/>
      <c r="L325" s="224"/>
      <c r="M325" s="224"/>
      <c r="N325" s="223"/>
      <c r="O325" s="223"/>
      <c r="P325" s="223"/>
      <c r="Q325" s="223"/>
      <c r="R325" s="224"/>
      <c r="S325" s="224"/>
      <c r="T325" s="224"/>
      <c r="U325" s="224"/>
      <c r="V325" s="224"/>
      <c r="W325" s="224"/>
      <c r="X325" s="224"/>
      <c r="Y325" s="214"/>
      <c r="Z325" s="214"/>
      <c r="AA325" s="214"/>
      <c r="AB325" s="214"/>
      <c r="AC325" s="214"/>
      <c r="AD325" s="214"/>
      <c r="AE325" s="214"/>
      <c r="AF325" s="214"/>
      <c r="AG325" s="214" t="s">
        <v>224</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33">
        <v>40</v>
      </c>
      <c r="B326" s="234" t="s">
        <v>491</v>
      </c>
      <c r="C326" s="251" t="s">
        <v>492</v>
      </c>
      <c r="D326" s="235" t="s">
        <v>445</v>
      </c>
      <c r="E326" s="236">
        <v>8.8557699999999997</v>
      </c>
      <c r="F326" s="237"/>
      <c r="G326" s="238">
        <f>ROUND(E326*F326,2)</f>
        <v>0</v>
      </c>
      <c r="H326" s="237"/>
      <c r="I326" s="238">
        <f>ROUND(E326*H326,2)</f>
        <v>0</v>
      </c>
      <c r="J326" s="237"/>
      <c r="K326" s="238">
        <f>ROUND(E326*J326,2)</f>
        <v>0</v>
      </c>
      <c r="L326" s="238">
        <v>21</v>
      </c>
      <c r="M326" s="238">
        <f>G326*(1+L326/100)</f>
        <v>0</v>
      </c>
      <c r="N326" s="236">
        <v>0</v>
      </c>
      <c r="O326" s="236">
        <f>ROUND(E326*N326,2)</f>
        <v>0</v>
      </c>
      <c r="P326" s="236">
        <v>0</v>
      </c>
      <c r="Q326" s="236">
        <f>ROUND(E326*P326,2)</f>
        <v>0</v>
      </c>
      <c r="R326" s="238" t="s">
        <v>490</v>
      </c>
      <c r="S326" s="238" t="s">
        <v>181</v>
      </c>
      <c r="T326" s="239" t="s">
        <v>181</v>
      </c>
      <c r="U326" s="224">
        <v>0.105</v>
      </c>
      <c r="V326" s="224">
        <f>ROUND(E326*U326,2)</f>
        <v>0.93</v>
      </c>
      <c r="W326" s="224"/>
      <c r="X326" s="224" t="s">
        <v>482</v>
      </c>
      <c r="Y326" s="214"/>
      <c r="Z326" s="214"/>
      <c r="AA326" s="214"/>
      <c r="AB326" s="214"/>
      <c r="AC326" s="214"/>
      <c r="AD326" s="214"/>
      <c r="AE326" s="214"/>
      <c r="AF326" s="214"/>
      <c r="AG326" s="214" t="s">
        <v>483</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67" t="s">
        <v>485</v>
      </c>
      <c r="D327" s="256"/>
      <c r="E327" s="257"/>
      <c r="F327" s="224"/>
      <c r="G327" s="224"/>
      <c r="H327" s="224"/>
      <c r="I327" s="224"/>
      <c r="J327" s="224"/>
      <c r="K327" s="224"/>
      <c r="L327" s="224"/>
      <c r="M327" s="224"/>
      <c r="N327" s="223"/>
      <c r="O327" s="223"/>
      <c r="P327" s="223"/>
      <c r="Q327" s="223"/>
      <c r="R327" s="224"/>
      <c r="S327" s="224"/>
      <c r="T327" s="224"/>
      <c r="U327" s="224"/>
      <c r="V327" s="224"/>
      <c r="W327" s="224"/>
      <c r="X327" s="224"/>
      <c r="Y327" s="214"/>
      <c r="Z327" s="214"/>
      <c r="AA327" s="214"/>
      <c r="AB327" s="214"/>
      <c r="AC327" s="214"/>
      <c r="AD327" s="214"/>
      <c r="AE327" s="214"/>
      <c r="AF327" s="214"/>
      <c r="AG327" s="214" t="s">
        <v>224</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21"/>
      <c r="B328" s="222"/>
      <c r="C328" s="267" t="s">
        <v>486</v>
      </c>
      <c r="D328" s="256"/>
      <c r="E328" s="257"/>
      <c r="F328" s="224"/>
      <c r="G328" s="224"/>
      <c r="H328" s="224"/>
      <c r="I328" s="224"/>
      <c r="J328" s="224"/>
      <c r="K328" s="224"/>
      <c r="L328" s="224"/>
      <c r="M328" s="224"/>
      <c r="N328" s="223"/>
      <c r="O328" s="223"/>
      <c r="P328" s="223"/>
      <c r="Q328" s="223"/>
      <c r="R328" s="224"/>
      <c r="S328" s="224"/>
      <c r="T328" s="224"/>
      <c r="U328" s="224"/>
      <c r="V328" s="224"/>
      <c r="W328" s="224"/>
      <c r="X328" s="224"/>
      <c r="Y328" s="214"/>
      <c r="Z328" s="214"/>
      <c r="AA328" s="214"/>
      <c r="AB328" s="214"/>
      <c r="AC328" s="214"/>
      <c r="AD328" s="214"/>
      <c r="AE328" s="214"/>
      <c r="AF328" s="214"/>
      <c r="AG328" s="214" t="s">
        <v>224</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67" t="s">
        <v>487</v>
      </c>
      <c r="D329" s="256"/>
      <c r="E329" s="257">
        <v>8.8557699999999997</v>
      </c>
      <c r="F329" s="224"/>
      <c r="G329" s="224"/>
      <c r="H329" s="224"/>
      <c r="I329" s="224"/>
      <c r="J329" s="224"/>
      <c r="K329" s="224"/>
      <c r="L329" s="224"/>
      <c r="M329" s="224"/>
      <c r="N329" s="223"/>
      <c r="O329" s="223"/>
      <c r="P329" s="223"/>
      <c r="Q329" s="223"/>
      <c r="R329" s="224"/>
      <c r="S329" s="224"/>
      <c r="T329" s="224"/>
      <c r="U329" s="224"/>
      <c r="V329" s="224"/>
      <c r="W329" s="224"/>
      <c r="X329" s="224"/>
      <c r="Y329" s="214"/>
      <c r="Z329" s="214"/>
      <c r="AA329" s="214"/>
      <c r="AB329" s="214"/>
      <c r="AC329" s="214"/>
      <c r="AD329" s="214"/>
      <c r="AE329" s="214"/>
      <c r="AF329" s="214"/>
      <c r="AG329" s="214" t="s">
        <v>224</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3">
        <v>41</v>
      </c>
      <c r="B330" s="234" t="s">
        <v>493</v>
      </c>
      <c r="C330" s="251" t="s">
        <v>494</v>
      </c>
      <c r="D330" s="235" t="s">
        <v>445</v>
      </c>
      <c r="E330" s="236">
        <v>8.8557699999999997</v>
      </c>
      <c r="F330" s="237"/>
      <c r="G330" s="238">
        <f>ROUND(E330*F330,2)</f>
        <v>0</v>
      </c>
      <c r="H330" s="237"/>
      <c r="I330" s="238">
        <f>ROUND(E330*H330,2)</f>
        <v>0</v>
      </c>
      <c r="J330" s="237"/>
      <c r="K330" s="238">
        <f>ROUND(E330*J330,2)</f>
        <v>0</v>
      </c>
      <c r="L330" s="238">
        <v>21</v>
      </c>
      <c r="M330" s="238">
        <f>G330*(1+L330/100)</f>
        <v>0</v>
      </c>
      <c r="N330" s="236">
        <v>0</v>
      </c>
      <c r="O330" s="236">
        <f>ROUND(E330*N330,2)</f>
        <v>0</v>
      </c>
      <c r="P330" s="236">
        <v>0</v>
      </c>
      <c r="Q330" s="236">
        <f>ROUND(E330*P330,2)</f>
        <v>0</v>
      </c>
      <c r="R330" s="238" t="s">
        <v>495</v>
      </c>
      <c r="S330" s="238" t="s">
        <v>181</v>
      </c>
      <c r="T330" s="239" t="s">
        <v>181</v>
      </c>
      <c r="U330" s="224">
        <v>4.2000000000000003E-2</v>
      </c>
      <c r="V330" s="224">
        <f>ROUND(E330*U330,2)</f>
        <v>0.37</v>
      </c>
      <c r="W330" s="224"/>
      <c r="X330" s="224" t="s">
        <v>482</v>
      </c>
      <c r="Y330" s="214"/>
      <c r="Z330" s="214"/>
      <c r="AA330" s="214"/>
      <c r="AB330" s="214"/>
      <c r="AC330" s="214"/>
      <c r="AD330" s="214"/>
      <c r="AE330" s="214"/>
      <c r="AF330" s="214"/>
      <c r="AG330" s="214" t="s">
        <v>483</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66" t="s">
        <v>496</v>
      </c>
      <c r="D331" s="264"/>
      <c r="E331" s="264"/>
      <c r="F331" s="264"/>
      <c r="G331" s="264"/>
      <c r="H331" s="224"/>
      <c r="I331" s="224"/>
      <c r="J331" s="224"/>
      <c r="K331" s="224"/>
      <c r="L331" s="224"/>
      <c r="M331" s="224"/>
      <c r="N331" s="223"/>
      <c r="O331" s="223"/>
      <c r="P331" s="223"/>
      <c r="Q331" s="223"/>
      <c r="R331" s="224"/>
      <c r="S331" s="224"/>
      <c r="T331" s="224"/>
      <c r="U331" s="224"/>
      <c r="V331" s="224"/>
      <c r="W331" s="224"/>
      <c r="X331" s="224"/>
      <c r="Y331" s="214"/>
      <c r="Z331" s="214"/>
      <c r="AA331" s="214"/>
      <c r="AB331" s="214"/>
      <c r="AC331" s="214"/>
      <c r="AD331" s="214"/>
      <c r="AE331" s="214"/>
      <c r="AF331" s="214"/>
      <c r="AG331" s="214" t="s">
        <v>222</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21"/>
      <c r="B332" s="222"/>
      <c r="C332" s="267" t="s">
        <v>485</v>
      </c>
      <c r="D332" s="256"/>
      <c r="E332" s="257"/>
      <c r="F332" s="224"/>
      <c r="G332" s="224"/>
      <c r="H332" s="224"/>
      <c r="I332" s="224"/>
      <c r="J332" s="224"/>
      <c r="K332" s="224"/>
      <c r="L332" s="224"/>
      <c r="M332" s="224"/>
      <c r="N332" s="223"/>
      <c r="O332" s="223"/>
      <c r="P332" s="223"/>
      <c r="Q332" s="223"/>
      <c r="R332" s="224"/>
      <c r="S332" s="224"/>
      <c r="T332" s="224"/>
      <c r="U332" s="224"/>
      <c r="V332" s="224"/>
      <c r="W332" s="224"/>
      <c r="X332" s="224"/>
      <c r="Y332" s="214"/>
      <c r="Z332" s="214"/>
      <c r="AA332" s="214"/>
      <c r="AB332" s="214"/>
      <c r="AC332" s="214"/>
      <c r="AD332" s="214"/>
      <c r="AE332" s="214"/>
      <c r="AF332" s="214"/>
      <c r="AG332" s="214" t="s">
        <v>224</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21"/>
      <c r="B333" s="222"/>
      <c r="C333" s="267" t="s">
        <v>486</v>
      </c>
      <c r="D333" s="256"/>
      <c r="E333" s="257"/>
      <c r="F333" s="224"/>
      <c r="G333" s="224"/>
      <c r="H333" s="224"/>
      <c r="I333" s="224"/>
      <c r="J333" s="224"/>
      <c r="K333" s="224"/>
      <c r="L333" s="224"/>
      <c r="M333" s="224"/>
      <c r="N333" s="223"/>
      <c r="O333" s="223"/>
      <c r="P333" s="223"/>
      <c r="Q333" s="223"/>
      <c r="R333" s="224"/>
      <c r="S333" s="224"/>
      <c r="T333" s="224"/>
      <c r="U333" s="224"/>
      <c r="V333" s="224"/>
      <c r="W333" s="224"/>
      <c r="X333" s="224"/>
      <c r="Y333" s="214"/>
      <c r="Z333" s="214"/>
      <c r="AA333" s="214"/>
      <c r="AB333" s="214"/>
      <c r="AC333" s="214"/>
      <c r="AD333" s="214"/>
      <c r="AE333" s="214"/>
      <c r="AF333" s="214"/>
      <c r="AG333" s="214" t="s">
        <v>224</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21"/>
      <c r="B334" s="222"/>
      <c r="C334" s="267" t="s">
        <v>487</v>
      </c>
      <c r="D334" s="256"/>
      <c r="E334" s="257">
        <v>8.8557699999999997</v>
      </c>
      <c r="F334" s="224"/>
      <c r="G334" s="224"/>
      <c r="H334" s="224"/>
      <c r="I334" s="224"/>
      <c r="J334" s="224"/>
      <c r="K334" s="224"/>
      <c r="L334" s="224"/>
      <c r="M334" s="224"/>
      <c r="N334" s="223"/>
      <c r="O334" s="223"/>
      <c r="P334" s="223"/>
      <c r="Q334" s="223"/>
      <c r="R334" s="224"/>
      <c r="S334" s="224"/>
      <c r="T334" s="224"/>
      <c r="U334" s="224"/>
      <c r="V334" s="224"/>
      <c r="W334" s="224"/>
      <c r="X334" s="224"/>
      <c r="Y334" s="214"/>
      <c r="Z334" s="214"/>
      <c r="AA334" s="214"/>
      <c r="AB334" s="214"/>
      <c r="AC334" s="214"/>
      <c r="AD334" s="214"/>
      <c r="AE334" s="214"/>
      <c r="AF334" s="214"/>
      <c r="AG334" s="214" t="s">
        <v>224</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33">
        <v>42</v>
      </c>
      <c r="B335" s="234" t="s">
        <v>497</v>
      </c>
      <c r="C335" s="251" t="s">
        <v>498</v>
      </c>
      <c r="D335" s="235" t="s">
        <v>445</v>
      </c>
      <c r="E335" s="236">
        <v>35.423079999999999</v>
      </c>
      <c r="F335" s="237"/>
      <c r="G335" s="238">
        <f>ROUND(E335*F335,2)</f>
        <v>0</v>
      </c>
      <c r="H335" s="237"/>
      <c r="I335" s="238">
        <f>ROUND(E335*H335,2)</f>
        <v>0</v>
      </c>
      <c r="J335" s="237"/>
      <c r="K335" s="238">
        <f>ROUND(E335*J335,2)</f>
        <v>0</v>
      </c>
      <c r="L335" s="238">
        <v>21</v>
      </c>
      <c r="M335" s="238">
        <f>G335*(1+L335/100)</f>
        <v>0</v>
      </c>
      <c r="N335" s="236">
        <v>0</v>
      </c>
      <c r="O335" s="236">
        <f>ROUND(E335*N335,2)</f>
        <v>0</v>
      </c>
      <c r="P335" s="236">
        <v>0</v>
      </c>
      <c r="Q335" s="236">
        <f>ROUND(E335*P335,2)</f>
        <v>0</v>
      </c>
      <c r="R335" s="238" t="s">
        <v>495</v>
      </c>
      <c r="S335" s="238" t="s">
        <v>181</v>
      </c>
      <c r="T335" s="239" t="s">
        <v>181</v>
      </c>
      <c r="U335" s="224">
        <v>0</v>
      </c>
      <c r="V335" s="224">
        <f>ROUND(E335*U335,2)</f>
        <v>0</v>
      </c>
      <c r="W335" s="224"/>
      <c r="X335" s="224" t="s">
        <v>482</v>
      </c>
      <c r="Y335" s="214"/>
      <c r="Z335" s="214"/>
      <c r="AA335" s="214"/>
      <c r="AB335" s="214"/>
      <c r="AC335" s="214"/>
      <c r="AD335" s="214"/>
      <c r="AE335" s="214"/>
      <c r="AF335" s="214"/>
      <c r="AG335" s="214" t="s">
        <v>483</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21"/>
      <c r="B336" s="222"/>
      <c r="C336" s="266" t="s">
        <v>496</v>
      </c>
      <c r="D336" s="264"/>
      <c r="E336" s="264"/>
      <c r="F336" s="264"/>
      <c r="G336" s="264"/>
      <c r="H336" s="224"/>
      <c r="I336" s="224"/>
      <c r="J336" s="224"/>
      <c r="K336" s="224"/>
      <c r="L336" s="224"/>
      <c r="M336" s="224"/>
      <c r="N336" s="223"/>
      <c r="O336" s="223"/>
      <c r="P336" s="223"/>
      <c r="Q336" s="223"/>
      <c r="R336" s="224"/>
      <c r="S336" s="224"/>
      <c r="T336" s="224"/>
      <c r="U336" s="224"/>
      <c r="V336" s="224"/>
      <c r="W336" s="224"/>
      <c r="X336" s="224"/>
      <c r="Y336" s="214"/>
      <c r="Z336" s="214"/>
      <c r="AA336" s="214"/>
      <c r="AB336" s="214"/>
      <c r="AC336" s="214"/>
      <c r="AD336" s="214"/>
      <c r="AE336" s="214"/>
      <c r="AF336" s="214"/>
      <c r="AG336" s="214" t="s">
        <v>222</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67" t="s">
        <v>485</v>
      </c>
      <c r="D337" s="256"/>
      <c r="E337" s="257"/>
      <c r="F337" s="224"/>
      <c r="G337" s="224"/>
      <c r="H337" s="224"/>
      <c r="I337" s="224"/>
      <c r="J337" s="224"/>
      <c r="K337" s="224"/>
      <c r="L337" s="224"/>
      <c r="M337" s="224"/>
      <c r="N337" s="223"/>
      <c r="O337" s="223"/>
      <c r="P337" s="223"/>
      <c r="Q337" s="223"/>
      <c r="R337" s="224"/>
      <c r="S337" s="224"/>
      <c r="T337" s="224"/>
      <c r="U337" s="224"/>
      <c r="V337" s="224"/>
      <c r="W337" s="224"/>
      <c r="X337" s="224"/>
      <c r="Y337" s="214"/>
      <c r="Z337" s="214"/>
      <c r="AA337" s="214"/>
      <c r="AB337" s="214"/>
      <c r="AC337" s="214"/>
      <c r="AD337" s="214"/>
      <c r="AE337" s="214"/>
      <c r="AF337" s="214"/>
      <c r="AG337" s="214" t="s">
        <v>224</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21"/>
      <c r="B338" s="222"/>
      <c r="C338" s="267" t="s">
        <v>486</v>
      </c>
      <c r="D338" s="256"/>
      <c r="E338" s="257"/>
      <c r="F338" s="224"/>
      <c r="G338" s="224"/>
      <c r="H338" s="224"/>
      <c r="I338" s="224"/>
      <c r="J338" s="224"/>
      <c r="K338" s="224"/>
      <c r="L338" s="224"/>
      <c r="M338" s="224"/>
      <c r="N338" s="223"/>
      <c r="O338" s="223"/>
      <c r="P338" s="223"/>
      <c r="Q338" s="223"/>
      <c r="R338" s="224"/>
      <c r="S338" s="224"/>
      <c r="T338" s="224"/>
      <c r="U338" s="224"/>
      <c r="V338" s="224"/>
      <c r="W338" s="224"/>
      <c r="X338" s="224"/>
      <c r="Y338" s="214"/>
      <c r="Z338" s="214"/>
      <c r="AA338" s="214"/>
      <c r="AB338" s="214"/>
      <c r="AC338" s="214"/>
      <c r="AD338" s="214"/>
      <c r="AE338" s="214"/>
      <c r="AF338" s="214"/>
      <c r="AG338" s="214" t="s">
        <v>224</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21"/>
      <c r="B339" s="222"/>
      <c r="C339" s="267" t="s">
        <v>499</v>
      </c>
      <c r="D339" s="256"/>
      <c r="E339" s="257">
        <v>35.423079999999999</v>
      </c>
      <c r="F339" s="224"/>
      <c r="G339" s="224"/>
      <c r="H339" s="224"/>
      <c r="I339" s="224"/>
      <c r="J339" s="224"/>
      <c r="K339" s="224"/>
      <c r="L339" s="224"/>
      <c r="M339" s="224"/>
      <c r="N339" s="223"/>
      <c r="O339" s="223"/>
      <c r="P339" s="223"/>
      <c r="Q339" s="223"/>
      <c r="R339" s="224"/>
      <c r="S339" s="224"/>
      <c r="T339" s="224"/>
      <c r="U339" s="224"/>
      <c r="V339" s="224"/>
      <c r="W339" s="224"/>
      <c r="X339" s="224"/>
      <c r="Y339" s="214"/>
      <c r="Z339" s="214"/>
      <c r="AA339" s="214"/>
      <c r="AB339" s="214"/>
      <c r="AC339" s="214"/>
      <c r="AD339" s="214"/>
      <c r="AE339" s="214"/>
      <c r="AF339" s="214"/>
      <c r="AG339" s="214" t="s">
        <v>224</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33">
        <v>43</v>
      </c>
      <c r="B340" s="234" t="s">
        <v>500</v>
      </c>
      <c r="C340" s="251" t="s">
        <v>501</v>
      </c>
      <c r="D340" s="235" t="s">
        <v>445</v>
      </c>
      <c r="E340" s="236">
        <v>8.8557699999999997</v>
      </c>
      <c r="F340" s="237"/>
      <c r="G340" s="238">
        <f>ROUND(E340*F340,2)</f>
        <v>0</v>
      </c>
      <c r="H340" s="237"/>
      <c r="I340" s="238">
        <f>ROUND(E340*H340,2)</f>
        <v>0</v>
      </c>
      <c r="J340" s="237"/>
      <c r="K340" s="238">
        <f>ROUND(E340*J340,2)</f>
        <v>0</v>
      </c>
      <c r="L340" s="238">
        <v>21</v>
      </c>
      <c r="M340" s="238">
        <f>G340*(1+L340/100)</f>
        <v>0</v>
      </c>
      <c r="N340" s="236">
        <v>0</v>
      </c>
      <c r="O340" s="236">
        <f>ROUND(E340*N340,2)</f>
        <v>0</v>
      </c>
      <c r="P340" s="236">
        <v>0</v>
      </c>
      <c r="Q340" s="236">
        <f>ROUND(E340*P340,2)</f>
        <v>0</v>
      </c>
      <c r="R340" s="238" t="s">
        <v>495</v>
      </c>
      <c r="S340" s="238" t="s">
        <v>181</v>
      </c>
      <c r="T340" s="239" t="s">
        <v>181</v>
      </c>
      <c r="U340" s="224">
        <v>6.0000000000000001E-3</v>
      </c>
      <c r="V340" s="224">
        <f>ROUND(E340*U340,2)</f>
        <v>0.05</v>
      </c>
      <c r="W340" s="224"/>
      <c r="X340" s="224" t="s">
        <v>482</v>
      </c>
      <c r="Y340" s="214"/>
      <c r="Z340" s="214"/>
      <c r="AA340" s="214"/>
      <c r="AB340" s="214"/>
      <c r="AC340" s="214"/>
      <c r="AD340" s="214"/>
      <c r="AE340" s="214"/>
      <c r="AF340" s="214"/>
      <c r="AG340" s="214" t="s">
        <v>483</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21"/>
      <c r="B341" s="222"/>
      <c r="C341" s="266" t="s">
        <v>502</v>
      </c>
      <c r="D341" s="264"/>
      <c r="E341" s="264"/>
      <c r="F341" s="264"/>
      <c r="G341" s="264"/>
      <c r="H341" s="224"/>
      <c r="I341" s="224"/>
      <c r="J341" s="224"/>
      <c r="K341" s="224"/>
      <c r="L341" s="224"/>
      <c r="M341" s="224"/>
      <c r="N341" s="223"/>
      <c r="O341" s="223"/>
      <c r="P341" s="223"/>
      <c r="Q341" s="223"/>
      <c r="R341" s="224"/>
      <c r="S341" s="224"/>
      <c r="T341" s="224"/>
      <c r="U341" s="224"/>
      <c r="V341" s="224"/>
      <c r="W341" s="224"/>
      <c r="X341" s="224"/>
      <c r="Y341" s="214"/>
      <c r="Z341" s="214"/>
      <c r="AA341" s="214"/>
      <c r="AB341" s="214"/>
      <c r="AC341" s="214"/>
      <c r="AD341" s="214"/>
      <c r="AE341" s="214"/>
      <c r="AF341" s="214"/>
      <c r="AG341" s="214" t="s">
        <v>222</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67" t="s">
        <v>485</v>
      </c>
      <c r="D342" s="256"/>
      <c r="E342" s="257"/>
      <c r="F342" s="224"/>
      <c r="G342" s="224"/>
      <c r="H342" s="224"/>
      <c r="I342" s="224"/>
      <c r="J342" s="224"/>
      <c r="K342" s="224"/>
      <c r="L342" s="224"/>
      <c r="M342" s="224"/>
      <c r="N342" s="223"/>
      <c r="O342" s="223"/>
      <c r="P342" s="223"/>
      <c r="Q342" s="223"/>
      <c r="R342" s="224"/>
      <c r="S342" s="224"/>
      <c r="T342" s="224"/>
      <c r="U342" s="224"/>
      <c r="V342" s="224"/>
      <c r="W342" s="224"/>
      <c r="X342" s="224"/>
      <c r="Y342" s="214"/>
      <c r="Z342" s="214"/>
      <c r="AA342" s="214"/>
      <c r="AB342" s="214"/>
      <c r="AC342" s="214"/>
      <c r="AD342" s="214"/>
      <c r="AE342" s="214"/>
      <c r="AF342" s="214"/>
      <c r="AG342" s="214" t="s">
        <v>224</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21"/>
      <c r="B343" s="222"/>
      <c r="C343" s="267" t="s">
        <v>486</v>
      </c>
      <c r="D343" s="256"/>
      <c r="E343" s="257"/>
      <c r="F343" s="224"/>
      <c r="G343" s="224"/>
      <c r="H343" s="224"/>
      <c r="I343" s="224"/>
      <c r="J343" s="224"/>
      <c r="K343" s="224"/>
      <c r="L343" s="224"/>
      <c r="M343" s="224"/>
      <c r="N343" s="223"/>
      <c r="O343" s="223"/>
      <c r="P343" s="223"/>
      <c r="Q343" s="223"/>
      <c r="R343" s="224"/>
      <c r="S343" s="224"/>
      <c r="T343" s="224"/>
      <c r="U343" s="224"/>
      <c r="V343" s="224"/>
      <c r="W343" s="224"/>
      <c r="X343" s="224"/>
      <c r="Y343" s="214"/>
      <c r="Z343" s="214"/>
      <c r="AA343" s="214"/>
      <c r="AB343" s="214"/>
      <c r="AC343" s="214"/>
      <c r="AD343" s="214"/>
      <c r="AE343" s="214"/>
      <c r="AF343" s="214"/>
      <c r="AG343" s="214" t="s">
        <v>224</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21"/>
      <c r="B344" s="222"/>
      <c r="C344" s="267" t="s">
        <v>487</v>
      </c>
      <c r="D344" s="256"/>
      <c r="E344" s="257">
        <v>8.8557699999999997</v>
      </c>
      <c r="F344" s="224"/>
      <c r="G344" s="224"/>
      <c r="H344" s="224"/>
      <c r="I344" s="224"/>
      <c r="J344" s="224"/>
      <c r="K344" s="224"/>
      <c r="L344" s="224"/>
      <c r="M344" s="224"/>
      <c r="N344" s="223"/>
      <c r="O344" s="223"/>
      <c r="P344" s="223"/>
      <c r="Q344" s="223"/>
      <c r="R344" s="224"/>
      <c r="S344" s="224"/>
      <c r="T344" s="224"/>
      <c r="U344" s="224"/>
      <c r="V344" s="224"/>
      <c r="W344" s="224"/>
      <c r="X344" s="224"/>
      <c r="Y344" s="214"/>
      <c r="Z344" s="214"/>
      <c r="AA344" s="214"/>
      <c r="AB344" s="214"/>
      <c r="AC344" s="214"/>
      <c r="AD344" s="214"/>
      <c r="AE344" s="214"/>
      <c r="AF344" s="214"/>
      <c r="AG344" s="214" t="s">
        <v>224</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x14ac:dyDescent="0.2">
      <c r="A345" s="226" t="s">
        <v>176</v>
      </c>
      <c r="B345" s="227" t="s">
        <v>142</v>
      </c>
      <c r="C345" s="249" t="s">
        <v>143</v>
      </c>
      <c r="D345" s="228"/>
      <c r="E345" s="229"/>
      <c r="F345" s="230"/>
      <c r="G345" s="230">
        <f>SUMIF(AG346:AG353,"&lt;&gt;NOR",G346:G353)</f>
        <v>0</v>
      </c>
      <c r="H345" s="230"/>
      <c r="I345" s="230">
        <f>SUM(I346:I353)</f>
        <v>0</v>
      </c>
      <c r="J345" s="230"/>
      <c r="K345" s="230">
        <f>SUM(K346:K353)</f>
        <v>0</v>
      </c>
      <c r="L345" s="230"/>
      <c r="M345" s="230">
        <f>SUM(M346:M353)</f>
        <v>0</v>
      </c>
      <c r="N345" s="229"/>
      <c r="O345" s="229">
        <f>SUM(O346:O353)</f>
        <v>0</v>
      </c>
      <c r="P345" s="229"/>
      <c r="Q345" s="229">
        <f>SUM(Q346:Q353)</f>
        <v>0</v>
      </c>
      <c r="R345" s="230"/>
      <c r="S345" s="230"/>
      <c r="T345" s="231"/>
      <c r="U345" s="225"/>
      <c r="V345" s="225">
        <f>SUM(V346:V353)</f>
        <v>0</v>
      </c>
      <c r="W345" s="225"/>
      <c r="X345" s="225"/>
      <c r="AG345" t="s">
        <v>177</v>
      </c>
    </row>
    <row r="346" spans="1:60" outlineLevel="1" x14ac:dyDescent="0.2">
      <c r="A346" s="233">
        <v>44</v>
      </c>
      <c r="B346" s="234" t="s">
        <v>503</v>
      </c>
      <c r="C346" s="251" t="s">
        <v>504</v>
      </c>
      <c r="D346" s="235" t="s">
        <v>445</v>
      </c>
      <c r="E346" s="236">
        <v>6.0152400000000004</v>
      </c>
      <c r="F346" s="237"/>
      <c r="G346" s="238">
        <f>ROUND(E346*F346,2)</f>
        <v>0</v>
      </c>
      <c r="H346" s="237"/>
      <c r="I346" s="238">
        <f>ROUND(E346*H346,2)</f>
        <v>0</v>
      </c>
      <c r="J346" s="237"/>
      <c r="K346" s="238">
        <f>ROUND(E346*J346,2)</f>
        <v>0</v>
      </c>
      <c r="L346" s="238">
        <v>21</v>
      </c>
      <c r="M346" s="238">
        <f>G346*(1+L346/100)</f>
        <v>0</v>
      </c>
      <c r="N346" s="236">
        <v>0</v>
      </c>
      <c r="O346" s="236">
        <f>ROUND(E346*N346,2)</f>
        <v>0</v>
      </c>
      <c r="P346" s="236">
        <v>0</v>
      </c>
      <c r="Q346" s="236">
        <f>ROUND(E346*P346,2)</f>
        <v>0</v>
      </c>
      <c r="R346" s="238" t="s">
        <v>218</v>
      </c>
      <c r="S346" s="238" t="s">
        <v>181</v>
      </c>
      <c r="T346" s="239" t="s">
        <v>181</v>
      </c>
      <c r="U346" s="224">
        <v>0</v>
      </c>
      <c r="V346" s="224">
        <f>ROUND(E346*U346,2)</f>
        <v>0</v>
      </c>
      <c r="W346" s="224"/>
      <c r="X346" s="224" t="s">
        <v>219</v>
      </c>
      <c r="Y346" s="214"/>
      <c r="Z346" s="214"/>
      <c r="AA346" s="214"/>
      <c r="AB346" s="214"/>
      <c r="AC346" s="214"/>
      <c r="AD346" s="214"/>
      <c r="AE346" s="214"/>
      <c r="AF346" s="214"/>
      <c r="AG346" s="214" t="s">
        <v>220</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21"/>
      <c r="B347" s="222"/>
      <c r="C347" s="267" t="s">
        <v>505</v>
      </c>
      <c r="D347" s="256"/>
      <c r="E347" s="257"/>
      <c r="F347" s="224"/>
      <c r="G347" s="224"/>
      <c r="H347" s="224"/>
      <c r="I347" s="224"/>
      <c r="J347" s="224"/>
      <c r="K347" s="224"/>
      <c r="L347" s="224"/>
      <c r="M347" s="224"/>
      <c r="N347" s="223"/>
      <c r="O347" s="223"/>
      <c r="P347" s="223"/>
      <c r="Q347" s="223"/>
      <c r="R347" s="224"/>
      <c r="S347" s="224"/>
      <c r="T347" s="224"/>
      <c r="U347" s="224"/>
      <c r="V347" s="224"/>
      <c r="W347" s="224"/>
      <c r="X347" s="224"/>
      <c r="Y347" s="214"/>
      <c r="Z347" s="214"/>
      <c r="AA347" s="214"/>
      <c r="AB347" s="214"/>
      <c r="AC347" s="214"/>
      <c r="AD347" s="214"/>
      <c r="AE347" s="214"/>
      <c r="AF347" s="214"/>
      <c r="AG347" s="214" t="s">
        <v>224</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67" t="s">
        <v>506</v>
      </c>
      <c r="D348" s="256"/>
      <c r="E348" s="257">
        <v>6.0152400000000004</v>
      </c>
      <c r="F348" s="224"/>
      <c r="G348" s="224"/>
      <c r="H348" s="224"/>
      <c r="I348" s="224"/>
      <c r="J348" s="224"/>
      <c r="K348" s="224"/>
      <c r="L348" s="224"/>
      <c r="M348" s="224"/>
      <c r="N348" s="223"/>
      <c r="O348" s="223"/>
      <c r="P348" s="223"/>
      <c r="Q348" s="223"/>
      <c r="R348" s="224"/>
      <c r="S348" s="224"/>
      <c r="T348" s="224"/>
      <c r="U348" s="224"/>
      <c r="V348" s="224"/>
      <c r="W348" s="224"/>
      <c r="X348" s="224"/>
      <c r="Y348" s="214"/>
      <c r="Z348" s="214"/>
      <c r="AA348" s="214"/>
      <c r="AB348" s="214"/>
      <c r="AC348" s="214"/>
      <c r="AD348" s="214"/>
      <c r="AE348" s="214"/>
      <c r="AF348" s="214"/>
      <c r="AG348" s="214" t="s">
        <v>224</v>
      </c>
      <c r="AH348" s="214">
        <v>7</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22.5" outlineLevel="1" x14ac:dyDescent="0.2">
      <c r="A349" s="233">
        <v>45</v>
      </c>
      <c r="B349" s="234" t="s">
        <v>507</v>
      </c>
      <c r="C349" s="251" t="s">
        <v>508</v>
      </c>
      <c r="D349" s="235" t="s">
        <v>445</v>
      </c>
      <c r="E349" s="236">
        <v>2.8405300000000002</v>
      </c>
      <c r="F349" s="237"/>
      <c r="G349" s="238">
        <f>ROUND(E349*F349,2)</f>
        <v>0</v>
      </c>
      <c r="H349" s="237"/>
      <c r="I349" s="238">
        <f>ROUND(E349*H349,2)</f>
        <v>0</v>
      </c>
      <c r="J349" s="237"/>
      <c r="K349" s="238">
        <f>ROUND(E349*J349,2)</f>
        <v>0</v>
      </c>
      <c r="L349" s="238">
        <v>21</v>
      </c>
      <c r="M349" s="238">
        <f>G349*(1+L349/100)</f>
        <v>0</v>
      </c>
      <c r="N349" s="236">
        <v>0</v>
      </c>
      <c r="O349" s="236">
        <f>ROUND(E349*N349,2)</f>
        <v>0</v>
      </c>
      <c r="P349" s="236">
        <v>0</v>
      </c>
      <c r="Q349" s="236">
        <f>ROUND(E349*P349,2)</f>
        <v>0</v>
      </c>
      <c r="R349" s="238" t="s">
        <v>490</v>
      </c>
      <c r="S349" s="238" t="s">
        <v>181</v>
      </c>
      <c r="T349" s="239" t="s">
        <v>181</v>
      </c>
      <c r="U349" s="224">
        <v>0</v>
      </c>
      <c r="V349" s="224">
        <f>ROUND(E349*U349,2)</f>
        <v>0</v>
      </c>
      <c r="W349" s="224"/>
      <c r="X349" s="224" t="s">
        <v>219</v>
      </c>
      <c r="Y349" s="214"/>
      <c r="Z349" s="214"/>
      <c r="AA349" s="214"/>
      <c r="AB349" s="214"/>
      <c r="AC349" s="214"/>
      <c r="AD349" s="214"/>
      <c r="AE349" s="214"/>
      <c r="AF349" s="214"/>
      <c r="AG349" s="214" t="s">
        <v>220</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21"/>
      <c r="B350" s="222"/>
      <c r="C350" s="267" t="s">
        <v>509</v>
      </c>
      <c r="D350" s="256"/>
      <c r="E350" s="257"/>
      <c r="F350" s="224"/>
      <c r="G350" s="224"/>
      <c r="H350" s="224"/>
      <c r="I350" s="224"/>
      <c r="J350" s="224"/>
      <c r="K350" s="224"/>
      <c r="L350" s="224"/>
      <c r="M350" s="224"/>
      <c r="N350" s="223"/>
      <c r="O350" s="223"/>
      <c r="P350" s="223"/>
      <c r="Q350" s="223"/>
      <c r="R350" s="224"/>
      <c r="S350" s="224"/>
      <c r="T350" s="224"/>
      <c r="U350" s="224"/>
      <c r="V350" s="224"/>
      <c r="W350" s="224"/>
      <c r="X350" s="224"/>
      <c r="Y350" s="214"/>
      <c r="Z350" s="214"/>
      <c r="AA350" s="214"/>
      <c r="AB350" s="214"/>
      <c r="AC350" s="214"/>
      <c r="AD350" s="214"/>
      <c r="AE350" s="214"/>
      <c r="AF350" s="214"/>
      <c r="AG350" s="214" t="s">
        <v>224</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21"/>
      <c r="B351" s="222"/>
      <c r="C351" s="267" t="s">
        <v>510</v>
      </c>
      <c r="D351" s="256"/>
      <c r="E351" s="257">
        <v>1.6709000000000001</v>
      </c>
      <c r="F351" s="224"/>
      <c r="G351" s="224"/>
      <c r="H351" s="224"/>
      <c r="I351" s="224"/>
      <c r="J351" s="224"/>
      <c r="K351" s="224"/>
      <c r="L351" s="224"/>
      <c r="M351" s="224"/>
      <c r="N351" s="223"/>
      <c r="O351" s="223"/>
      <c r="P351" s="223"/>
      <c r="Q351" s="223"/>
      <c r="R351" s="224"/>
      <c r="S351" s="224"/>
      <c r="T351" s="224"/>
      <c r="U351" s="224"/>
      <c r="V351" s="224"/>
      <c r="W351" s="224"/>
      <c r="X351" s="224"/>
      <c r="Y351" s="214"/>
      <c r="Z351" s="214"/>
      <c r="AA351" s="214"/>
      <c r="AB351" s="214"/>
      <c r="AC351" s="214"/>
      <c r="AD351" s="214"/>
      <c r="AE351" s="214"/>
      <c r="AF351" s="214"/>
      <c r="AG351" s="214" t="s">
        <v>224</v>
      </c>
      <c r="AH351" s="214">
        <v>7</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67" t="s">
        <v>511</v>
      </c>
      <c r="D352" s="256"/>
      <c r="E352" s="257"/>
      <c r="F352" s="224"/>
      <c r="G352" s="224"/>
      <c r="H352" s="224"/>
      <c r="I352" s="224"/>
      <c r="J352" s="224"/>
      <c r="K352" s="224"/>
      <c r="L352" s="224"/>
      <c r="M352" s="224"/>
      <c r="N352" s="223"/>
      <c r="O352" s="223"/>
      <c r="P352" s="223"/>
      <c r="Q352" s="223"/>
      <c r="R352" s="224"/>
      <c r="S352" s="224"/>
      <c r="T352" s="224"/>
      <c r="U352" s="224"/>
      <c r="V352" s="224"/>
      <c r="W352" s="224"/>
      <c r="X352" s="224"/>
      <c r="Y352" s="214"/>
      <c r="Z352" s="214"/>
      <c r="AA352" s="214"/>
      <c r="AB352" s="214"/>
      <c r="AC352" s="214"/>
      <c r="AD352" s="214"/>
      <c r="AE352" s="214"/>
      <c r="AF352" s="214"/>
      <c r="AG352" s="214" t="s">
        <v>224</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67" t="s">
        <v>512</v>
      </c>
      <c r="D353" s="256"/>
      <c r="E353" s="257">
        <v>1.1696299999999999</v>
      </c>
      <c r="F353" s="224"/>
      <c r="G353" s="224"/>
      <c r="H353" s="224"/>
      <c r="I353" s="224"/>
      <c r="J353" s="224"/>
      <c r="K353" s="224"/>
      <c r="L353" s="224"/>
      <c r="M353" s="224"/>
      <c r="N353" s="223"/>
      <c r="O353" s="223"/>
      <c r="P353" s="223"/>
      <c r="Q353" s="223"/>
      <c r="R353" s="224"/>
      <c r="S353" s="224"/>
      <c r="T353" s="224"/>
      <c r="U353" s="224"/>
      <c r="V353" s="224"/>
      <c r="W353" s="224"/>
      <c r="X353" s="224"/>
      <c r="Y353" s="214"/>
      <c r="Z353" s="214"/>
      <c r="AA353" s="214"/>
      <c r="AB353" s="214"/>
      <c r="AC353" s="214"/>
      <c r="AD353" s="214"/>
      <c r="AE353" s="214"/>
      <c r="AF353" s="214"/>
      <c r="AG353" s="214" t="s">
        <v>224</v>
      </c>
      <c r="AH353" s="214">
        <v>7</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x14ac:dyDescent="0.2">
      <c r="A354" s="3"/>
      <c r="B354" s="4"/>
      <c r="C354" s="253"/>
      <c r="D354" s="6"/>
      <c r="E354" s="3"/>
      <c r="F354" s="3"/>
      <c r="G354" s="3"/>
      <c r="H354" s="3"/>
      <c r="I354" s="3"/>
      <c r="J354" s="3"/>
      <c r="K354" s="3"/>
      <c r="L354" s="3"/>
      <c r="M354" s="3"/>
      <c r="N354" s="3"/>
      <c r="O354" s="3"/>
      <c r="P354" s="3"/>
      <c r="Q354" s="3"/>
      <c r="R354" s="3"/>
      <c r="S354" s="3"/>
      <c r="T354" s="3"/>
      <c r="U354" s="3"/>
      <c r="V354" s="3"/>
      <c r="W354" s="3"/>
      <c r="X354" s="3"/>
      <c r="AE354">
        <v>15</v>
      </c>
      <c r="AF354">
        <v>21</v>
      </c>
      <c r="AG354" t="s">
        <v>163</v>
      </c>
    </row>
    <row r="355" spans="1:60" x14ac:dyDescent="0.2">
      <c r="A355" s="217"/>
      <c r="B355" s="218" t="s">
        <v>29</v>
      </c>
      <c r="C355" s="254"/>
      <c r="D355" s="219"/>
      <c r="E355" s="220"/>
      <c r="F355" s="220"/>
      <c r="G355" s="232">
        <f>G8+G70+G129+G146+G206+G296+G310+G316+G345</f>
        <v>0</v>
      </c>
      <c r="H355" s="3"/>
      <c r="I355" s="3"/>
      <c r="J355" s="3"/>
      <c r="K355" s="3"/>
      <c r="L355" s="3"/>
      <c r="M355" s="3"/>
      <c r="N355" s="3"/>
      <c r="O355" s="3"/>
      <c r="P355" s="3"/>
      <c r="Q355" s="3"/>
      <c r="R355" s="3"/>
      <c r="S355" s="3"/>
      <c r="T355" s="3"/>
      <c r="U355" s="3"/>
      <c r="V355" s="3"/>
      <c r="W355" s="3"/>
      <c r="X355" s="3"/>
      <c r="AE355">
        <f>SUMIF(L7:L353,AE354,G7:G353)</f>
        <v>0</v>
      </c>
      <c r="AF355">
        <f>SUMIF(L7:L353,AF354,G7:G353)</f>
        <v>0</v>
      </c>
      <c r="AG355" t="s">
        <v>212</v>
      </c>
    </row>
    <row r="356" spans="1:60" x14ac:dyDescent="0.2">
      <c r="C356" s="255"/>
      <c r="D356" s="10"/>
      <c r="AG356" t="s">
        <v>213</v>
      </c>
    </row>
    <row r="357" spans="1:60" x14ac:dyDescent="0.2">
      <c r="D357" s="10"/>
    </row>
    <row r="358" spans="1:60" x14ac:dyDescent="0.2">
      <c r="D358" s="10"/>
    </row>
    <row r="359" spans="1:60" x14ac:dyDescent="0.2">
      <c r="D359" s="10"/>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6FFa8Li5HLLqKDPUCFyZBjqaLP9lp6Az/R0jsKNoYEwpj7eMKZ514FpLyxYAKJLKL7wlRcPUMPQMmvXehKyyg==" saltValue="sqDE5jzrYiBoa4b/INuAyw==" spinCount="100000" sheet="1"/>
  <mergeCells count="34">
    <mergeCell ref="C318:G318"/>
    <mergeCell ref="C331:G331"/>
    <mergeCell ref="C336:G336"/>
    <mergeCell ref="C341:G341"/>
    <mergeCell ref="C238:G238"/>
    <mergeCell ref="C264:G264"/>
    <mergeCell ref="C272:G272"/>
    <mergeCell ref="C277:G277"/>
    <mergeCell ref="C282:G282"/>
    <mergeCell ref="C312:G312"/>
    <mergeCell ref="C113:G113"/>
    <mergeCell ref="C120:G120"/>
    <mergeCell ref="C141:G141"/>
    <mergeCell ref="C161:G161"/>
    <mergeCell ref="C162:G162"/>
    <mergeCell ref="C208:G208"/>
    <mergeCell ref="C75:G75"/>
    <mergeCell ref="C76:G76"/>
    <mergeCell ref="C81:G81"/>
    <mergeCell ref="C85:G85"/>
    <mergeCell ref="C102:G102"/>
    <mergeCell ref="C106:G106"/>
    <mergeCell ref="C34:G34"/>
    <mergeCell ref="C47:G47"/>
    <mergeCell ref="C61:G61"/>
    <mergeCell ref="C72:G72"/>
    <mergeCell ref="C73:G73"/>
    <mergeCell ref="C74:G74"/>
    <mergeCell ref="A1:G1"/>
    <mergeCell ref="C2:G2"/>
    <mergeCell ref="C3:G3"/>
    <mergeCell ref="C4:G4"/>
    <mergeCell ref="C10:G10"/>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9D12-C497-41C9-B41E-9EC4CFD49F4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214</v>
      </c>
      <c r="B1" s="199"/>
      <c r="C1" s="199"/>
      <c r="D1" s="199"/>
      <c r="E1" s="199"/>
      <c r="F1" s="199"/>
      <c r="G1" s="199"/>
      <c r="AG1" t="s">
        <v>149</v>
      </c>
    </row>
    <row r="2" spans="1:60" ht="24.95" customHeight="1" x14ac:dyDescent="0.2">
      <c r="A2" s="200" t="s">
        <v>7</v>
      </c>
      <c r="B2" s="49" t="s">
        <v>44</v>
      </c>
      <c r="C2" s="203" t="s">
        <v>45</v>
      </c>
      <c r="D2" s="201"/>
      <c r="E2" s="201"/>
      <c r="F2" s="201"/>
      <c r="G2" s="202"/>
      <c r="AG2" t="s">
        <v>150</v>
      </c>
    </row>
    <row r="3" spans="1:60" ht="24.95" customHeight="1" x14ac:dyDescent="0.2">
      <c r="A3" s="200" t="s">
        <v>8</v>
      </c>
      <c r="B3" s="49" t="s">
        <v>57</v>
      </c>
      <c r="C3" s="203" t="s">
        <v>58</v>
      </c>
      <c r="D3" s="201"/>
      <c r="E3" s="201"/>
      <c r="F3" s="201"/>
      <c r="G3" s="202"/>
      <c r="AC3" s="179" t="s">
        <v>150</v>
      </c>
      <c r="AG3" t="s">
        <v>153</v>
      </c>
    </row>
    <row r="4" spans="1:60" ht="24.95" customHeight="1" x14ac:dyDescent="0.2">
      <c r="A4" s="204" t="s">
        <v>9</v>
      </c>
      <c r="B4" s="205" t="s">
        <v>61</v>
      </c>
      <c r="C4" s="206" t="s">
        <v>62</v>
      </c>
      <c r="D4" s="207"/>
      <c r="E4" s="207"/>
      <c r="F4" s="207"/>
      <c r="G4" s="208"/>
      <c r="AG4" t="s">
        <v>154</v>
      </c>
    </row>
    <row r="5" spans="1:60" x14ac:dyDescent="0.2">
      <c r="D5" s="10"/>
    </row>
    <row r="6" spans="1:60" ht="38.25" x14ac:dyDescent="0.2">
      <c r="A6" s="210" t="s">
        <v>155</v>
      </c>
      <c r="B6" s="212" t="s">
        <v>156</v>
      </c>
      <c r="C6" s="212" t="s">
        <v>157</v>
      </c>
      <c r="D6" s="211" t="s">
        <v>158</v>
      </c>
      <c r="E6" s="210" t="s">
        <v>159</v>
      </c>
      <c r="F6" s="209" t="s">
        <v>160</v>
      </c>
      <c r="G6" s="210" t="s">
        <v>29</v>
      </c>
      <c r="H6" s="213" t="s">
        <v>30</v>
      </c>
      <c r="I6" s="213" t="s">
        <v>161</v>
      </c>
      <c r="J6" s="213" t="s">
        <v>31</v>
      </c>
      <c r="K6" s="213" t="s">
        <v>162</v>
      </c>
      <c r="L6" s="213" t="s">
        <v>163</v>
      </c>
      <c r="M6" s="213" t="s">
        <v>164</v>
      </c>
      <c r="N6" s="213" t="s">
        <v>165</v>
      </c>
      <c r="O6" s="213" t="s">
        <v>166</v>
      </c>
      <c r="P6" s="213" t="s">
        <v>167</v>
      </c>
      <c r="Q6" s="213" t="s">
        <v>168</v>
      </c>
      <c r="R6" s="213" t="s">
        <v>169</v>
      </c>
      <c r="S6" s="213" t="s">
        <v>170</v>
      </c>
      <c r="T6" s="213" t="s">
        <v>171</v>
      </c>
      <c r="U6" s="213" t="s">
        <v>172</v>
      </c>
      <c r="V6" s="213" t="s">
        <v>173</v>
      </c>
      <c r="W6" s="213" t="s">
        <v>174</v>
      </c>
      <c r="X6" s="213" t="s">
        <v>175</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row>
    <row r="8" spans="1:60" x14ac:dyDescent="0.2">
      <c r="A8" s="226" t="s">
        <v>176</v>
      </c>
      <c r="B8" s="227" t="s">
        <v>123</v>
      </c>
      <c r="C8" s="249" t="s">
        <v>124</v>
      </c>
      <c r="D8" s="228"/>
      <c r="E8" s="229"/>
      <c r="F8" s="230"/>
      <c r="G8" s="230">
        <f>SUMIF(AG9:AG46,"&lt;&gt;NOR",G9:G46)</f>
        <v>0</v>
      </c>
      <c r="H8" s="230"/>
      <c r="I8" s="230">
        <f>SUM(I9:I46)</f>
        <v>0</v>
      </c>
      <c r="J8" s="230"/>
      <c r="K8" s="230">
        <f>SUM(K9:K46)</f>
        <v>0</v>
      </c>
      <c r="L8" s="230"/>
      <c r="M8" s="230">
        <f>SUM(M9:M46)</f>
        <v>0</v>
      </c>
      <c r="N8" s="229"/>
      <c r="O8" s="229">
        <f>SUM(O9:O46)</f>
        <v>0</v>
      </c>
      <c r="P8" s="229"/>
      <c r="Q8" s="229">
        <f>SUM(Q9:Q46)</f>
        <v>0</v>
      </c>
      <c r="R8" s="230"/>
      <c r="S8" s="230"/>
      <c r="T8" s="231"/>
      <c r="U8" s="225"/>
      <c r="V8" s="225">
        <f>SUM(V9:V46)</f>
        <v>63.470000000000006</v>
      </c>
      <c r="W8" s="225"/>
      <c r="X8" s="225"/>
      <c r="AG8" t="s">
        <v>177</v>
      </c>
    </row>
    <row r="9" spans="1:60" outlineLevel="1" x14ac:dyDescent="0.2">
      <c r="A9" s="233">
        <v>1</v>
      </c>
      <c r="B9" s="234" t="s">
        <v>215</v>
      </c>
      <c r="C9" s="251" t="s">
        <v>216</v>
      </c>
      <c r="D9" s="235" t="s">
        <v>217</v>
      </c>
      <c r="E9" s="236">
        <v>10.1875</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218</v>
      </c>
      <c r="S9" s="238" t="s">
        <v>181</v>
      </c>
      <c r="T9" s="239" t="s">
        <v>181</v>
      </c>
      <c r="U9" s="224">
        <v>3.5329999999999999</v>
      </c>
      <c r="V9" s="224">
        <f>ROUND(E9*U9,2)</f>
        <v>35.99</v>
      </c>
      <c r="W9" s="224"/>
      <c r="X9" s="224" t="s">
        <v>219</v>
      </c>
      <c r="Y9" s="214"/>
      <c r="Z9" s="214"/>
      <c r="AA9" s="214"/>
      <c r="AB9" s="214"/>
      <c r="AC9" s="214"/>
      <c r="AD9" s="214"/>
      <c r="AE9" s="214"/>
      <c r="AF9" s="214"/>
      <c r="AG9" s="214" t="s">
        <v>220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66" t="s">
        <v>221</v>
      </c>
      <c r="D10" s="264"/>
      <c r="E10" s="264"/>
      <c r="F10" s="264"/>
      <c r="G10" s="264"/>
      <c r="H10" s="224"/>
      <c r="I10" s="224"/>
      <c r="J10" s="224"/>
      <c r="K10" s="224"/>
      <c r="L10" s="224"/>
      <c r="M10" s="224"/>
      <c r="N10" s="223"/>
      <c r="O10" s="223"/>
      <c r="P10" s="223"/>
      <c r="Q10" s="223"/>
      <c r="R10" s="224"/>
      <c r="S10" s="224"/>
      <c r="T10" s="224"/>
      <c r="U10" s="224"/>
      <c r="V10" s="224"/>
      <c r="W10" s="224"/>
      <c r="X10" s="224"/>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67" t="s">
        <v>513</v>
      </c>
      <c r="D11" s="256"/>
      <c r="E11" s="257"/>
      <c r="F11" s="224"/>
      <c r="G11" s="224"/>
      <c r="H11" s="224"/>
      <c r="I11" s="224"/>
      <c r="J11" s="224"/>
      <c r="K11" s="224"/>
      <c r="L11" s="224"/>
      <c r="M11" s="224"/>
      <c r="N11" s="223"/>
      <c r="O11" s="223"/>
      <c r="P11" s="223"/>
      <c r="Q11" s="223"/>
      <c r="R11" s="224"/>
      <c r="S11" s="224"/>
      <c r="T11" s="224"/>
      <c r="U11" s="224"/>
      <c r="V11" s="224"/>
      <c r="W11" s="224"/>
      <c r="X11" s="224"/>
      <c r="Y11" s="214"/>
      <c r="Z11" s="214"/>
      <c r="AA11" s="214"/>
      <c r="AB11" s="214"/>
      <c r="AC11" s="214"/>
      <c r="AD11" s="214"/>
      <c r="AE11" s="214"/>
      <c r="AF11" s="214"/>
      <c r="AG11" s="214" t="s">
        <v>224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7" t="s">
        <v>514</v>
      </c>
      <c r="D12" s="256"/>
      <c r="E12" s="257"/>
      <c r="F12" s="224"/>
      <c r="G12" s="224"/>
      <c r="H12" s="224"/>
      <c r="I12" s="224"/>
      <c r="J12" s="224"/>
      <c r="K12" s="224"/>
      <c r="L12" s="224"/>
      <c r="M12" s="224"/>
      <c r="N12" s="223"/>
      <c r="O12" s="223"/>
      <c r="P12" s="223"/>
      <c r="Q12" s="223"/>
      <c r="R12" s="224"/>
      <c r="S12" s="224"/>
      <c r="T12" s="224"/>
      <c r="U12" s="224"/>
      <c r="V12" s="224"/>
      <c r="W12" s="224"/>
      <c r="X12" s="224"/>
      <c r="Y12" s="214"/>
      <c r="Z12" s="214"/>
      <c r="AA12" s="214"/>
      <c r="AB12" s="214"/>
      <c r="AC12" s="214"/>
      <c r="AD12" s="214"/>
      <c r="AE12" s="214"/>
      <c r="AF12" s="214"/>
      <c r="AG12" s="214" t="s">
        <v>224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67" t="s">
        <v>515</v>
      </c>
      <c r="D13" s="256"/>
      <c r="E13" s="257">
        <v>10.1875</v>
      </c>
      <c r="F13" s="224"/>
      <c r="G13" s="224"/>
      <c r="H13" s="224"/>
      <c r="I13" s="224"/>
      <c r="J13" s="224"/>
      <c r="K13" s="224"/>
      <c r="L13" s="224"/>
      <c r="M13" s="224"/>
      <c r="N13" s="223"/>
      <c r="O13" s="223"/>
      <c r="P13" s="223"/>
      <c r="Q13" s="223"/>
      <c r="R13" s="224"/>
      <c r="S13" s="224"/>
      <c r="T13" s="224"/>
      <c r="U13" s="224"/>
      <c r="V13" s="224"/>
      <c r="W13" s="224"/>
      <c r="X13" s="224"/>
      <c r="Y13" s="214"/>
      <c r="Z13" s="214"/>
      <c r="AA13" s="214"/>
      <c r="AB13" s="214"/>
      <c r="AC13" s="214"/>
      <c r="AD13" s="214"/>
      <c r="AE13" s="214"/>
      <c r="AF13" s="214"/>
      <c r="AG13" s="214" t="s">
        <v>224</v>
      </c>
      <c r="AH13" s="214">
        <v>5</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3">
        <v>2</v>
      </c>
      <c r="B14" s="234" t="s">
        <v>237</v>
      </c>
      <c r="C14" s="251" t="s">
        <v>238</v>
      </c>
      <c r="D14" s="235" t="s">
        <v>217</v>
      </c>
      <c r="E14" s="236">
        <v>10.1875</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218</v>
      </c>
      <c r="S14" s="238" t="s">
        <v>181</v>
      </c>
      <c r="T14" s="239" t="s">
        <v>181</v>
      </c>
      <c r="U14" s="224">
        <v>1.0999999999999999E-2</v>
      </c>
      <c r="V14" s="224">
        <f>ROUND(E14*U14,2)</f>
        <v>0.11</v>
      </c>
      <c r="W14" s="224"/>
      <c r="X14" s="224" t="s">
        <v>219</v>
      </c>
      <c r="Y14" s="214"/>
      <c r="Z14" s="214"/>
      <c r="AA14" s="214"/>
      <c r="AB14" s="214"/>
      <c r="AC14" s="214"/>
      <c r="AD14" s="214"/>
      <c r="AE14" s="214"/>
      <c r="AF14" s="214"/>
      <c r="AG14" s="214" t="s">
        <v>220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66" t="s">
        <v>239</v>
      </c>
      <c r="D15" s="264"/>
      <c r="E15" s="264"/>
      <c r="F15" s="264"/>
      <c r="G15" s="264"/>
      <c r="H15" s="224"/>
      <c r="I15" s="224"/>
      <c r="J15" s="224"/>
      <c r="K15" s="224"/>
      <c r="L15" s="224"/>
      <c r="M15" s="224"/>
      <c r="N15" s="223"/>
      <c r="O15" s="223"/>
      <c r="P15" s="223"/>
      <c r="Q15" s="223"/>
      <c r="R15" s="224"/>
      <c r="S15" s="224"/>
      <c r="T15" s="224"/>
      <c r="U15" s="224"/>
      <c r="V15" s="224"/>
      <c r="W15" s="224"/>
      <c r="X15" s="224"/>
      <c r="Y15" s="214"/>
      <c r="Z15" s="214"/>
      <c r="AA15" s="214"/>
      <c r="AB15" s="214"/>
      <c r="AC15" s="214"/>
      <c r="AD15" s="214"/>
      <c r="AE15" s="214"/>
      <c r="AF15" s="214"/>
      <c r="AG15" s="214" t="s">
        <v>222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7" t="s">
        <v>240</v>
      </c>
      <c r="D16" s="256"/>
      <c r="E16" s="257"/>
      <c r="F16" s="224"/>
      <c r="G16" s="224"/>
      <c r="H16" s="224"/>
      <c r="I16" s="224"/>
      <c r="J16" s="224"/>
      <c r="K16" s="224"/>
      <c r="L16" s="224"/>
      <c r="M16" s="224"/>
      <c r="N16" s="223"/>
      <c r="O16" s="223"/>
      <c r="P16" s="223"/>
      <c r="Q16" s="223"/>
      <c r="R16" s="224"/>
      <c r="S16" s="224"/>
      <c r="T16" s="224"/>
      <c r="U16" s="224"/>
      <c r="V16" s="224"/>
      <c r="W16" s="224"/>
      <c r="X16" s="224"/>
      <c r="Y16" s="214"/>
      <c r="Z16" s="214"/>
      <c r="AA16" s="214"/>
      <c r="AB16" s="214"/>
      <c r="AC16" s="214"/>
      <c r="AD16" s="214"/>
      <c r="AE16" s="214"/>
      <c r="AF16" s="214"/>
      <c r="AG16" s="214" t="s">
        <v>224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7" t="s">
        <v>516</v>
      </c>
      <c r="D17" s="256"/>
      <c r="E17" s="257"/>
      <c r="F17" s="224"/>
      <c r="G17" s="224"/>
      <c r="H17" s="224"/>
      <c r="I17" s="224"/>
      <c r="J17" s="224"/>
      <c r="K17" s="224"/>
      <c r="L17" s="224"/>
      <c r="M17" s="224"/>
      <c r="N17" s="223"/>
      <c r="O17" s="223"/>
      <c r="P17" s="223"/>
      <c r="Q17" s="223"/>
      <c r="R17" s="224"/>
      <c r="S17" s="224"/>
      <c r="T17" s="224"/>
      <c r="U17" s="224"/>
      <c r="V17" s="224"/>
      <c r="W17" s="224"/>
      <c r="X17" s="224"/>
      <c r="Y17" s="214"/>
      <c r="Z17" s="214"/>
      <c r="AA17" s="214"/>
      <c r="AB17" s="214"/>
      <c r="AC17" s="214"/>
      <c r="AD17" s="214"/>
      <c r="AE17" s="214"/>
      <c r="AF17" s="214"/>
      <c r="AG17" s="214" t="s">
        <v>224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67" t="s">
        <v>517</v>
      </c>
      <c r="D18" s="256"/>
      <c r="E18" s="257">
        <v>10.1875</v>
      </c>
      <c r="F18" s="224"/>
      <c r="G18" s="224"/>
      <c r="H18" s="224"/>
      <c r="I18" s="224"/>
      <c r="J18" s="224"/>
      <c r="K18" s="224"/>
      <c r="L18" s="224"/>
      <c r="M18" s="224"/>
      <c r="N18" s="223"/>
      <c r="O18" s="223"/>
      <c r="P18" s="223"/>
      <c r="Q18" s="223"/>
      <c r="R18" s="224"/>
      <c r="S18" s="224"/>
      <c r="T18" s="224"/>
      <c r="U18" s="224"/>
      <c r="V18" s="224"/>
      <c r="W18" s="224"/>
      <c r="X18" s="224"/>
      <c r="Y18" s="214"/>
      <c r="Z18" s="214"/>
      <c r="AA18" s="214"/>
      <c r="AB18" s="214"/>
      <c r="AC18" s="214"/>
      <c r="AD18" s="214"/>
      <c r="AE18" s="214"/>
      <c r="AF18" s="214"/>
      <c r="AG18" s="214" t="s">
        <v>224</v>
      </c>
      <c r="AH18" s="214">
        <v>5</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3">
        <v>3</v>
      </c>
      <c r="B19" s="234" t="s">
        <v>243</v>
      </c>
      <c r="C19" s="251" t="s">
        <v>244</v>
      </c>
      <c r="D19" s="235" t="s">
        <v>217</v>
      </c>
      <c r="E19" s="236">
        <v>10.1875</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t="s">
        <v>218</v>
      </c>
      <c r="S19" s="238" t="s">
        <v>181</v>
      </c>
      <c r="T19" s="239" t="s">
        <v>181</v>
      </c>
      <c r="U19" s="224">
        <v>0.66800000000000004</v>
      </c>
      <c r="V19" s="224">
        <f>ROUND(E19*U19,2)</f>
        <v>6.81</v>
      </c>
      <c r="W19" s="224"/>
      <c r="X19" s="224" t="s">
        <v>219</v>
      </c>
      <c r="Y19" s="214"/>
      <c r="Z19" s="214"/>
      <c r="AA19" s="214"/>
      <c r="AB19" s="214"/>
      <c r="AC19" s="214"/>
      <c r="AD19" s="214"/>
      <c r="AE19" s="214"/>
      <c r="AF19" s="214"/>
      <c r="AG19" s="214" t="s">
        <v>220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6" t="s">
        <v>245</v>
      </c>
      <c r="D20" s="264"/>
      <c r="E20" s="264"/>
      <c r="F20" s="264"/>
      <c r="G20" s="264"/>
      <c r="H20" s="224"/>
      <c r="I20" s="224"/>
      <c r="J20" s="224"/>
      <c r="K20" s="224"/>
      <c r="L20" s="224"/>
      <c r="M20" s="224"/>
      <c r="N20" s="223"/>
      <c r="O20" s="223"/>
      <c r="P20" s="223"/>
      <c r="Q20" s="223"/>
      <c r="R20" s="224"/>
      <c r="S20" s="224"/>
      <c r="T20" s="224"/>
      <c r="U20" s="224"/>
      <c r="V20" s="224"/>
      <c r="W20" s="224"/>
      <c r="X20" s="224"/>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67" t="s">
        <v>246</v>
      </c>
      <c r="D21" s="256"/>
      <c r="E21" s="257"/>
      <c r="F21" s="224"/>
      <c r="G21" s="224"/>
      <c r="H21" s="224"/>
      <c r="I21" s="224"/>
      <c r="J21" s="224"/>
      <c r="K21" s="224"/>
      <c r="L21" s="224"/>
      <c r="M21" s="224"/>
      <c r="N21" s="223"/>
      <c r="O21" s="223"/>
      <c r="P21" s="223"/>
      <c r="Q21" s="223"/>
      <c r="R21" s="224"/>
      <c r="S21" s="224"/>
      <c r="T21" s="224"/>
      <c r="U21" s="224"/>
      <c r="V21" s="224"/>
      <c r="W21" s="224"/>
      <c r="X21" s="224"/>
      <c r="Y21" s="214"/>
      <c r="Z21" s="214"/>
      <c r="AA21" s="214"/>
      <c r="AB21" s="214"/>
      <c r="AC21" s="214"/>
      <c r="AD21" s="214"/>
      <c r="AE21" s="214"/>
      <c r="AF21" s="214"/>
      <c r="AG21" s="214" t="s">
        <v>224</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67" t="s">
        <v>247</v>
      </c>
      <c r="D22" s="256"/>
      <c r="E22" s="257"/>
      <c r="F22" s="224"/>
      <c r="G22" s="224"/>
      <c r="H22" s="224"/>
      <c r="I22" s="224"/>
      <c r="J22" s="224"/>
      <c r="K22" s="224"/>
      <c r="L22" s="224"/>
      <c r="M22" s="224"/>
      <c r="N22" s="223"/>
      <c r="O22" s="223"/>
      <c r="P22" s="223"/>
      <c r="Q22" s="223"/>
      <c r="R22" s="224"/>
      <c r="S22" s="224"/>
      <c r="T22" s="224"/>
      <c r="U22" s="224"/>
      <c r="V22" s="224"/>
      <c r="W22" s="224"/>
      <c r="X22" s="224"/>
      <c r="Y22" s="214"/>
      <c r="Z22" s="214"/>
      <c r="AA22" s="214"/>
      <c r="AB22" s="214"/>
      <c r="AC22" s="214"/>
      <c r="AD22" s="214"/>
      <c r="AE22" s="214"/>
      <c r="AF22" s="214"/>
      <c r="AG22" s="214" t="s">
        <v>224</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67" t="s">
        <v>518</v>
      </c>
      <c r="D23" s="256"/>
      <c r="E23" s="257">
        <v>10.1875</v>
      </c>
      <c r="F23" s="224"/>
      <c r="G23" s="224"/>
      <c r="H23" s="224"/>
      <c r="I23" s="224"/>
      <c r="J23" s="224"/>
      <c r="K23" s="224"/>
      <c r="L23" s="224"/>
      <c r="M23" s="224"/>
      <c r="N23" s="223"/>
      <c r="O23" s="223"/>
      <c r="P23" s="223"/>
      <c r="Q23" s="223"/>
      <c r="R23" s="224"/>
      <c r="S23" s="224"/>
      <c r="T23" s="224"/>
      <c r="U23" s="224"/>
      <c r="V23" s="224"/>
      <c r="W23" s="224"/>
      <c r="X23" s="224"/>
      <c r="Y23" s="214"/>
      <c r="Z23" s="214"/>
      <c r="AA23" s="214"/>
      <c r="AB23" s="214"/>
      <c r="AC23" s="214"/>
      <c r="AD23" s="214"/>
      <c r="AE23" s="214"/>
      <c r="AF23" s="214"/>
      <c r="AG23" s="214" t="s">
        <v>224</v>
      </c>
      <c r="AH23" s="214">
        <v>5</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1" x14ac:dyDescent="0.2">
      <c r="A24" s="233">
        <v>4</v>
      </c>
      <c r="B24" s="234" t="s">
        <v>249</v>
      </c>
      <c r="C24" s="251" t="s">
        <v>250</v>
      </c>
      <c r="D24" s="235" t="s">
        <v>217</v>
      </c>
      <c r="E24" s="236">
        <v>10.1875</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218</v>
      </c>
      <c r="S24" s="238" t="s">
        <v>181</v>
      </c>
      <c r="T24" s="239" t="s">
        <v>181</v>
      </c>
      <c r="U24" s="224">
        <v>1.9379999999999999</v>
      </c>
      <c r="V24" s="224">
        <f>ROUND(E24*U24,2)</f>
        <v>19.739999999999998</v>
      </c>
      <c r="W24" s="224"/>
      <c r="X24" s="224" t="s">
        <v>219</v>
      </c>
      <c r="Y24" s="214"/>
      <c r="Z24" s="214"/>
      <c r="AA24" s="214"/>
      <c r="AB24" s="214"/>
      <c r="AC24" s="214"/>
      <c r="AD24" s="214"/>
      <c r="AE24" s="214"/>
      <c r="AF24" s="214"/>
      <c r="AG24" s="214" t="s">
        <v>220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7" t="s">
        <v>251</v>
      </c>
      <c r="D25" s="256"/>
      <c r="E25" s="257"/>
      <c r="F25" s="224"/>
      <c r="G25" s="224"/>
      <c r="H25" s="224"/>
      <c r="I25" s="224"/>
      <c r="J25" s="224"/>
      <c r="K25" s="224"/>
      <c r="L25" s="224"/>
      <c r="M25" s="224"/>
      <c r="N25" s="223"/>
      <c r="O25" s="223"/>
      <c r="P25" s="223"/>
      <c r="Q25" s="223"/>
      <c r="R25" s="224"/>
      <c r="S25" s="224"/>
      <c r="T25" s="224"/>
      <c r="U25" s="224"/>
      <c r="V25" s="224"/>
      <c r="W25" s="224"/>
      <c r="X25" s="224"/>
      <c r="Y25" s="214"/>
      <c r="Z25" s="214"/>
      <c r="AA25" s="214"/>
      <c r="AB25" s="214"/>
      <c r="AC25" s="214"/>
      <c r="AD25" s="214"/>
      <c r="AE25" s="214"/>
      <c r="AF25" s="214"/>
      <c r="AG25" s="214" t="s">
        <v>224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67" t="s">
        <v>247</v>
      </c>
      <c r="D26" s="256"/>
      <c r="E26" s="257"/>
      <c r="F26" s="224"/>
      <c r="G26" s="224"/>
      <c r="H26" s="224"/>
      <c r="I26" s="224"/>
      <c r="J26" s="224"/>
      <c r="K26" s="224"/>
      <c r="L26" s="224"/>
      <c r="M26" s="224"/>
      <c r="N26" s="223"/>
      <c r="O26" s="223"/>
      <c r="P26" s="223"/>
      <c r="Q26" s="223"/>
      <c r="R26" s="224"/>
      <c r="S26" s="224"/>
      <c r="T26" s="224"/>
      <c r="U26" s="224"/>
      <c r="V26" s="224"/>
      <c r="W26" s="224"/>
      <c r="X26" s="224"/>
      <c r="Y26" s="214"/>
      <c r="Z26" s="214"/>
      <c r="AA26" s="214"/>
      <c r="AB26" s="214"/>
      <c r="AC26" s="214"/>
      <c r="AD26" s="214"/>
      <c r="AE26" s="214"/>
      <c r="AF26" s="214"/>
      <c r="AG26" s="214" t="s">
        <v>224</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67" t="s">
        <v>518</v>
      </c>
      <c r="D27" s="256"/>
      <c r="E27" s="257">
        <v>10.1875</v>
      </c>
      <c r="F27" s="224"/>
      <c r="G27" s="224"/>
      <c r="H27" s="224"/>
      <c r="I27" s="224"/>
      <c r="J27" s="224"/>
      <c r="K27" s="224"/>
      <c r="L27" s="224"/>
      <c r="M27" s="224"/>
      <c r="N27" s="223"/>
      <c r="O27" s="223"/>
      <c r="P27" s="223"/>
      <c r="Q27" s="223"/>
      <c r="R27" s="224"/>
      <c r="S27" s="224"/>
      <c r="T27" s="224"/>
      <c r="U27" s="224"/>
      <c r="V27" s="224"/>
      <c r="W27" s="224"/>
      <c r="X27" s="224"/>
      <c r="Y27" s="214"/>
      <c r="Z27" s="214"/>
      <c r="AA27" s="214"/>
      <c r="AB27" s="214"/>
      <c r="AC27" s="214"/>
      <c r="AD27" s="214"/>
      <c r="AE27" s="214"/>
      <c r="AF27" s="214"/>
      <c r="AG27" s="214" t="s">
        <v>224</v>
      </c>
      <c r="AH27" s="214">
        <v>5</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3">
        <v>5</v>
      </c>
      <c r="B28" s="234" t="s">
        <v>252</v>
      </c>
      <c r="C28" s="251" t="s">
        <v>253</v>
      </c>
      <c r="D28" s="235" t="s">
        <v>217</v>
      </c>
      <c r="E28" s="236">
        <v>10.1875</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218</v>
      </c>
      <c r="S28" s="238" t="s">
        <v>181</v>
      </c>
      <c r="T28" s="239" t="s">
        <v>181</v>
      </c>
      <c r="U28" s="224">
        <v>8.9999999999999993E-3</v>
      </c>
      <c r="V28" s="224">
        <f>ROUND(E28*U28,2)</f>
        <v>0.09</v>
      </c>
      <c r="W28" s="224"/>
      <c r="X28" s="224" t="s">
        <v>219</v>
      </c>
      <c r="Y28" s="214"/>
      <c r="Z28" s="214"/>
      <c r="AA28" s="214"/>
      <c r="AB28" s="214"/>
      <c r="AC28" s="214"/>
      <c r="AD28" s="214"/>
      <c r="AE28" s="214"/>
      <c r="AF28" s="214"/>
      <c r="AG28" s="214" t="s">
        <v>254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7" t="s">
        <v>255</v>
      </c>
      <c r="D29" s="256"/>
      <c r="E29" s="257"/>
      <c r="F29" s="224"/>
      <c r="G29" s="224"/>
      <c r="H29" s="224"/>
      <c r="I29" s="224"/>
      <c r="J29" s="224"/>
      <c r="K29" s="224"/>
      <c r="L29" s="224"/>
      <c r="M29" s="224"/>
      <c r="N29" s="223"/>
      <c r="O29" s="223"/>
      <c r="P29" s="223"/>
      <c r="Q29" s="223"/>
      <c r="R29" s="224"/>
      <c r="S29" s="224"/>
      <c r="T29" s="224"/>
      <c r="U29" s="224"/>
      <c r="V29" s="224"/>
      <c r="W29" s="224"/>
      <c r="X29" s="224"/>
      <c r="Y29" s="214"/>
      <c r="Z29" s="214"/>
      <c r="AA29" s="214"/>
      <c r="AB29" s="214"/>
      <c r="AC29" s="214"/>
      <c r="AD29" s="214"/>
      <c r="AE29" s="214"/>
      <c r="AF29" s="214"/>
      <c r="AG29" s="214" t="s">
        <v>224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67" t="s">
        <v>247</v>
      </c>
      <c r="D30" s="256"/>
      <c r="E30" s="257"/>
      <c r="F30" s="224"/>
      <c r="G30" s="224"/>
      <c r="H30" s="224"/>
      <c r="I30" s="224"/>
      <c r="J30" s="224"/>
      <c r="K30" s="224"/>
      <c r="L30" s="224"/>
      <c r="M30" s="224"/>
      <c r="N30" s="223"/>
      <c r="O30" s="223"/>
      <c r="P30" s="223"/>
      <c r="Q30" s="223"/>
      <c r="R30" s="224"/>
      <c r="S30" s="224"/>
      <c r="T30" s="224"/>
      <c r="U30" s="224"/>
      <c r="V30" s="224"/>
      <c r="W30" s="224"/>
      <c r="X30" s="224"/>
      <c r="Y30" s="214"/>
      <c r="Z30" s="214"/>
      <c r="AA30" s="214"/>
      <c r="AB30" s="214"/>
      <c r="AC30" s="214"/>
      <c r="AD30" s="214"/>
      <c r="AE30" s="214"/>
      <c r="AF30" s="214"/>
      <c r="AG30" s="214" t="s">
        <v>224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67" t="s">
        <v>519</v>
      </c>
      <c r="D31" s="256"/>
      <c r="E31" s="257">
        <v>10.1875</v>
      </c>
      <c r="F31" s="224"/>
      <c r="G31" s="224"/>
      <c r="H31" s="224"/>
      <c r="I31" s="224"/>
      <c r="J31" s="224"/>
      <c r="K31" s="224"/>
      <c r="L31" s="224"/>
      <c r="M31" s="224"/>
      <c r="N31" s="223"/>
      <c r="O31" s="223"/>
      <c r="P31" s="223"/>
      <c r="Q31" s="223"/>
      <c r="R31" s="224"/>
      <c r="S31" s="224"/>
      <c r="T31" s="224"/>
      <c r="U31" s="224"/>
      <c r="V31" s="224"/>
      <c r="W31" s="224"/>
      <c r="X31" s="224"/>
      <c r="Y31" s="214"/>
      <c r="Z31" s="214"/>
      <c r="AA31" s="214"/>
      <c r="AB31" s="214"/>
      <c r="AC31" s="214"/>
      <c r="AD31" s="214"/>
      <c r="AE31" s="214"/>
      <c r="AF31" s="214"/>
      <c r="AG31" s="214" t="s">
        <v>224</v>
      </c>
      <c r="AH31" s="214">
        <v>5</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3">
        <v>6</v>
      </c>
      <c r="B32" s="234" t="s">
        <v>257</v>
      </c>
      <c r="C32" s="251" t="s">
        <v>258</v>
      </c>
      <c r="D32" s="235" t="s">
        <v>259</v>
      </c>
      <c r="E32" s="236">
        <v>40.75</v>
      </c>
      <c r="F32" s="237"/>
      <c r="G32" s="238">
        <f>ROUND(E32*F32,2)</f>
        <v>0</v>
      </c>
      <c r="H32" s="237"/>
      <c r="I32" s="238">
        <f>ROUND(E32*H32,2)</f>
        <v>0</v>
      </c>
      <c r="J32" s="237"/>
      <c r="K32" s="238">
        <f>ROUND(E32*J32,2)</f>
        <v>0</v>
      </c>
      <c r="L32" s="238">
        <v>21</v>
      </c>
      <c r="M32" s="238">
        <f>G32*(1+L32/100)</f>
        <v>0</v>
      </c>
      <c r="N32" s="236">
        <v>0</v>
      </c>
      <c r="O32" s="236">
        <f>ROUND(E32*N32,2)</f>
        <v>0</v>
      </c>
      <c r="P32" s="236">
        <v>0</v>
      </c>
      <c r="Q32" s="236">
        <f>ROUND(E32*P32,2)</f>
        <v>0</v>
      </c>
      <c r="R32" s="238" t="s">
        <v>218</v>
      </c>
      <c r="S32" s="238" t="s">
        <v>181</v>
      </c>
      <c r="T32" s="239" t="s">
        <v>181</v>
      </c>
      <c r="U32" s="224">
        <v>1.7999999999999999E-2</v>
      </c>
      <c r="V32" s="224">
        <f>ROUND(E32*U32,2)</f>
        <v>0.73</v>
      </c>
      <c r="W32" s="224"/>
      <c r="X32" s="224" t="s">
        <v>219</v>
      </c>
      <c r="Y32" s="214"/>
      <c r="Z32" s="214"/>
      <c r="AA32" s="214"/>
      <c r="AB32" s="214"/>
      <c r="AC32" s="214"/>
      <c r="AD32" s="214"/>
      <c r="AE32" s="214"/>
      <c r="AF32" s="214"/>
      <c r="AG32" s="214" t="s">
        <v>254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66" t="s">
        <v>260</v>
      </c>
      <c r="D33" s="264"/>
      <c r="E33" s="264"/>
      <c r="F33" s="264"/>
      <c r="G33" s="264"/>
      <c r="H33" s="224"/>
      <c r="I33" s="224"/>
      <c r="J33" s="224"/>
      <c r="K33" s="224"/>
      <c r="L33" s="224"/>
      <c r="M33" s="224"/>
      <c r="N33" s="223"/>
      <c r="O33" s="223"/>
      <c r="P33" s="223"/>
      <c r="Q33" s="223"/>
      <c r="R33" s="224"/>
      <c r="S33" s="224"/>
      <c r="T33" s="224"/>
      <c r="U33" s="224"/>
      <c r="V33" s="224"/>
      <c r="W33" s="224"/>
      <c r="X33" s="224"/>
      <c r="Y33" s="214"/>
      <c r="Z33" s="214"/>
      <c r="AA33" s="214"/>
      <c r="AB33" s="214"/>
      <c r="AC33" s="214"/>
      <c r="AD33" s="214"/>
      <c r="AE33" s="214"/>
      <c r="AF33" s="214"/>
      <c r="AG33" s="214" t="s">
        <v>222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67" t="s">
        <v>261</v>
      </c>
      <c r="D34" s="256"/>
      <c r="E34" s="257"/>
      <c r="F34" s="224"/>
      <c r="G34" s="224"/>
      <c r="H34" s="224"/>
      <c r="I34" s="224"/>
      <c r="J34" s="224"/>
      <c r="K34" s="224"/>
      <c r="L34" s="224"/>
      <c r="M34" s="224"/>
      <c r="N34" s="223"/>
      <c r="O34" s="223"/>
      <c r="P34" s="223"/>
      <c r="Q34" s="223"/>
      <c r="R34" s="224"/>
      <c r="S34" s="224"/>
      <c r="T34" s="224"/>
      <c r="U34" s="224"/>
      <c r="V34" s="224"/>
      <c r="W34" s="224"/>
      <c r="X34" s="224"/>
      <c r="Y34" s="214"/>
      <c r="Z34" s="214"/>
      <c r="AA34" s="214"/>
      <c r="AB34" s="214"/>
      <c r="AC34" s="214"/>
      <c r="AD34" s="214"/>
      <c r="AE34" s="214"/>
      <c r="AF34" s="214"/>
      <c r="AG34" s="214" t="s">
        <v>224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7" t="s">
        <v>520</v>
      </c>
      <c r="D35" s="256"/>
      <c r="E35" s="257"/>
      <c r="F35" s="224"/>
      <c r="G35" s="224"/>
      <c r="H35" s="224"/>
      <c r="I35" s="224"/>
      <c r="J35" s="224"/>
      <c r="K35" s="224"/>
      <c r="L35" s="224"/>
      <c r="M35" s="224"/>
      <c r="N35" s="223"/>
      <c r="O35" s="223"/>
      <c r="P35" s="223"/>
      <c r="Q35" s="223"/>
      <c r="R35" s="224"/>
      <c r="S35" s="224"/>
      <c r="T35" s="224"/>
      <c r="U35" s="224"/>
      <c r="V35" s="224"/>
      <c r="W35" s="224"/>
      <c r="X35" s="224"/>
      <c r="Y35" s="214"/>
      <c r="Z35" s="214"/>
      <c r="AA35" s="214"/>
      <c r="AB35" s="214"/>
      <c r="AC35" s="214"/>
      <c r="AD35" s="214"/>
      <c r="AE35" s="214"/>
      <c r="AF35" s="214"/>
      <c r="AG35" s="214" t="s">
        <v>224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7" t="s">
        <v>521</v>
      </c>
      <c r="D36" s="256"/>
      <c r="E36" s="257">
        <v>40.75</v>
      </c>
      <c r="F36" s="224"/>
      <c r="G36" s="224"/>
      <c r="H36" s="224"/>
      <c r="I36" s="224"/>
      <c r="J36" s="224"/>
      <c r="K36" s="224"/>
      <c r="L36" s="224"/>
      <c r="M36" s="224"/>
      <c r="N36" s="223"/>
      <c r="O36" s="223"/>
      <c r="P36" s="223"/>
      <c r="Q36" s="223"/>
      <c r="R36" s="224"/>
      <c r="S36" s="224"/>
      <c r="T36" s="224"/>
      <c r="U36" s="224"/>
      <c r="V36" s="224"/>
      <c r="W36" s="224"/>
      <c r="X36" s="224"/>
      <c r="Y36" s="214"/>
      <c r="Z36" s="214"/>
      <c r="AA36" s="214"/>
      <c r="AB36" s="214"/>
      <c r="AC36" s="214"/>
      <c r="AD36" s="214"/>
      <c r="AE36" s="214"/>
      <c r="AF36" s="214"/>
      <c r="AG36" s="214" t="s">
        <v>224</v>
      </c>
      <c r="AH36" s="214">
        <v>5</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3">
        <v>7</v>
      </c>
      <c r="B37" s="234" t="s">
        <v>268</v>
      </c>
      <c r="C37" s="251" t="s">
        <v>269</v>
      </c>
      <c r="D37" s="235" t="s">
        <v>217</v>
      </c>
      <c r="E37" s="236">
        <v>10.1875</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218</v>
      </c>
      <c r="S37" s="238" t="s">
        <v>181</v>
      </c>
      <c r="T37" s="239" t="s">
        <v>181</v>
      </c>
      <c r="U37" s="224">
        <v>0</v>
      </c>
      <c r="V37" s="224">
        <f>ROUND(E37*U37,2)</f>
        <v>0</v>
      </c>
      <c r="W37" s="224"/>
      <c r="X37" s="224" t="s">
        <v>219</v>
      </c>
      <c r="Y37" s="214"/>
      <c r="Z37" s="214"/>
      <c r="AA37" s="214"/>
      <c r="AB37" s="214"/>
      <c r="AC37" s="214"/>
      <c r="AD37" s="214"/>
      <c r="AE37" s="214"/>
      <c r="AF37" s="214"/>
      <c r="AG37" s="214" t="s">
        <v>220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67" t="s">
        <v>270</v>
      </c>
      <c r="D38" s="256"/>
      <c r="E38" s="257"/>
      <c r="F38" s="224"/>
      <c r="G38" s="224"/>
      <c r="H38" s="224"/>
      <c r="I38" s="224"/>
      <c r="J38" s="224"/>
      <c r="K38" s="224"/>
      <c r="L38" s="224"/>
      <c r="M38" s="224"/>
      <c r="N38" s="223"/>
      <c r="O38" s="223"/>
      <c r="P38" s="223"/>
      <c r="Q38" s="223"/>
      <c r="R38" s="224"/>
      <c r="S38" s="224"/>
      <c r="T38" s="224"/>
      <c r="U38" s="224"/>
      <c r="V38" s="224"/>
      <c r="W38" s="224"/>
      <c r="X38" s="224"/>
      <c r="Y38" s="214"/>
      <c r="Z38" s="214"/>
      <c r="AA38" s="214"/>
      <c r="AB38" s="214"/>
      <c r="AC38" s="214"/>
      <c r="AD38" s="214"/>
      <c r="AE38" s="214"/>
      <c r="AF38" s="214"/>
      <c r="AG38" s="214" t="s">
        <v>224</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67" t="s">
        <v>247</v>
      </c>
      <c r="D39" s="256"/>
      <c r="E39" s="257"/>
      <c r="F39" s="224"/>
      <c r="G39" s="224"/>
      <c r="H39" s="224"/>
      <c r="I39" s="224"/>
      <c r="J39" s="224"/>
      <c r="K39" s="224"/>
      <c r="L39" s="224"/>
      <c r="M39" s="224"/>
      <c r="N39" s="223"/>
      <c r="O39" s="223"/>
      <c r="P39" s="223"/>
      <c r="Q39" s="223"/>
      <c r="R39" s="224"/>
      <c r="S39" s="224"/>
      <c r="T39" s="224"/>
      <c r="U39" s="224"/>
      <c r="V39" s="224"/>
      <c r="W39" s="224"/>
      <c r="X39" s="224"/>
      <c r="Y39" s="214"/>
      <c r="Z39" s="214"/>
      <c r="AA39" s="214"/>
      <c r="AB39" s="214"/>
      <c r="AC39" s="214"/>
      <c r="AD39" s="214"/>
      <c r="AE39" s="214"/>
      <c r="AF39" s="214"/>
      <c r="AG39" s="214" t="s">
        <v>224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7" t="s">
        <v>518</v>
      </c>
      <c r="D40" s="256"/>
      <c r="E40" s="257">
        <v>10.1875</v>
      </c>
      <c r="F40" s="224"/>
      <c r="G40" s="224"/>
      <c r="H40" s="224"/>
      <c r="I40" s="224"/>
      <c r="J40" s="224"/>
      <c r="K40" s="224"/>
      <c r="L40" s="224"/>
      <c r="M40" s="224"/>
      <c r="N40" s="223"/>
      <c r="O40" s="223"/>
      <c r="P40" s="223"/>
      <c r="Q40" s="223"/>
      <c r="R40" s="224"/>
      <c r="S40" s="224"/>
      <c r="T40" s="224"/>
      <c r="U40" s="224"/>
      <c r="V40" s="224"/>
      <c r="W40" s="224"/>
      <c r="X40" s="224"/>
      <c r="Y40" s="214"/>
      <c r="Z40" s="214"/>
      <c r="AA40" s="214"/>
      <c r="AB40" s="214"/>
      <c r="AC40" s="214"/>
      <c r="AD40" s="214"/>
      <c r="AE40" s="214"/>
      <c r="AF40" s="214"/>
      <c r="AG40" s="214" t="s">
        <v>224</v>
      </c>
      <c r="AH40" s="214">
        <v>5</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33.75" outlineLevel="1" x14ac:dyDescent="0.2">
      <c r="A41" s="233">
        <v>8</v>
      </c>
      <c r="B41" s="234" t="s">
        <v>276</v>
      </c>
      <c r="C41" s="251" t="s">
        <v>522</v>
      </c>
      <c r="D41" s="235" t="s">
        <v>217</v>
      </c>
      <c r="E41" s="236">
        <v>10.1875</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278</v>
      </c>
      <c r="T41" s="239" t="s">
        <v>182</v>
      </c>
      <c r="U41" s="224">
        <v>0</v>
      </c>
      <c r="V41" s="224">
        <f>ROUND(E41*U41,2)</f>
        <v>0</v>
      </c>
      <c r="W41" s="224"/>
      <c r="X41" s="224" t="s">
        <v>219</v>
      </c>
      <c r="Y41" s="214"/>
      <c r="Z41" s="214"/>
      <c r="AA41" s="214"/>
      <c r="AB41" s="214"/>
      <c r="AC41" s="214"/>
      <c r="AD41" s="214"/>
      <c r="AE41" s="214"/>
      <c r="AF41" s="214"/>
      <c r="AG41" s="214" t="s">
        <v>220</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67" t="s">
        <v>279</v>
      </c>
      <c r="D42" s="256"/>
      <c r="E42" s="257"/>
      <c r="F42" s="224"/>
      <c r="G42" s="224"/>
      <c r="H42" s="224"/>
      <c r="I42" s="224"/>
      <c r="J42" s="224"/>
      <c r="K42" s="224"/>
      <c r="L42" s="224"/>
      <c r="M42" s="224"/>
      <c r="N42" s="223"/>
      <c r="O42" s="223"/>
      <c r="P42" s="223"/>
      <c r="Q42" s="223"/>
      <c r="R42" s="224"/>
      <c r="S42" s="224"/>
      <c r="T42" s="224"/>
      <c r="U42" s="224"/>
      <c r="V42" s="224"/>
      <c r="W42" s="224"/>
      <c r="X42" s="224"/>
      <c r="Y42" s="214"/>
      <c r="Z42" s="214"/>
      <c r="AA42" s="214"/>
      <c r="AB42" s="214"/>
      <c r="AC42" s="214"/>
      <c r="AD42" s="214"/>
      <c r="AE42" s="214"/>
      <c r="AF42" s="214"/>
      <c r="AG42" s="214" t="s">
        <v>224</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7" t="s">
        <v>280</v>
      </c>
      <c r="D43" s="256"/>
      <c r="E43" s="257"/>
      <c r="F43" s="224"/>
      <c r="G43" s="224"/>
      <c r="H43" s="224"/>
      <c r="I43" s="224"/>
      <c r="J43" s="224"/>
      <c r="K43" s="224"/>
      <c r="L43" s="224"/>
      <c r="M43" s="224"/>
      <c r="N43" s="223"/>
      <c r="O43" s="223"/>
      <c r="P43" s="223"/>
      <c r="Q43" s="223"/>
      <c r="R43" s="224"/>
      <c r="S43" s="224"/>
      <c r="T43" s="224"/>
      <c r="U43" s="224"/>
      <c r="V43" s="224"/>
      <c r="W43" s="224"/>
      <c r="X43" s="224"/>
      <c r="Y43" s="214"/>
      <c r="Z43" s="214"/>
      <c r="AA43" s="214"/>
      <c r="AB43" s="214"/>
      <c r="AC43" s="214"/>
      <c r="AD43" s="214"/>
      <c r="AE43" s="214"/>
      <c r="AF43" s="214"/>
      <c r="AG43" s="214" t="s">
        <v>224</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33.75" outlineLevel="1" x14ac:dyDescent="0.2">
      <c r="A44" s="221"/>
      <c r="B44" s="222"/>
      <c r="C44" s="267" t="s">
        <v>281</v>
      </c>
      <c r="D44" s="256"/>
      <c r="E44" s="257"/>
      <c r="F44" s="224"/>
      <c r="G44" s="224"/>
      <c r="H44" s="224"/>
      <c r="I44" s="224"/>
      <c r="J44" s="224"/>
      <c r="K44" s="224"/>
      <c r="L44" s="224"/>
      <c r="M44" s="224"/>
      <c r="N44" s="223"/>
      <c r="O44" s="223"/>
      <c r="P44" s="223"/>
      <c r="Q44" s="223"/>
      <c r="R44" s="224"/>
      <c r="S44" s="224"/>
      <c r="T44" s="224"/>
      <c r="U44" s="224"/>
      <c r="V44" s="224"/>
      <c r="W44" s="224"/>
      <c r="X44" s="224"/>
      <c r="Y44" s="214"/>
      <c r="Z44" s="214"/>
      <c r="AA44" s="214"/>
      <c r="AB44" s="214"/>
      <c r="AC44" s="214"/>
      <c r="AD44" s="214"/>
      <c r="AE44" s="214"/>
      <c r="AF44" s="214"/>
      <c r="AG44" s="214" t="s">
        <v>224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67" t="s">
        <v>516</v>
      </c>
      <c r="D45" s="256"/>
      <c r="E45" s="257"/>
      <c r="F45" s="224"/>
      <c r="G45" s="224"/>
      <c r="H45" s="224"/>
      <c r="I45" s="224"/>
      <c r="J45" s="224"/>
      <c r="K45" s="224"/>
      <c r="L45" s="224"/>
      <c r="M45" s="224"/>
      <c r="N45" s="223"/>
      <c r="O45" s="223"/>
      <c r="P45" s="223"/>
      <c r="Q45" s="223"/>
      <c r="R45" s="224"/>
      <c r="S45" s="224"/>
      <c r="T45" s="224"/>
      <c r="U45" s="224"/>
      <c r="V45" s="224"/>
      <c r="W45" s="224"/>
      <c r="X45" s="224"/>
      <c r="Y45" s="214"/>
      <c r="Z45" s="214"/>
      <c r="AA45" s="214"/>
      <c r="AB45" s="214"/>
      <c r="AC45" s="214"/>
      <c r="AD45" s="214"/>
      <c r="AE45" s="214"/>
      <c r="AF45" s="214"/>
      <c r="AG45" s="214" t="s">
        <v>224</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67" t="s">
        <v>517</v>
      </c>
      <c r="D46" s="256"/>
      <c r="E46" s="257">
        <v>10.1875</v>
      </c>
      <c r="F46" s="224"/>
      <c r="G46" s="224"/>
      <c r="H46" s="224"/>
      <c r="I46" s="224"/>
      <c r="J46" s="224"/>
      <c r="K46" s="224"/>
      <c r="L46" s="224"/>
      <c r="M46" s="224"/>
      <c r="N46" s="223"/>
      <c r="O46" s="223"/>
      <c r="P46" s="223"/>
      <c r="Q46" s="223"/>
      <c r="R46" s="224"/>
      <c r="S46" s="224"/>
      <c r="T46" s="224"/>
      <c r="U46" s="224"/>
      <c r="V46" s="224"/>
      <c r="W46" s="224"/>
      <c r="X46" s="224"/>
      <c r="Y46" s="214"/>
      <c r="Z46" s="214"/>
      <c r="AA46" s="214"/>
      <c r="AB46" s="214"/>
      <c r="AC46" s="214"/>
      <c r="AD46" s="214"/>
      <c r="AE46" s="214"/>
      <c r="AF46" s="214"/>
      <c r="AG46" s="214" t="s">
        <v>224</v>
      </c>
      <c r="AH46" s="214">
        <v>5</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
      <c r="A47" s="226" t="s">
        <v>176</v>
      </c>
      <c r="B47" s="227" t="s">
        <v>129</v>
      </c>
      <c r="C47" s="249" t="s">
        <v>130</v>
      </c>
      <c r="D47" s="228"/>
      <c r="E47" s="229"/>
      <c r="F47" s="230"/>
      <c r="G47" s="230">
        <f>SUMIF(AG48:AG70,"&lt;&gt;NOR",G48:G70)</f>
        <v>0</v>
      </c>
      <c r="H47" s="230"/>
      <c r="I47" s="230">
        <f>SUM(I48:I70)</f>
        <v>0</v>
      </c>
      <c r="J47" s="230"/>
      <c r="K47" s="230">
        <f>SUM(K48:K70)</f>
        <v>0</v>
      </c>
      <c r="L47" s="230"/>
      <c r="M47" s="230">
        <f>SUM(M48:M70)</f>
        <v>0</v>
      </c>
      <c r="N47" s="229"/>
      <c r="O47" s="229">
        <f>SUM(O48:O70)</f>
        <v>19.27</v>
      </c>
      <c r="P47" s="229"/>
      <c r="Q47" s="229">
        <f>SUM(Q48:Q70)</f>
        <v>0</v>
      </c>
      <c r="R47" s="230"/>
      <c r="S47" s="230"/>
      <c r="T47" s="231"/>
      <c r="U47" s="225"/>
      <c r="V47" s="225">
        <f>SUM(V48:V70)</f>
        <v>0.82</v>
      </c>
      <c r="W47" s="225"/>
      <c r="X47" s="225"/>
      <c r="AG47" t="s">
        <v>177</v>
      </c>
    </row>
    <row r="48" spans="1:60" outlineLevel="1" x14ac:dyDescent="0.2">
      <c r="A48" s="233">
        <v>9</v>
      </c>
      <c r="B48" s="234" t="s">
        <v>523</v>
      </c>
      <c r="C48" s="251" t="s">
        <v>524</v>
      </c>
      <c r="D48" s="235" t="s">
        <v>259</v>
      </c>
      <c r="E48" s="236">
        <v>40.75</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353</v>
      </c>
      <c r="S48" s="238" t="s">
        <v>181</v>
      </c>
      <c r="T48" s="239" t="s">
        <v>181</v>
      </c>
      <c r="U48" s="224">
        <v>0.02</v>
      </c>
      <c r="V48" s="224">
        <f>ROUND(E48*U48,2)</f>
        <v>0.82</v>
      </c>
      <c r="W48" s="224"/>
      <c r="X48" s="224" t="s">
        <v>219</v>
      </c>
      <c r="Y48" s="214"/>
      <c r="Z48" s="214"/>
      <c r="AA48" s="214"/>
      <c r="AB48" s="214"/>
      <c r="AC48" s="214"/>
      <c r="AD48" s="214"/>
      <c r="AE48" s="214"/>
      <c r="AF48" s="214"/>
      <c r="AG48" s="214" t="s">
        <v>220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66" t="s">
        <v>525</v>
      </c>
      <c r="D49" s="264"/>
      <c r="E49" s="264"/>
      <c r="F49" s="264"/>
      <c r="G49" s="264"/>
      <c r="H49" s="224"/>
      <c r="I49" s="224"/>
      <c r="J49" s="224"/>
      <c r="K49" s="224"/>
      <c r="L49" s="224"/>
      <c r="M49" s="224"/>
      <c r="N49" s="223"/>
      <c r="O49" s="223"/>
      <c r="P49" s="223"/>
      <c r="Q49" s="223"/>
      <c r="R49" s="224"/>
      <c r="S49" s="224"/>
      <c r="T49" s="224"/>
      <c r="U49" s="224"/>
      <c r="V49" s="224"/>
      <c r="W49" s="224"/>
      <c r="X49" s="224"/>
      <c r="Y49" s="214"/>
      <c r="Z49" s="214"/>
      <c r="AA49" s="214"/>
      <c r="AB49" s="214"/>
      <c r="AC49" s="214"/>
      <c r="AD49" s="214"/>
      <c r="AE49" s="214"/>
      <c r="AF49" s="214"/>
      <c r="AG49" s="214" t="s">
        <v>222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21"/>
      <c r="B50" s="222"/>
      <c r="C50" s="267" t="s">
        <v>526</v>
      </c>
      <c r="D50" s="256"/>
      <c r="E50" s="257"/>
      <c r="F50" s="224"/>
      <c r="G50" s="224"/>
      <c r="H50" s="224"/>
      <c r="I50" s="224"/>
      <c r="J50" s="224"/>
      <c r="K50" s="224"/>
      <c r="L50" s="224"/>
      <c r="M50" s="224"/>
      <c r="N50" s="223"/>
      <c r="O50" s="223"/>
      <c r="P50" s="223"/>
      <c r="Q50" s="223"/>
      <c r="R50" s="224"/>
      <c r="S50" s="224"/>
      <c r="T50" s="224"/>
      <c r="U50" s="224"/>
      <c r="V50" s="224"/>
      <c r="W50" s="224"/>
      <c r="X50" s="224"/>
      <c r="Y50" s="214"/>
      <c r="Z50" s="214"/>
      <c r="AA50" s="214"/>
      <c r="AB50" s="214"/>
      <c r="AC50" s="214"/>
      <c r="AD50" s="214"/>
      <c r="AE50" s="214"/>
      <c r="AF50" s="214"/>
      <c r="AG50" s="214" t="s">
        <v>224</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67" t="s">
        <v>527</v>
      </c>
      <c r="D51" s="256"/>
      <c r="E51" s="257"/>
      <c r="F51" s="224"/>
      <c r="G51" s="224"/>
      <c r="H51" s="224"/>
      <c r="I51" s="224"/>
      <c r="J51" s="224"/>
      <c r="K51" s="224"/>
      <c r="L51" s="224"/>
      <c r="M51" s="224"/>
      <c r="N51" s="223"/>
      <c r="O51" s="223"/>
      <c r="P51" s="223"/>
      <c r="Q51" s="223"/>
      <c r="R51" s="224"/>
      <c r="S51" s="224"/>
      <c r="T51" s="224"/>
      <c r="U51" s="224"/>
      <c r="V51" s="224"/>
      <c r="W51" s="224"/>
      <c r="X51" s="224"/>
      <c r="Y51" s="214"/>
      <c r="Z51" s="214"/>
      <c r="AA51" s="214"/>
      <c r="AB51" s="214"/>
      <c r="AC51" s="214"/>
      <c r="AD51" s="214"/>
      <c r="AE51" s="214"/>
      <c r="AF51" s="214"/>
      <c r="AG51" s="214" t="s">
        <v>224</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67" t="s">
        <v>310</v>
      </c>
      <c r="D52" s="256"/>
      <c r="E52" s="257"/>
      <c r="F52" s="224"/>
      <c r="G52" s="224"/>
      <c r="H52" s="224"/>
      <c r="I52" s="224"/>
      <c r="J52" s="224"/>
      <c r="K52" s="224"/>
      <c r="L52" s="224"/>
      <c r="M52" s="224"/>
      <c r="N52" s="223"/>
      <c r="O52" s="223"/>
      <c r="P52" s="223"/>
      <c r="Q52" s="223"/>
      <c r="R52" s="224"/>
      <c r="S52" s="224"/>
      <c r="T52" s="224"/>
      <c r="U52" s="224"/>
      <c r="V52" s="224"/>
      <c r="W52" s="224"/>
      <c r="X52" s="224"/>
      <c r="Y52" s="214"/>
      <c r="Z52" s="214"/>
      <c r="AA52" s="214"/>
      <c r="AB52" s="214"/>
      <c r="AC52" s="214"/>
      <c r="AD52" s="214"/>
      <c r="AE52" s="214"/>
      <c r="AF52" s="214"/>
      <c r="AG52" s="214" t="s">
        <v>224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67" t="s">
        <v>313</v>
      </c>
      <c r="D53" s="256"/>
      <c r="E53" s="257"/>
      <c r="F53" s="224"/>
      <c r="G53" s="224"/>
      <c r="H53" s="224"/>
      <c r="I53" s="224"/>
      <c r="J53" s="224"/>
      <c r="K53" s="224"/>
      <c r="L53" s="224"/>
      <c r="M53" s="224"/>
      <c r="N53" s="223"/>
      <c r="O53" s="223"/>
      <c r="P53" s="223"/>
      <c r="Q53" s="223"/>
      <c r="R53" s="224"/>
      <c r="S53" s="224"/>
      <c r="T53" s="224"/>
      <c r="U53" s="224"/>
      <c r="V53" s="224"/>
      <c r="W53" s="224"/>
      <c r="X53" s="224"/>
      <c r="Y53" s="214"/>
      <c r="Z53" s="214"/>
      <c r="AA53" s="214"/>
      <c r="AB53" s="214"/>
      <c r="AC53" s="214"/>
      <c r="AD53" s="214"/>
      <c r="AE53" s="214"/>
      <c r="AF53" s="214"/>
      <c r="AG53" s="214" t="s">
        <v>224</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67" t="s">
        <v>528</v>
      </c>
      <c r="D54" s="256"/>
      <c r="E54" s="257">
        <v>7.5</v>
      </c>
      <c r="F54" s="224"/>
      <c r="G54" s="224"/>
      <c r="H54" s="224"/>
      <c r="I54" s="224"/>
      <c r="J54" s="224"/>
      <c r="K54" s="224"/>
      <c r="L54" s="224"/>
      <c r="M54" s="224"/>
      <c r="N54" s="223"/>
      <c r="O54" s="223"/>
      <c r="P54" s="223"/>
      <c r="Q54" s="223"/>
      <c r="R54" s="224"/>
      <c r="S54" s="224"/>
      <c r="T54" s="224"/>
      <c r="U54" s="224"/>
      <c r="V54" s="224"/>
      <c r="W54" s="224"/>
      <c r="X54" s="224"/>
      <c r="Y54" s="214"/>
      <c r="Z54" s="214"/>
      <c r="AA54" s="214"/>
      <c r="AB54" s="214"/>
      <c r="AC54" s="214"/>
      <c r="AD54" s="214"/>
      <c r="AE54" s="214"/>
      <c r="AF54" s="214"/>
      <c r="AG54" s="214" t="s">
        <v>224</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67" t="s">
        <v>529</v>
      </c>
      <c r="D55" s="256"/>
      <c r="E55" s="257">
        <v>33.25</v>
      </c>
      <c r="F55" s="224"/>
      <c r="G55" s="224"/>
      <c r="H55" s="224"/>
      <c r="I55" s="224"/>
      <c r="J55" s="224"/>
      <c r="K55" s="224"/>
      <c r="L55" s="224"/>
      <c r="M55" s="224"/>
      <c r="N55" s="223"/>
      <c r="O55" s="223"/>
      <c r="P55" s="223"/>
      <c r="Q55" s="223"/>
      <c r="R55" s="224"/>
      <c r="S55" s="224"/>
      <c r="T55" s="224"/>
      <c r="U55" s="224"/>
      <c r="V55" s="224"/>
      <c r="W55" s="224"/>
      <c r="X55" s="224"/>
      <c r="Y55" s="214"/>
      <c r="Z55" s="214"/>
      <c r="AA55" s="214"/>
      <c r="AB55" s="214"/>
      <c r="AC55" s="214"/>
      <c r="AD55" s="214"/>
      <c r="AE55" s="214"/>
      <c r="AF55" s="214"/>
      <c r="AG55" s="214" t="s">
        <v>224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33">
        <v>10</v>
      </c>
      <c r="B56" s="234" t="s">
        <v>530</v>
      </c>
      <c r="C56" s="251" t="s">
        <v>531</v>
      </c>
      <c r="D56" s="235" t="s">
        <v>217</v>
      </c>
      <c r="E56" s="236">
        <v>2.24125</v>
      </c>
      <c r="F56" s="237"/>
      <c r="G56" s="238">
        <f>ROUND(E56*F56,2)</f>
        <v>0</v>
      </c>
      <c r="H56" s="237"/>
      <c r="I56" s="238">
        <f>ROUND(E56*H56,2)</f>
        <v>0</v>
      </c>
      <c r="J56" s="237"/>
      <c r="K56" s="238">
        <f>ROUND(E56*J56,2)</f>
        <v>0</v>
      </c>
      <c r="L56" s="238">
        <v>21</v>
      </c>
      <c r="M56" s="238">
        <f>G56*(1+L56/100)</f>
        <v>0</v>
      </c>
      <c r="N56" s="236">
        <v>0.6</v>
      </c>
      <c r="O56" s="236">
        <f>ROUND(E56*N56,2)</f>
        <v>1.34</v>
      </c>
      <c r="P56" s="236">
        <v>0</v>
      </c>
      <c r="Q56" s="236">
        <f>ROUND(E56*P56,2)</f>
        <v>0</v>
      </c>
      <c r="R56" s="238" t="s">
        <v>345</v>
      </c>
      <c r="S56" s="238" t="s">
        <v>181</v>
      </c>
      <c r="T56" s="239" t="s">
        <v>181</v>
      </c>
      <c r="U56" s="224">
        <v>0</v>
      </c>
      <c r="V56" s="224">
        <f>ROUND(E56*U56,2)</f>
        <v>0</v>
      </c>
      <c r="W56" s="224"/>
      <c r="X56" s="224" t="s">
        <v>346</v>
      </c>
      <c r="Y56" s="214"/>
      <c r="Z56" s="214"/>
      <c r="AA56" s="214"/>
      <c r="AB56" s="214"/>
      <c r="AC56" s="214"/>
      <c r="AD56" s="214"/>
      <c r="AE56" s="214"/>
      <c r="AF56" s="214"/>
      <c r="AG56" s="214" t="s">
        <v>452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67" t="s">
        <v>532</v>
      </c>
      <c r="D57" s="256"/>
      <c r="E57" s="257"/>
      <c r="F57" s="224"/>
      <c r="G57" s="224"/>
      <c r="H57" s="224"/>
      <c r="I57" s="224"/>
      <c r="J57" s="224"/>
      <c r="K57" s="224"/>
      <c r="L57" s="224"/>
      <c r="M57" s="224"/>
      <c r="N57" s="223"/>
      <c r="O57" s="223"/>
      <c r="P57" s="223"/>
      <c r="Q57" s="223"/>
      <c r="R57" s="224"/>
      <c r="S57" s="224"/>
      <c r="T57" s="224"/>
      <c r="U57" s="224"/>
      <c r="V57" s="224"/>
      <c r="W57" s="224"/>
      <c r="X57" s="224"/>
      <c r="Y57" s="214"/>
      <c r="Z57" s="214"/>
      <c r="AA57" s="214"/>
      <c r="AB57" s="214"/>
      <c r="AC57" s="214"/>
      <c r="AD57" s="214"/>
      <c r="AE57" s="214"/>
      <c r="AF57" s="214"/>
      <c r="AG57" s="214" t="s">
        <v>224</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8" t="s">
        <v>226</v>
      </c>
      <c r="D58" s="258"/>
      <c r="E58" s="259"/>
      <c r="F58" s="224"/>
      <c r="G58" s="224"/>
      <c r="H58" s="224"/>
      <c r="I58" s="224"/>
      <c r="J58" s="224"/>
      <c r="K58" s="224"/>
      <c r="L58" s="224"/>
      <c r="M58" s="224"/>
      <c r="N58" s="223"/>
      <c r="O58" s="223"/>
      <c r="P58" s="223"/>
      <c r="Q58" s="223"/>
      <c r="R58" s="224"/>
      <c r="S58" s="224"/>
      <c r="T58" s="224"/>
      <c r="U58" s="224"/>
      <c r="V58" s="224"/>
      <c r="W58" s="224"/>
      <c r="X58" s="224"/>
      <c r="Y58" s="214"/>
      <c r="Z58" s="214"/>
      <c r="AA58" s="214"/>
      <c r="AB58" s="214"/>
      <c r="AC58" s="214"/>
      <c r="AD58" s="214"/>
      <c r="AE58" s="214"/>
      <c r="AF58" s="214"/>
      <c r="AG58" s="214" t="s">
        <v>224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69" t="s">
        <v>533</v>
      </c>
      <c r="D59" s="258"/>
      <c r="E59" s="259">
        <v>5.5E-2</v>
      </c>
      <c r="F59" s="224"/>
      <c r="G59" s="224"/>
      <c r="H59" s="224"/>
      <c r="I59" s="224"/>
      <c r="J59" s="224"/>
      <c r="K59" s="224"/>
      <c r="L59" s="224"/>
      <c r="M59" s="224"/>
      <c r="N59" s="223"/>
      <c r="O59" s="223"/>
      <c r="P59" s="223"/>
      <c r="Q59" s="223"/>
      <c r="R59" s="224"/>
      <c r="S59" s="224"/>
      <c r="T59" s="224"/>
      <c r="U59" s="224"/>
      <c r="V59" s="224"/>
      <c r="W59" s="224"/>
      <c r="X59" s="224"/>
      <c r="Y59" s="214"/>
      <c r="Z59" s="214"/>
      <c r="AA59" s="214"/>
      <c r="AB59" s="214"/>
      <c r="AC59" s="214"/>
      <c r="AD59" s="214"/>
      <c r="AE59" s="214"/>
      <c r="AF59" s="214"/>
      <c r="AG59" s="214" t="s">
        <v>224</v>
      </c>
      <c r="AH59" s="214">
        <v>2</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68" t="s">
        <v>229</v>
      </c>
      <c r="D60" s="258"/>
      <c r="E60" s="259"/>
      <c r="F60" s="224"/>
      <c r="G60" s="224"/>
      <c r="H60" s="224"/>
      <c r="I60" s="224"/>
      <c r="J60" s="224"/>
      <c r="K60" s="224"/>
      <c r="L60" s="224"/>
      <c r="M60" s="224"/>
      <c r="N60" s="223"/>
      <c r="O60" s="223"/>
      <c r="P60" s="223"/>
      <c r="Q60" s="223"/>
      <c r="R60" s="224"/>
      <c r="S60" s="224"/>
      <c r="T60" s="224"/>
      <c r="U60" s="224"/>
      <c r="V60" s="224"/>
      <c r="W60" s="224"/>
      <c r="X60" s="224"/>
      <c r="Y60" s="214"/>
      <c r="Z60" s="214"/>
      <c r="AA60" s="214"/>
      <c r="AB60" s="214"/>
      <c r="AC60" s="214"/>
      <c r="AD60" s="214"/>
      <c r="AE60" s="214"/>
      <c r="AF60" s="214"/>
      <c r="AG60" s="214" t="s">
        <v>224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7" t="s">
        <v>527</v>
      </c>
      <c r="D61" s="256"/>
      <c r="E61" s="257"/>
      <c r="F61" s="224"/>
      <c r="G61" s="224"/>
      <c r="H61" s="224"/>
      <c r="I61" s="224"/>
      <c r="J61" s="224"/>
      <c r="K61" s="224"/>
      <c r="L61" s="224"/>
      <c r="M61" s="224"/>
      <c r="N61" s="223"/>
      <c r="O61" s="223"/>
      <c r="P61" s="223"/>
      <c r="Q61" s="223"/>
      <c r="R61" s="224"/>
      <c r="S61" s="224"/>
      <c r="T61" s="224"/>
      <c r="U61" s="224"/>
      <c r="V61" s="224"/>
      <c r="W61" s="224"/>
      <c r="X61" s="224"/>
      <c r="Y61" s="214"/>
      <c r="Z61" s="214"/>
      <c r="AA61" s="214"/>
      <c r="AB61" s="214"/>
      <c r="AC61" s="214"/>
      <c r="AD61" s="214"/>
      <c r="AE61" s="214"/>
      <c r="AF61" s="214"/>
      <c r="AG61" s="214" t="s">
        <v>224</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67" t="s">
        <v>534</v>
      </c>
      <c r="D62" s="256"/>
      <c r="E62" s="257">
        <v>2.24125</v>
      </c>
      <c r="F62" s="224"/>
      <c r="G62" s="224"/>
      <c r="H62" s="224"/>
      <c r="I62" s="224"/>
      <c r="J62" s="224"/>
      <c r="K62" s="224"/>
      <c r="L62" s="224"/>
      <c r="M62" s="224"/>
      <c r="N62" s="223"/>
      <c r="O62" s="223"/>
      <c r="P62" s="223"/>
      <c r="Q62" s="223"/>
      <c r="R62" s="224"/>
      <c r="S62" s="224"/>
      <c r="T62" s="224"/>
      <c r="U62" s="224"/>
      <c r="V62" s="224"/>
      <c r="W62" s="224"/>
      <c r="X62" s="224"/>
      <c r="Y62" s="214"/>
      <c r="Z62" s="214"/>
      <c r="AA62" s="214"/>
      <c r="AB62" s="214"/>
      <c r="AC62" s="214"/>
      <c r="AD62" s="214"/>
      <c r="AE62" s="214"/>
      <c r="AF62" s="214"/>
      <c r="AG62" s="214" t="s">
        <v>224</v>
      </c>
      <c r="AH62" s="214">
        <v>5</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3">
        <v>11</v>
      </c>
      <c r="B63" s="234" t="s">
        <v>535</v>
      </c>
      <c r="C63" s="251" t="s">
        <v>536</v>
      </c>
      <c r="D63" s="235" t="s">
        <v>445</v>
      </c>
      <c r="E63" s="236">
        <v>17.93</v>
      </c>
      <c r="F63" s="237"/>
      <c r="G63" s="238">
        <f>ROUND(E63*F63,2)</f>
        <v>0</v>
      </c>
      <c r="H63" s="237"/>
      <c r="I63" s="238">
        <f>ROUND(E63*H63,2)</f>
        <v>0</v>
      </c>
      <c r="J63" s="237"/>
      <c r="K63" s="238">
        <f>ROUND(E63*J63,2)</f>
        <v>0</v>
      </c>
      <c r="L63" s="238">
        <v>21</v>
      </c>
      <c r="M63" s="238">
        <f>G63*(1+L63/100)</f>
        <v>0</v>
      </c>
      <c r="N63" s="236">
        <v>1</v>
      </c>
      <c r="O63" s="236">
        <f>ROUND(E63*N63,2)</f>
        <v>17.93</v>
      </c>
      <c r="P63" s="236">
        <v>0</v>
      </c>
      <c r="Q63" s="236">
        <f>ROUND(E63*P63,2)</f>
        <v>0</v>
      </c>
      <c r="R63" s="238" t="s">
        <v>345</v>
      </c>
      <c r="S63" s="238" t="s">
        <v>181</v>
      </c>
      <c r="T63" s="239" t="s">
        <v>181</v>
      </c>
      <c r="U63" s="224">
        <v>0</v>
      </c>
      <c r="V63" s="224">
        <f>ROUND(E63*U63,2)</f>
        <v>0</v>
      </c>
      <c r="W63" s="224"/>
      <c r="X63" s="224" t="s">
        <v>346</v>
      </c>
      <c r="Y63" s="214"/>
      <c r="Z63" s="214"/>
      <c r="AA63" s="214"/>
      <c r="AB63" s="214"/>
      <c r="AC63" s="214"/>
      <c r="AD63" s="214"/>
      <c r="AE63" s="214"/>
      <c r="AF63" s="214"/>
      <c r="AG63" s="214" t="s">
        <v>452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67" t="s">
        <v>537</v>
      </c>
      <c r="D64" s="256"/>
      <c r="E64" s="257"/>
      <c r="F64" s="224"/>
      <c r="G64" s="224"/>
      <c r="H64" s="224"/>
      <c r="I64" s="224"/>
      <c r="J64" s="224"/>
      <c r="K64" s="224"/>
      <c r="L64" s="224"/>
      <c r="M64" s="224"/>
      <c r="N64" s="223"/>
      <c r="O64" s="223"/>
      <c r="P64" s="223"/>
      <c r="Q64" s="223"/>
      <c r="R64" s="224"/>
      <c r="S64" s="224"/>
      <c r="T64" s="224"/>
      <c r="U64" s="224"/>
      <c r="V64" s="224"/>
      <c r="W64" s="224"/>
      <c r="X64" s="224"/>
      <c r="Y64" s="214"/>
      <c r="Z64" s="214"/>
      <c r="AA64" s="214"/>
      <c r="AB64" s="214"/>
      <c r="AC64" s="214"/>
      <c r="AD64" s="214"/>
      <c r="AE64" s="214"/>
      <c r="AF64" s="214"/>
      <c r="AG64" s="214" t="s">
        <v>224</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7" t="s">
        <v>538</v>
      </c>
      <c r="D65" s="256"/>
      <c r="E65" s="257"/>
      <c r="F65" s="224"/>
      <c r="G65" s="224"/>
      <c r="H65" s="224"/>
      <c r="I65" s="224"/>
      <c r="J65" s="224"/>
      <c r="K65" s="224"/>
      <c r="L65" s="224"/>
      <c r="M65" s="224"/>
      <c r="N65" s="223"/>
      <c r="O65" s="223"/>
      <c r="P65" s="223"/>
      <c r="Q65" s="223"/>
      <c r="R65" s="224"/>
      <c r="S65" s="224"/>
      <c r="T65" s="224"/>
      <c r="U65" s="224"/>
      <c r="V65" s="224"/>
      <c r="W65" s="224"/>
      <c r="X65" s="224"/>
      <c r="Y65" s="214"/>
      <c r="Z65" s="214"/>
      <c r="AA65" s="214"/>
      <c r="AB65" s="214"/>
      <c r="AC65" s="214"/>
      <c r="AD65" s="214"/>
      <c r="AE65" s="214"/>
      <c r="AF65" s="214"/>
      <c r="AG65" s="214" t="s">
        <v>224</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68" t="s">
        <v>226</v>
      </c>
      <c r="D66" s="258"/>
      <c r="E66" s="259"/>
      <c r="F66" s="224"/>
      <c r="G66" s="224"/>
      <c r="H66" s="224"/>
      <c r="I66" s="224"/>
      <c r="J66" s="224"/>
      <c r="K66" s="224"/>
      <c r="L66" s="224"/>
      <c r="M66" s="224"/>
      <c r="N66" s="223"/>
      <c r="O66" s="223"/>
      <c r="P66" s="223"/>
      <c r="Q66" s="223"/>
      <c r="R66" s="224"/>
      <c r="S66" s="224"/>
      <c r="T66" s="224"/>
      <c r="U66" s="224"/>
      <c r="V66" s="224"/>
      <c r="W66" s="224"/>
      <c r="X66" s="224"/>
      <c r="Y66" s="214"/>
      <c r="Z66" s="214"/>
      <c r="AA66" s="214"/>
      <c r="AB66" s="214"/>
      <c r="AC66" s="214"/>
      <c r="AD66" s="214"/>
      <c r="AE66" s="214"/>
      <c r="AF66" s="214"/>
      <c r="AG66" s="214" t="s">
        <v>224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69" t="s">
        <v>539</v>
      </c>
      <c r="D67" s="258"/>
      <c r="E67" s="259">
        <v>0.44</v>
      </c>
      <c r="F67" s="224"/>
      <c r="G67" s="224"/>
      <c r="H67" s="224"/>
      <c r="I67" s="224"/>
      <c r="J67" s="224"/>
      <c r="K67" s="224"/>
      <c r="L67" s="224"/>
      <c r="M67" s="224"/>
      <c r="N67" s="223"/>
      <c r="O67" s="223"/>
      <c r="P67" s="223"/>
      <c r="Q67" s="223"/>
      <c r="R67" s="224"/>
      <c r="S67" s="224"/>
      <c r="T67" s="224"/>
      <c r="U67" s="224"/>
      <c r="V67" s="224"/>
      <c r="W67" s="224"/>
      <c r="X67" s="224"/>
      <c r="Y67" s="214"/>
      <c r="Z67" s="214"/>
      <c r="AA67" s="214"/>
      <c r="AB67" s="214"/>
      <c r="AC67" s="214"/>
      <c r="AD67" s="214"/>
      <c r="AE67" s="214"/>
      <c r="AF67" s="214"/>
      <c r="AG67" s="214" t="s">
        <v>224</v>
      </c>
      <c r="AH67" s="214">
        <v>2</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8" t="s">
        <v>229</v>
      </c>
      <c r="D68" s="258"/>
      <c r="E68" s="259"/>
      <c r="F68" s="224"/>
      <c r="G68" s="224"/>
      <c r="H68" s="224"/>
      <c r="I68" s="224"/>
      <c r="J68" s="224"/>
      <c r="K68" s="224"/>
      <c r="L68" s="224"/>
      <c r="M68" s="224"/>
      <c r="N68" s="223"/>
      <c r="O68" s="223"/>
      <c r="P68" s="223"/>
      <c r="Q68" s="223"/>
      <c r="R68" s="224"/>
      <c r="S68" s="224"/>
      <c r="T68" s="224"/>
      <c r="U68" s="224"/>
      <c r="V68" s="224"/>
      <c r="W68" s="224"/>
      <c r="X68" s="224"/>
      <c r="Y68" s="214"/>
      <c r="Z68" s="214"/>
      <c r="AA68" s="214"/>
      <c r="AB68" s="214"/>
      <c r="AC68" s="214"/>
      <c r="AD68" s="214"/>
      <c r="AE68" s="214"/>
      <c r="AF68" s="214"/>
      <c r="AG68" s="214" t="s">
        <v>224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67" t="s">
        <v>527</v>
      </c>
      <c r="D69" s="256"/>
      <c r="E69" s="257"/>
      <c r="F69" s="224"/>
      <c r="G69" s="224"/>
      <c r="H69" s="224"/>
      <c r="I69" s="224"/>
      <c r="J69" s="224"/>
      <c r="K69" s="224"/>
      <c r="L69" s="224"/>
      <c r="M69" s="224"/>
      <c r="N69" s="223"/>
      <c r="O69" s="223"/>
      <c r="P69" s="223"/>
      <c r="Q69" s="223"/>
      <c r="R69" s="224"/>
      <c r="S69" s="224"/>
      <c r="T69" s="224"/>
      <c r="U69" s="224"/>
      <c r="V69" s="224"/>
      <c r="W69" s="224"/>
      <c r="X69" s="224"/>
      <c r="Y69" s="214"/>
      <c r="Z69" s="214"/>
      <c r="AA69" s="214"/>
      <c r="AB69" s="214"/>
      <c r="AC69" s="214"/>
      <c r="AD69" s="214"/>
      <c r="AE69" s="214"/>
      <c r="AF69" s="214"/>
      <c r="AG69" s="214" t="s">
        <v>224</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67" t="s">
        <v>540</v>
      </c>
      <c r="D70" s="256"/>
      <c r="E70" s="257">
        <v>17.93</v>
      </c>
      <c r="F70" s="224"/>
      <c r="G70" s="224"/>
      <c r="H70" s="224"/>
      <c r="I70" s="224"/>
      <c r="J70" s="224"/>
      <c r="K70" s="224"/>
      <c r="L70" s="224"/>
      <c r="M70" s="224"/>
      <c r="N70" s="223"/>
      <c r="O70" s="223"/>
      <c r="P70" s="223"/>
      <c r="Q70" s="223"/>
      <c r="R70" s="224"/>
      <c r="S70" s="224"/>
      <c r="T70" s="224"/>
      <c r="U70" s="224"/>
      <c r="V70" s="224"/>
      <c r="W70" s="224"/>
      <c r="X70" s="224"/>
      <c r="Y70" s="214"/>
      <c r="Z70" s="214"/>
      <c r="AA70" s="214"/>
      <c r="AB70" s="214"/>
      <c r="AC70" s="214"/>
      <c r="AD70" s="214"/>
      <c r="AE70" s="214"/>
      <c r="AF70" s="214"/>
      <c r="AG70" s="214" t="s">
        <v>224</v>
      </c>
      <c r="AH70" s="214">
        <v>5</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
      <c r="A71" s="226" t="s">
        <v>176</v>
      </c>
      <c r="B71" s="227" t="s">
        <v>135</v>
      </c>
      <c r="C71" s="249" t="s">
        <v>136</v>
      </c>
      <c r="D71" s="228"/>
      <c r="E71" s="229"/>
      <c r="F71" s="230"/>
      <c r="G71" s="230">
        <f>SUMIF(AG72:AG75,"&lt;&gt;NOR",G72:G75)</f>
        <v>0</v>
      </c>
      <c r="H71" s="230"/>
      <c r="I71" s="230">
        <f>SUM(I72:I75)</f>
        <v>0</v>
      </c>
      <c r="J71" s="230"/>
      <c r="K71" s="230">
        <f>SUM(K72:K75)</f>
        <v>0</v>
      </c>
      <c r="L71" s="230"/>
      <c r="M71" s="230">
        <f>SUM(M72:M75)</f>
        <v>0</v>
      </c>
      <c r="N71" s="229"/>
      <c r="O71" s="229">
        <f>SUM(O72:O75)</f>
        <v>0</v>
      </c>
      <c r="P71" s="229"/>
      <c r="Q71" s="229">
        <f>SUM(Q72:Q75)</f>
        <v>0</v>
      </c>
      <c r="R71" s="230"/>
      <c r="S71" s="230"/>
      <c r="T71" s="231"/>
      <c r="U71" s="225"/>
      <c r="V71" s="225">
        <f>SUM(V72:V75)</f>
        <v>37.1</v>
      </c>
      <c r="W71" s="225"/>
      <c r="X71" s="225"/>
      <c r="AG71" t="s">
        <v>177</v>
      </c>
    </row>
    <row r="72" spans="1:60" ht="22.5" outlineLevel="1" x14ac:dyDescent="0.2">
      <c r="A72" s="233">
        <v>12</v>
      </c>
      <c r="B72" s="234" t="s">
        <v>541</v>
      </c>
      <c r="C72" s="251" t="s">
        <v>542</v>
      </c>
      <c r="D72" s="235" t="s">
        <v>445</v>
      </c>
      <c r="E72" s="236">
        <v>19.274750000000001</v>
      </c>
      <c r="F72" s="237"/>
      <c r="G72" s="238">
        <f>ROUND(E72*F72,2)</f>
        <v>0</v>
      </c>
      <c r="H72" s="237"/>
      <c r="I72" s="238">
        <f>ROUND(E72*H72,2)</f>
        <v>0</v>
      </c>
      <c r="J72" s="237"/>
      <c r="K72" s="238">
        <f>ROUND(E72*J72,2)</f>
        <v>0</v>
      </c>
      <c r="L72" s="238">
        <v>21</v>
      </c>
      <c r="M72" s="238">
        <f>G72*(1+L72/100)</f>
        <v>0</v>
      </c>
      <c r="N72" s="236">
        <v>0</v>
      </c>
      <c r="O72" s="236">
        <f>ROUND(E72*N72,2)</f>
        <v>0</v>
      </c>
      <c r="P72" s="236">
        <v>0</v>
      </c>
      <c r="Q72" s="236">
        <f>ROUND(E72*P72,2)</f>
        <v>0</v>
      </c>
      <c r="R72" s="238" t="s">
        <v>300</v>
      </c>
      <c r="S72" s="238" t="s">
        <v>181</v>
      </c>
      <c r="T72" s="239" t="s">
        <v>181</v>
      </c>
      <c r="U72" s="224">
        <v>1.925</v>
      </c>
      <c r="V72" s="224">
        <f>ROUND(E72*U72,2)</f>
        <v>37.1</v>
      </c>
      <c r="W72" s="224"/>
      <c r="X72" s="224" t="s">
        <v>473</v>
      </c>
      <c r="Y72" s="214"/>
      <c r="Z72" s="214"/>
      <c r="AA72" s="214"/>
      <c r="AB72" s="214"/>
      <c r="AC72" s="214"/>
      <c r="AD72" s="214"/>
      <c r="AE72" s="214"/>
      <c r="AF72" s="214"/>
      <c r="AG72" s="214" t="s">
        <v>474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67" t="s">
        <v>476</v>
      </c>
      <c r="D73" s="256"/>
      <c r="E73" s="257"/>
      <c r="F73" s="224"/>
      <c r="G73" s="224"/>
      <c r="H73" s="224"/>
      <c r="I73" s="224"/>
      <c r="J73" s="224"/>
      <c r="K73" s="224"/>
      <c r="L73" s="224"/>
      <c r="M73" s="224"/>
      <c r="N73" s="223"/>
      <c r="O73" s="223"/>
      <c r="P73" s="223"/>
      <c r="Q73" s="223"/>
      <c r="R73" s="224"/>
      <c r="S73" s="224"/>
      <c r="T73" s="224"/>
      <c r="U73" s="224"/>
      <c r="V73" s="224"/>
      <c r="W73" s="224"/>
      <c r="X73" s="224"/>
      <c r="Y73" s="214"/>
      <c r="Z73" s="214"/>
      <c r="AA73" s="214"/>
      <c r="AB73" s="214"/>
      <c r="AC73" s="214"/>
      <c r="AD73" s="214"/>
      <c r="AE73" s="214"/>
      <c r="AF73" s="214"/>
      <c r="AG73" s="214" t="s">
        <v>224</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67" t="s">
        <v>543</v>
      </c>
      <c r="D74" s="256"/>
      <c r="E74" s="257"/>
      <c r="F74" s="224"/>
      <c r="G74" s="224"/>
      <c r="H74" s="224"/>
      <c r="I74" s="224"/>
      <c r="J74" s="224"/>
      <c r="K74" s="224"/>
      <c r="L74" s="224"/>
      <c r="M74" s="224"/>
      <c r="N74" s="223"/>
      <c r="O74" s="223"/>
      <c r="P74" s="223"/>
      <c r="Q74" s="223"/>
      <c r="R74" s="224"/>
      <c r="S74" s="224"/>
      <c r="T74" s="224"/>
      <c r="U74" s="224"/>
      <c r="V74" s="224"/>
      <c r="W74" s="224"/>
      <c r="X74" s="224"/>
      <c r="Y74" s="214"/>
      <c r="Z74" s="214"/>
      <c r="AA74" s="214"/>
      <c r="AB74" s="214"/>
      <c r="AC74" s="214"/>
      <c r="AD74" s="214"/>
      <c r="AE74" s="214"/>
      <c r="AF74" s="214"/>
      <c r="AG74" s="214" t="s">
        <v>224</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67" t="s">
        <v>544</v>
      </c>
      <c r="D75" s="256"/>
      <c r="E75" s="257">
        <v>19.274750000000001</v>
      </c>
      <c r="F75" s="224"/>
      <c r="G75" s="224"/>
      <c r="H75" s="224"/>
      <c r="I75" s="224"/>
      <c r="J75" s="224"/>
      <c r="K75" s="224"/>
      <c r="L75" s="224"/>
      <c r="M75" s="224"/>
      <c r="N75" s="223"/>
      <c r="O75" s="223"/>
      <c r="P75" s="223"/>
      <c r="Q75" s="223"/>
      <c r="R75" s="224"/>
      <c r="S75" s="224"/>
      <c r="T75" s="224"/>
      <c r="U75" s="224"/>
      <c r="V75" s="224"/>
      <c r="W75" s="224"/>
      <c r="X75" s="224"/>
      <c r="Y75" s="214"/>
      <c r="Z75" s="214"/>
      <c r="AA75" s="214"/>
      <c r="AB75" s="214"/>
      <c r="AC75" s="214"/>
      <c r="AD75" s="214"/>
      <c r="AE75" s="214"/>
      <c r="AF75" s="214"/>
      <c r="AG75" s="214" t="s">
        <v>224</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x14ac:dyDescent="0.2">
      <c r="A76" s="3"/>
      <c r="B76" s="4"/>
      <c r="C76" s="253"/>
      <c r="D76" s="6"/>
      <c r="E76" s="3"/>
      <c r="F76" s="3"/>
      <c r="G76" s="3"/>
      <c r="H76" s="3"/>
      <c r="I76" s="3"/>
      <c r="J76" s="3"/>
      <c r="K76" s="3"/>
      <c r="L76" s="3"/>
      <c r="M76" s="3"/>
      <c r="N76" s="3"/>
      <c r="O76" s="3"/>
      <c r="P76" s="3"/>
      <c r="Q76" s="3"/>
      <c r="R76" s="3"/>
      <c r="S76" s="3"/>
      <c r="T76" s="3"/>
      <c r="U76" s="3"/>
      <c r="V76" s="3"/>
      <c r="W76" s="3"/>
      <c r="X76" s="3"/>
      <c r="AE76">
        <v>15</v>
      </c>
      <c r="AF76">
        <v>21</v>
      </c>
      <c r="AG76" t="s">
        <v>163</v>
      </c>
    </row>
    <row r="77" spans="1:60" x14ac:dyDescent="0.2">
      <c r="A77" s="217"/>
      <c r="B77" s="218" t="s">
        <v>29</v>
      </c>
      <c r="C77" s="254"/>
      <c r="D77" s="219"/>
      <c r="E77" s="220"/>
      <c r="F77" s="220"/>
      <c r="G77" s="232">
        <f>G8+G47+G71</f>
        <v>0</v>
      </c>
      <c r="H77" s="3"/>
      <c r="I77" s="3"/>
      <c r="J77" s="3"/>
      <c r="K77" s="3"/>
      <c r="L77" s="3"/>
      <c r="M77" s="3"/>
      <c r="N77" s="3"/>
      <c r="O77" s="3"/>
      <c r="P77" s="3"/>
      <c r="Q77" s="3"/>
      <c r="R77" s="3"/>
      <c r="S77" s="3"/>
      <c r="T77" s="3"/>
      <c r="U77" s="3"/>
      <c r="V77" s="3"/>
      <c r="W77" s="3"/>
      <c r="X77" s="3"/>
      <c r="AE77">
        <f>SUMIF(L7:L75,AE76,G7:G75)</f>
        <v>0</v>
      </c>
      <c r="AF77">
        <f>SUMIF(L7:L75,AF76,G7:G75)</f>
        <v>0</v>
      </c>
      <c r="AG77" t="s">
        <v>212</v>
      </c>
    </row>
    <row r="78" spans="1:60" x14ac:dyDescent="0.2">
      <c r="C78" s="255"/>
      <c r="D78" s="10"/>
      <c r="AG78" t="s">
        <v>213</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B0R/JbSTGn/uOZCqE7nFoMvoHp63q2rbODSDvIkaG7yK3TeClhyrVZxSOoBd+4xq3V9G8vS3H86ZNu5nM7++A==" saltValue="89r1i9DGA8xj3NHJ0ZWxRQ==" spinCount="100000" sheet="1"/>
  <mergeCells count="9">
    <mergeCell ref="C20:G20"/>
    <mergeCell ref="C33:G33"/>
    <mergeCell ref="C49:G49"/>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5C46E-69ED-4F36-B9D0-B9D0991F10C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214</v>
      </c>
      <c r="B1" s="199"/>
      <c r="C1" s="199"/>
      <c r="D1" s="199"/>
      <c r="E1" s="199"/>
      <c r="F1" s="199"/>
      <c r="G1" s="199"/>
      <c r="AG1" t="s">
        <v>149</v>
      </c>
    </row>
    <row r="2" spans="1:60" ht="24.95" customHeight="1" x14ac:dyDescent="0.2">
      <c r="A2" s="200" t="s">
        <v>7</v>
      </c>
      <c r="B2" s="49" t="s">
        <v>44</v>
      </c>
      <c r="C2" s="203" t="s">
        <v>45</v>
      </c>
      <c r="D2" s="201"/>
      <c r="E2" s="201"/>
      <c r="F2" s="201"/>
      <c r="G2" s="202"/>
      <c r="AG2" t="s">
        <v>150</v>
      </c>
    </row>
    <row r="3" spans="1:60" ht="24.95" customHeight="1" x14ac:dyDescent="0.2">
      <c r="A3" s="200" t="s">
        <v>8</v>
      </c>
      <c r="B3" s="49" t="s">
        <v>57</v>
      </c>
      <c r="C3" s="203" t="s">
        <v>58</v>
      </c>
      <c r="D3" s="201"/>
      <c r="E3" s="201"/>
      <c r="F3" s="201"/>
      <c r="G3" s="202"/>
      <c r="AC3" s="179" t="s">
        <v>150</v>
      </c>
      <c r="AG3" t="s">
        <v>153</v>
      </c>
    </row>
    <row r="4" spans="1:60" ht="24.95" customHeight="1" x14ac:dyDescent="0.2">
      <c r="A4" s="204" t="s">
        <v>9</v>
      </c>
      <c r="B4" s="205" t="s">
        <v>63</v>
      </c>
      <c r="C4" s="206" t="s">
        <v>64</v>
      </c>
      <c r="D4" s="207"/>
      <c r="E4" s="207"/>
      <c r="F4" s="207"/>
      <c r="G4" s="208"/>
      <c r="AG4" t="s">
        <v>154</v>
      </c>
    </row>
    <row r="5" spans="1:60" x14ac:dyDescent="0.2">
      <c r="D5" s="10"/>
    </row>
    <row r="6" spans="1:60" ht="38.25" x14ac:dyDescent="0.2">
      <c r="A6" s="210" t="s">
        <v>155</v>
      </c>
      <c r="B6" s="212" t="s">
        <v>156</v>
      </c>
      <c r="C6" s="212" t="s">
        <v>157</v>
      </c>
      <c r="D6" s="211" t="s">
        <v>158</v>
      </c>
      <c r="E6" s="210" t="s">
        <v>159</v>
      </c>
      <c r="F6" s="209" t="s">
        <v>160</v>
      </c>
      <c r="G6" s="210" t="s">
        <v>29</v>
      </c>
      <c r="H6" s="213" t="s">
        <v>30</v>
      </c>
      <c r="I6" s="213" t="s">
        <v>161</v>
      </c>
      <c r="J6" s="213" t="s">
        <v>31</v>
      </c>
      <c r="K6" s="213" t="s">
        <v>162</v>
      </c>
      <c r="L6" s="213" t="s">
        <v>163</v>
      </c>
      <c r="M6" s="213" t="s">
        <v>164</v>
      </c>
      <c r="N6" s="213" t="s">
        <v>165</v>
      </c>
      <c r="O6" s="213" t="s">
        <v>166</v>
      </c>
      <c r="P6" s="213" t="s">
        <v>167</v>
      </c>
      <c r="Q6" s="213" t="s">
        <v>168</v>
      </c>
      <c r="R6" s="213" t="s">
        <v>169</v>
      </c>
      <c r="S6" s="213" t="s">
        <v>170</v>
      </c>
      <c r="T6" s="213" t="s">
        <v>171</v>
      </c>
      <c r="U6" s="213" t="s">
        <v>172</v>
      </c>
      <c r="V6" s="213" t="s">
        <v>173</v>
      </c>
      <c r="W6" s="213" t="s">
        <v>174</v>
      </c>
      <c r="X6" s="213" t="s">
        <v>175</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row>
    <row r="8" spans="1:60" x14ac:dyDescent="0.2">
      <c r="A8" s="226" t="s">
        <v>176</v>
      </c>
      <c r="B8" s="227" t="s">
        <v>133</v>
      </c>
      <c r="C8" s="249" t="s">
        <v>134</v>
      </c>
      <c r="D8" s="228"/>
      <c r="E8" s="229"/>
      <c r="F8" s="230"/>
      <c r="G8" s="230">
        <f>SUMIF(AG9:AG13,"&lt;&gt;NOR",G9:G13)</f>
        <v>0</v>
      </c>
      <c r="H8" s="230"/>
      <c r="I8" s="230">
        <f>SUM(I9:I13)</f>
        <v>0</v>
      </c>
      <c r="J8" s="230"/>
      <c r="K8" s="230">
        <f>SUM(K9:K13)</f>
        <v>0</v>
      </c>
      <c r="L8" s="230"/>
      <c r="M8" s="230">
        <f>SUM(M9:M13)</f>
        <v>0</v>
      </c>
      <c r="N8" s="229"/>
      <c r="O8" s="229">
        <f>SUM(O9:O13)</f>
        <v>0</v>
      </c>
      <c r="P8" s="229"/>
      <c r="Q8" s="229">
        <f>SUM(Q9:Q13)</f>
        <v>0.25</v>
      </c>
      <c r="R8" s="230"/>
      <c r="S8" s="230"/>
      <c r="T8" s="231"/>
      <c r="U8" s="225"/>
      <c r="V8" s="225">
        <f>SUM(V9:V13)</f>
        <v>0.8</v>
      </c>
      <c r="W8" s="225"/>
      <c r="X8" s="225"/>
      <c r="AG8" t="s">
        <v>177</v>
      </c>
    </row>
    <row r="9" spans="1:60" outlineLevel="1" x14ac:dyDescent="0.2">
      <c r="A9" s="233">
        <v>1</v>
      </c>
      <c r="B9" s="234" t="s">
        <v>545</v>
      </c>
      <c r="C9" s="251" t="s">
        <v>546</v>
      </c>
      <c r="D9" s="235" t="s">
        <v>217</v>
      </c>
      <c r="E9" s="236">
        <v>0.125</v>
      </c>
      <c r="F9" s="237"/>
      <c r="G9" s="238">
        <f>ROUND(E9*F9,2)</f>
        <v>0</v>
      </c>
      <c r="H9" s="237"/>
      <c r="I9" s="238">
        <f>ROUND(E9*H9,2)</f>
        <v>0</v>
      </c>
      <c r="J9" s="237"/>
      <c r="K9" s="238">
        <f>ROUND(E9*J9,2)</f>
        <v>0</v>
      </c>
      <c r="L9" s="238">
        <v>21</v>
      </c>
      <c r="M9" s="238">
        <f>G9*(1+L9/100)</f>
        <v>0</v>
      </c>
      <c r="N9" s="236">
        <v>0</v>
      </c>
      <c r="O9" s="236">
        <f>ROUND(E9*N9,2)</f>
        <v>0</v>
      </c>
      <c r="P9" s="236">
        <v>2</v>
      </c>
      <c r="Q9" s="236">
        <f>ROUND(E9*P9,2)</f>
        <v>0.25</v>
      </c>
      <c r="R9" s="238" t="s">
        <v>490</v>
      </c>
      <c r="S9" s="238" t="s">
        <v>181</v>
      </c>
      <c r="T9" s="239" t="s">
        <v>181</v>
      </c>
      <c r="U9" s="224">
        <v>6.4359999999999999</v>
      </c>
      <c r="V9" s="224">
        <f>ROUND(E9*U9,2)</f>
        <v>0.8</v>
      </c>
      <c r="W9" s="224"/>
      <c r="X9" s="224" t="s">
        <v>219</v>
      </c>
      <c r="Y9" s="214"/>
      <c r="Z9" s="214"/>
      <c r="AA9" s="214"/>
      <c r="AB9" s="214"/>
      <c r="AC9" s="214"/>
      <c r="AD9" s="214"/>
      <c r="AE9" s="214"/>
      <c r="AF9" s="214"/>
      <c r="AG9" s="214" t="s">
        <v>220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66" t="s">
        <v>547</v>
      </c>
      <c r="D10" s="264"/>
      <c r="E10" s="264"/>
      <c r="F10" s="264"/>
      <c r="G10" s="264"/>
      <c r="H10" s="224"/>
      <c r="I10" s="224"/>
      <c r="J10" s="224"/>
      <c r="K10" s="224"/>
      <c r="L10" s="224"/>
      <c r="M10" s="224"/>
      <c r="N10" s="223"/>
      <c r="O10" s="223"/>
      <c r="P10" s="223"/>
      <c r="Q10" s="223"/>
      <c r="R10" s="224"/>
      <c r="S10" s="224"/>
      <c r="T10" s="224"/>
      <c r="U10" s="224"/>
      <c r="V10" s="224"/>
      <c r="W10" s="224"/>
      <c r="X10" s="224"/>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67" t="s">
        <v>548</v>
      </c>
      <c r="D11" s="256"/>
      <c r="E11" s="257"/>
      <c r="F11" s="224"/>
      <c r="G11" s="224"/>
      <c r="H11" s="224"/>
      <c r="I11" s="224"/>
      <c r="J11" s="224"/>
      <c r="K11" s="224"/>
      <c r="L11" s="224"/>
      <c r="M11" s="224"/>
      <c r="N11" s="223"/>
      <c r="O11" s="223"/>
      <c r="P11" s="223"/>
      <c r="Q11" s="223"/>
      <c r="R11" s="224"/>
      <c r="S11" s="224"/>
      <c r="T11" s="224"/>
      <c r="U11" s="224"/>
      <c r="V11" s="224"/>
      <c r="W11" s="224"/>
      <c r="X11" s="224"/>
      <c r="Y11" s="214"/>
      <c r="Z11" s="214"/>
      <c r="AA11" s="214"/>
      <c r="AB11" s="214"/>
      <c r="AC11" s="214"/>
      <c r="AD11" s="214"/>
      <c r="AE11" s="214"/>
      <c r="AF11" s="214"/>
      <c r="AG11" s="214" t="s">
        <v>224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7" t="s">
        <v>549</v>
      </c>
      <c r="D12" s="256"/>
      <c r="E12" s="257"/>
      <c r="F12" s="224"/>
      <c r="G12" s="224"/>
      <c r="H12" s="224"/>
      <c r="I12" s="224"/>
      <c r="J12" s="224"/>
      <c r="K12" s="224"/>
      <c r="L12" s="224"/>
      <c r="M12" s="224"/>
      <c r="N12" s="223"/>
      <c r="O12" s="223"/>
      <c r="P12" s="223"/>
      <c r="Q12" s="223"/>
      <c r="R12" s="224"/>
      <c r="S12" s="224"/>
      <c r="T12" s="224"/>
      <c r="U12" s="224"/>
      <c r="V12" s="224"/>
      <c r="W12" s="224"/>
      <c r="X12" s="224"/>
      <c r="Y12" s="214"/>
      <c r="Z12" s="214"/>
      <c r="AA12" s="214"/>
      <c r="AB12" s="214"/>
      <c r="AC12" s="214"/>
      <c r="AD12" s="214"/>
      <c r="AE12" s="214"/>
      <c r="AF12" s="214"/>
      <c r="AG12" s="214" t="s">
        <v>224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67" t="s">
        <v>550</v>
      </c>
      <c r="D13" s="256"/>
      <c r="E13" s="257">
        <v>0.125</v>
      </c>
      <c r="F13" s="224"/>
      <c r="G13" s="224"/>
      <c r="H13" s="224"/>
      <c r="I13" s="224"/>
      <c r="J13" s="224"/>
      <c r="K13" s="224"/>
      <c r="L13" s="224"/>
      <c r="M13" s="224"/>
      <c r="N13" s="223"/>
      <c r="O13" s="223"/>
      <c r="P13" s="223"/>
      <c r="Q13" s="223"/>
      <c r="R13" s="224"/>
      <c r="S13" s="224"/>
      <c r="T13" s="224"/>
      <c r="U13" s="224"/>
      <c r="V13" s="224"/>
      <c r="W13" s="224"/>
      <c r="X13" s="224"/>
      <c r="Y13" s="214"/>
      <c r="Z13" s="214"/>
      <c r="AA13" s="214"/>
      <c r="AB13" s="214"/>
      <c r="AC13" s="214"/>
      <c r="AD13" s="214"/>
      <c r="AE13" s="214"/>
      <c r="AF13" s="214"/>
      <c r="AG13" s="214" t="s">
        <v>224</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x14ac:dyDescent="0.2">
      <c r="A14" s="226" t="s">
        <v>176</v>
      </c>
      <c r="B14" s="227" t="s">
        <v>137</v>
      </c>
      <c r="C14" s="249" t="s">
        <v>138</v>
      </c>
      <c r="D14" s="228"/>
      <c r="E14" s="229"/>
      <c r="F14" s="230"/>
      <c r="G14" s="230">
        <f>SUMIF(AG15:AG17,"&lt;&gt;NOR",G15:G17)</f>
        <v>0</v>
      </c>
      <c r="H14" s="230"/>
      <c r="I14" s="230">
        <f>SUM(I15:I17)</f>
        <v>0</v>
      </c>
      <c r="J14" s="230"/>
      <c r="K14" s="230">
        <f>SUM(K15:K17)</f>
        <v>0</v>
      </c>
      <c r="L14" s="230"/>
      <c r="M14" s="230">
        <f>SUM(M15:M17)</f>
        <v>0</v>
      </c>
      <c r="N14" s="229"/>
      <c r="O14" s="229">
        <f>SUM(O15:O17)</f>
        <v>0</v>
      </c>
      <c r="P14" s="229"/>
      <c r="Q14" s="229">
        <f>SUM(Q15:Q17)</f>
        <v>0.01</v>
      </c>
      <c r="R14" s="230"/>
      <c r="S14" s="230"/>
      <c r="T14" s="231"/>
      <c r="U14" s="225"/>
      <c r="V14" s="225">
        <f>SUM(V15:V17)</f>
        <v>0.97</v>
      </c>
      <c r="W14" s="225"/>
      <c r="X14" s="225"/>
      <c r="AG14" t="s">
        <v>177</v>
      </c>
    </row>
    <row r="15" spans="1:60" ht="22.5" outlineLevel="1" x14ac:dyDescent="0.2">
      <c r="A15" s="233">
        <v>2</v>
      </c>
      <c r="B15" s="234" t="s">
        <v>551</v>
      </c>
      <c r="C15" s="251" t="s">
        <v>552</v>
      </c>
      <c r="D15" s="235" t="s">
        <v>344</v>
      </c>
      <c r="E15" s="236">
        <v>10</v>
      </c>
      <c r="F15" s="237"/>
      <c r="G15" s="238">
        <f>ROUND(E15*F15,2)</f>
        <v>0</v>
      </c>
      <c r="H15" s="237"/>
      <c r="I15" s="238">
        <f>ROUND(E15*H15,2)</f>
        <v>0</v>
      </c>
      <c r="J15" s="237"/>
      <c r="K15" s="238">
        <f>ROUND(E15*J15,2)</f>
        <v>0</v>
      </c>
      <c r="L15" s="238">
        <v>21</v>
      </c>
      <c r="M15" s="238">
        <f>G15*(1+L15/100)</f>
        <v>0</v>
      </c>
      <c r="N15" s="236">
        <v>6.0000000000000002E-5</v>
      </c>
      <c r="O15" s="236">
        <f>ROUND(E15*N15,2)</f>
        <v>0</v>
      </c>
      <c r="P15" s="236">
        <v>1E-3</v>
      </c>
      <c r="Q15" s="236">
        <f>ROUND(E15*P15,2)</f>
        <v>0.01</v>
      </c>
      <c r="R15" s="238" t="s">
        <v>553</v>
      </c>
      <c r="S15" s="238" t="s">
        <v>181</v>
      </c>
      <c r="T15" s="239" t="s">
        <v>181</v>
      </c>
      <c r="U15" s="224">
        <v>9.7000000000000003E-2</v>
      </c>
      <c r="V15" s="224">
        <f>ROUND(E15*U15,2)</f>
        <v>0.97</v>
      </c>
      <c r="W15" s="224"/>
      <c r="X15" s="224" t="s">
        <v>219</v>
      </c>
      <c r="Y15" s="214"/>
      <c r="Z15" s="214"/>
      <c r="AA15" s="214"/>
      <c r="AB15" s="214"/>
      <c r="AC15" s="214"/>
      <c r="AD15" s="214"/>
      <c r="AE15" s="214"/>
      <c r="AF15" s="214"/>
      <c r="AG15" s="214" t="s">
        <v>220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7" t="s">
        <v>554</v>
      </c>
      <c r="D16" s="256"/>
      <c r="E16" s="257"/>
      <c r="F16" s="224"/>
      <c r="G16" s="224"/>
      <c r="H16" s="224"/>
      <c r="I16" s="224"/>
      <c r="J16" s="224"/>
      <c r="K16" s="224"/>
      <c r="L16" s="224"/>
      <c r="M16" s="224"/>
      <c r="N16" s="223"/>
      <c r="O16" s="223"/>
      <c r="P16" s="223"/>
      <c r="Q16" s="223"/>
      <c r="R16" s="224"/>
      <c r="S16" s="224"/>
      <c r="T16" s="224"/>
      <c r="U16" s="224"/>
      <c r="V16" s="224"/>
      <c r="W16" s="224"/>
      <c r="X16" s="224"/>
      <c r="Y16" s="214"/>
      <c r="Z16" s="214"/>
      <c r="AA16" s="214"/>
      <c r="AB16" s="214"/>
      <c r="AC16" s="214"/>
      <c r="AD16" s="214"/>
      <c r="AE16" s="214"/>
      <c r="AF16" s="214"/>
      <c r="AG16" s="214" t="s">
        <v>224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7" t="s">
        <v>555</v>
      </c>
      <c r="D17" s="256"/>
      <c r="E17" s="257">
        <v>10</v>
      </c>
      <c r="F17" s="224"/>
      <c r="G17" s="224"/>
      <c r="H17" s="224"/>
      <c r="I17" s="224"/>
      <c r="J17" s="224"/>
      <c r="K17" s="224"/>
      <c r="L17" s="224"/>
      <c r="M17" s="224"/>
      <c r="N17" s="223"/>
      <c r="O17" s="223"/>
      <c r="P17" s="223"/>
      <c r="Q17" s="223"/>
      <c r="R17" s="224"/>
      <c r="S17" s="224"/>
      <c r="T17" s="224"/>
      <c r="U17" s="224"/>
      <c r="V17" s="224"/>
      <c r="W17" s="224"/>
      <c r="X17" s="224"/>
      <c r="Y17" s="214"/>
      <c r="Z17" s="214"/>
      <c r="AA17" s="214"/>
      <c r="AB17" s="214"/>
      <c r="AC17" s="214"/>
      <c r="AD17" s="214"/>
      <c r="AE17" s="214"/>
      <c r="AF17" s="214"/>
      <c r="AG17" s="214" t="s">
        <v>224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x14ac:dyDescent="0.2">
      <c r="A18" s="226" t="s">
        <v>176</v>
      </c>
      <c r="B18" s="227" t="s">
        <v>139</v>
      </c>
      <c r="C18" s="249" t="s">
        <v>140</v>
      </c>
      <c r="D18" s="228"/>
      <c r="E18" s="229"/>
      <c r="F18" s="230"/>
      <c r="G18" s="230">
        <f>SUMIF(AG19:AG46,"&lt;&gt;NOR",G19:G46)</f>
        <v>0</v>
      </c>
      <c r="H18" s="230"/>
      <c r="I18" s="230">
        <f>SUM(I19:I46)</f>
        <v>0</v>
      </c>
      <c r="J18" s="230"/>
      <c r="K18" s="230">
        <f>SUM(K19:K46)</f>
        <v>0</v>
      </c>
      <c r="L18" s="230"/>
      <c r="M18" s="230">
        <f>SUM(M19:M46)</f>
        <v>0</v>
      </c>
      <c r="N18" s="229"/>
      <c r="O18" s="229">
        <f>SUM(O19:O46)</f>
        <v>0</v>
      </c>
      <c r="P18" s="229"/>
      <c r="Q18" s="229">
        <f>SUM(Q19:Q46)</f>
        <v>0</v>
      </c>
      <c r="R18" s="230"/>
      <c r="S18" s="230"/>
      <c r="T18" s="231"/>
      <c r="U18" s="225"/>
      <c r="V18" s="225">
        <f>SUM(V19:V46)</f>
        <v>0.31999999999999995</v>
      </c>
      <c r="W18" s="225"/>
      <c r="X18" s="225"/>
      <c r="AG18" t="s">
        <v>177</v>
      </c>
    </row>
    <row r="19" spans="1:60" outlineLevel="1" x14ac:dyDescent="0.2">
      <c r="A19" s="233">
        <v>3</v>
      </c>
      <c r="B19" s="234" t="s">
        <v>479</v>
      </c>
      <c r="C19" s="251" t="s">
        <v>480</v>
      </c>
      <c r="D19" s="235" t="s">
        <v>445</v>
      </c>
      <c r="E19" s="236">
        <v>0.26</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t="s">
        <v>481</v>
      </c>
      <c r="S19" s="238" t="s">
        <v>181</v>
      </c>
      <c r="T19" s="239" t="s">
        <v>181</v>
      </c>
      <c r="U19" s="224">
        <v>0.16400000000000001</v>
      </c>
      <c r="V19" s="224">
        <f>ROUND(E19*U19,2)</f>
        <v>0.04</v>
      </c>
      <c r="W19" s="224"/>
      <c r="X19" s="224" t="s">
        <v>482</v>
      </c>
      <c r="Y19" s="214"/>
      <c r="Z19" s="214"/>
      <c r="AA19" s="214"/>
      <c r="AB19" s="214"/>
      <c r="AC19" s="214"/>
      <c r="AD19" s="214"/>
      <c r="AE19" s="214"/>
      <c r="AF19" s="214"/>
      <c r="AG19" s="214" t="s">
        <v>483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21"/>
      <c r="B20" s="222"/>
      <c r="C20" s="266" t="s">
        <v>484</v>
      </c>
      <c r="D20" s="264"/>
      <c r="E20" s="264"/>
      <c r="F20" s="264"/>
      <c r="G20" s="264"/>
      <c r="H20" s="224"/>
      <c r="I20" s="224"/>
      <c r="J20" s="224"/>
      <c r="K20" s="224"/>
      <c r="L20" s="224"/>
      <c r="M20" s="224"/>
      <c r="N20" s="223"/>
      <c r="O20" s="223"/>
      <c r="P20" s="223"/>
      <c r="Q20" s="223"/>
      <c r="R20" s="224"/>
      <c r="S20" s="224"/>
      <c r="T20" s="224"/>
      <c r="U20" s="224"/>
      <c r="V20" s="224"/>
      <c r="W20" s="224"/>
      <c r="X20" s="224"/>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47" t="str">
        <f>C20</f>
        <v>se složením a hrubým urovnáním nebo s přeložením na jiný dopravní prostředek kromě lodi, vč. příplatku za každých dalších i započatých 1000 m přes 1000 m,</v>
      </c>
      <c r="BB20" s="214"/>
      <c r="BC20" s="214"/>
      <c r="BD20" s="214"/>
      <c r="BE20" s="214"/>
      <c r="BF20" s="214"/>
      <c r="BG20" s="214"/>
      <c r="BH20" s="214"/>
    </row>
    <row r="21" spans="1:60" outlineLevel="1" x14ac:dyDescent="0.2">
      <c r="A21" s="221"/>
      <c r="B21" s="222"/>
      <c r="C21" s="267" t="s">
        <v>485</v>
      </c>
      <c r="D21" s="256"/>
      <c r="E21" s="257"/>
      <c r="F21" s="224"/>
      <c r="G21" s="224"/>
      <c r="H21" s="224"/>
      <c r="I21" s="224"/>
      <c r="J21" s="224"/>
      <c r="K21" s="224"/>
      <c r="L21" s="224"/>
      <c r="M21" s="224"/>
      <c r="N21" s="223"/>
      <c r="O21" s="223"/>
      <c r="P21" s="223"/>
      <c r="Q21" s="223"/>
      <c r="R21" s="224"/>
      <c r="S21" s="224"/>
      <c r="T21" s="224"/>
      <c r="U21" s="224"/>
      <c r="V21" s="224"/>
      <c r="W21" s="224"/>
      <c r="X21" s="224"/>
      <c r="Y21" s="214"/>
      <c r="Z21" s="214"/>
      <c r="AA21" s="214"/>
      <c r="AB21" s="214"/>
      <c r="AC21" s="214"/>
      <c r="AD21" s="214"/>
      <c r="AE21" s="214"/>
      <c r="AF21" s="214"/>
      <c r="AG21" s="214" t="s">
        <v>224</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67" t="s">
        <v>556</v>
      </c>
      <c r="D22" s="256"/>
      <c r="E22" s="257"/>
      <c r="F22" s="224"/>
      <c r="G22" s="224"/>
      <c r="H22" s="224"/>
      <c r="I22" s="224"/>
      <c r="J22" s="224"/>
      <c r="K22" s="224"/>
      <c r="L22" s="224"/>
      <c r="M22" s="224"/>
      <c r="N22" s="223"/>
      <c r="O22" s="223"/>
      <c r="P22" s="223"/>
      <c r="Q22" s="223"/>
      <c r="R22" s="224"/>
      <c r="S22" s="224"/>
      <c r="T22" s="224"/>
      <c r="U22" s="224"/>
      <c r="V22" s="224"/>
      <c r="W22" s="224"/>
      <c r="X22" s="224"/>
      <c r="Y22" s="214"/>
      <c r="Z22" s="214"/>
      <c r="AA22" s="214"/>
      <c r="AB22" s="214"/>
      <c r="AC22" s="214"/>
      <c r="AD22" s="214"/>
      <c r="AE22" s="214"/>
      <c r="AF22" s="214"/>
      <c r="AG22" s="214" t="s">
        <v>224</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67" t="s">
        <v>557</v>
      </c>
      <c r="D23" s="256"/>
      <c r="E23" s="257">
        <v>0.26</v>
      </c>
      <c r="F23" s="224"/>
      <c r="G23" s="224"/>
      <c r="H23" s="224"/>
      <c r="I23" s="224"/>
      <c r="J23" s="224"/>
      <c r="K23" s="224"/>
      <c r="L23" s="224"/>
      <c r="M23" s="224"/>
      <c r="N23" s="223"/>
      <c r="O23" s="223"/>
      <c r="P23" s="223"/>
      <c r="Q23" s="223"/>
      <c r="R23" s="224"/>
      <c r="S23" s="224"/>
      <c r="T23" s="224"/>
      <c r="U23" s="224"/>
      <c r="V23" s="224"/>
      <c r="W23" s="224"/>
      <c r="X23" s="224"/>
      <c r="Y23" s="214"/>
      <c r="Z23" s="214"/>
      <c r="AA23" s="214"/>
      <c r="AB23" s="214"/>
      <c r="AC23" s="214"/>
      <c r="AD23" s="214"/>
      <c r="AE23" s="214"/>
      <c r="AF23" s="214"/>
      <c r="AG23" s="214" t="s">
        <v>224</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3">
        <v>4</v>
      </c>
      <c r="B24" s="234" t="s">
        <v>488</v>
      </c>
      <c r="C24" s="251" t="s">
        <v>489</v>
      </c>
      <c r="D24" s="235" t="s">
        <v>445</v>
      </c>
      <c r="E24" s="236">
        <v>0.26</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490</v>
      </c>
      <c r="S24" s="238" t="s">
        <v>181</v>
      </c>
      <c r="T24" s="239" t="s">
        <v>181</v>
      </c>
      <c r="U24" s="224">
        <v>0.94199999999999995</v>
      </c>
      <c r="V24" s="224">
        <f>ROUND(E24*U24,2)</f>
        <v>0.24</v>
      </c>
      <c r="W24" s="224"/>
      <c r="X24" s="224" t="s">
        <v>482</v>
      </c>
      <c r="Y24" s="214"/>
      <c r="Z24" s="214"/>
      <c r="AA24" s="214"/>
      <c r="AB24" s="214"/>
      <c r="AC24" s="214"/>
      <c r="AD24" s="214"/>
      <c r="AE24" s="214"/>
      <c r="AF24" s="214"/>
      <c r="AG24" s="214" t="s">
        <v>483</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7" t="s">
        <v>485</v>
      </c>
      <c r="D25" s="256"/>
      <c r="E25" s="257"/>
      <c r="F25" s="224"/>
      <c r="G25" s="224"/>
      <c r="H25" s="224"/>
      <c r="I25" s="224"/>
      <c r="J25" s="224"/>
      <c r="K25" s="224"/>
      <c r="L25" s="224"/>
      <c r="M25" s="224"/>
      <c r="N25" s="223"/>
      <c r="O25" s="223"/>
      <c r="P25" s="223"/>
      <c r="Q25" s="223"/>
      <c r="R25" s="224"/>
      <c r="S25" s="224"/>
      <c r="T25" s="224"/>
      <c r="U25" s="224"/>
      <c r="V25" s="224"/>
      <c r="W25" s="224"/>
      <c r="X25" s="224"/>
      <c r="Y25" s="214"/>
      <c r="Z25" s="214"/>
      <c r="AA25" s="214"/>
      <c r="AB25" s="214"/>
      <c r="AC25" s="214"/>
      <c r="AD25" s="214"/>
      <c r="AE25" s="214"/>
      <c r="AF25" s="214"/>
      <c r="AG25" s="214" t="s">
        <v>224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67" t="s">
        <v>556</v>
      </c>
      <c r="D26" s="256"/>
      <c r="E26" s="257"/>
      <c r="F26" s="224"/>
      <c r="G26" s="224"/>
      <c r="H26" s="224"/>
      <c r="I26" s="224"/>
      <c r="J26" s="224"/>
      <c r="K26" s="224"/>
      <c r="L26" s="224"/>
      <c r="M26" s="224"/>
      <c r="N26" s="223"/>
      <c r="O26" s="223"/>
      <c r="P26" s="223"/>
      <c r="Q26" s="223"/>
      <c r="R26" s="224"/>
      <c r="S26" s="224"/>
      <c r="T26" s="224"/>
      <c r="U26" s="224"/>
      <c r="V26" s="224"/>
      <c r="W26" s="224"/>
      <c r="X26" s="224"/>
      <c r="Y26" s="214"/>
      <c r="Z26" s="214"/>
      <c r="AA26" s="214"/>
      <c r="AB26" s="214"/>
      <c r="AC26" s="214"/>
      <c r="AD26" s="214"/>
      <c r="AE26" s="214"/>
      <c r="AF26" s="214"/>
      <c r="AG26" s="214" t="s">
        <v>224</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67" t="s">
        <v>557</v>
      </c>
      <c r="D27" s="256"/>
      <c r="E27" s="257">
        <v>0.26</v>
      </c>
      <c r="F27" s="224"/>
      <c r="G27" s="224"/>
      <c r="H27" s="224"/>
      <c r="I27" s="224"/>
      <c r="J27" s="224"/>
      <c r="K27" s="224"/>
      <c r="L27" s="224"/>
      <c r="M27" s="224"/>
      <c r="N27" s="223"/>
      <c r="O27" s="223"/>
      <c r="P27" s="223"/>
      <c r="Q27" s="223"/>
      <c r="R27" s="224"/>
      <c r="S27" s="224"/>
      <c r="T27" s="224"/>
      <c r="U27" s="224"/>
      <c r="V27" s="224"/>
      <c r="W27" s="224"/>
      <c r="X27" s="224"/>
      <c r="Y27" s="214"/>
      <c r="Z27" s="214"/>
      <c r="AA27" s="214"/>
      <c r="AB27" s="214"/>
      <c r="AC27" s="214"/>
      <c r="AD27" s="214"/>
      <c r="AE27" s="214"/>
      <c r="AF27" s="214"/>
      <c r="AG27" s="214" t="s">
        <v>224</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3">
        <v>5</v>
      </c>
      <c r="B28" s="234" t="s">
        <v>491</v>
      </c>
      <c r="C28" s="251" t="s">
        <v>492</v>
      </c>
      <c r="D28" s="235" t="s">
        <v>445</v>
      </c>
      <c r="E28" s="236">
        <v>0.26</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490</v>
      </c>
      <c r="S28" s="238" t="s">
        <v>181</v>
      </c>
      <c r="T28" s="239" t="s">
        <v>181</v>
      </c>
      <c r="U28" s="224">
        <v>0.105</v>
      </c>
      <c r="V28" s="224">
        <f>ROUND(E28*U28,2)</f>
        <v>0.03</v>
      </c>
      <c r="W28" s="224"/>
      <c r="X28" s="224" t="s">
        <v>482</v>
      </c>
      <c r="Y28" s="214"/>
      <c r="Z28" s="214"/>
      <c r="AA28" s="214"/>
      <c r="AB28" s="214"/>
      <c r="AC28" s="214"/>
      <c r="AD28" s="214"/>
      <c r="AE28" s="214"/>
      <c r="AF28" s="214"/>
      <c r="AG28" s="214" t="s">
        <v>483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7" t="s">
        <v>485</v>
      </c>
      <c r="D29" s="256"/>
      <c r="E29" s="257"/>
      <c r="F29" s="224"/>
      <c r="G29" s="224"/>
      <c r="H29" s="224"/>
      <c r="I29" s="224"/>
      <c r="J29" s="224"/>
      <c r="K29" s="224"/>
      <c r="L29" s="224"/>
      <c r="M29" s="224"/>
      <c r="N29" s="223"/>
      <c r="O29" s="223"/>
      <c r="P29" s="223"/>
      <c r="Q29" s="223"/>
      <c r="R29" s="224"/>
      <c r="S29" s="224"/>
      <c r="T29" s="224"/>
      <c r="U29" s="224"/>
      <c r="V29" s="224"/>
      <c r="W29" s="224"/>
      <c r="X29" s="224"/>
      <c r="Y29" s="214"/>
      <c r="Z29" s="214"/>
      <c r="AA29" s="214"/>
      <c r="AB29" s="214"/>
      <c r="AC29" s="214"/>
      <c r="AD29" s="214"/>
      <c r="AE29" s="214"/>
      <c r="AF29" s="214"/>
      <c r="AG29" s="214" t="s">
        <v>224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67" t="s">
        <v>556</v>
      </c>
      <c r="D30" s="256"/>
      <c r="E30" s="257"/>
      <c r="F30" s="224"/>
      <c r="G30" s="224"/>
      <c r="H30" s="224"/>
      <c r="I30" s="224"/>
      <c r="J30" s="224"/>
      <c r="K30" s="224"/>
      <c r="L30" s="224"/>
      <c r="M30" s="224"/>
      <c r="N30" s="223"/>
      <c r="O30" s="223"/>
      <c r="P30" s="223"/>
      <c r="Q30" s="223"/>
      <c r="R30" s="224"/>
      <c r="S30" s="224"/>
      <c r="T30" s="224"/>
      <c r="U30" s="224"/>
      <c r="V30" s="224"/>
      <c r="W30" s="224"/>
      <c r="X30" s="224"/>
      <c r="Y30" s="214"/>
      <c r="Z30" s="214"/>
      <c r="AA30" s="214"/>
      <c r="AB30" s="214"/>
      <c r="AC30" s="214"/>
      <c r="AD30" s="214"/>
      <c r="AE30" s="214"/>
      <c r="AF30" s="214"/>
      <c r="AG30" s="214" t="s">
        <v>224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67" t="s">
        <v>557</v>
      </c>
      <c r="D31" s="256"/>
      <c r="E31" s="257">
        <v>0.26</v>
      </c>
      <c r="F31" s="224"/>
      <c r="G31" s="224"/>
      <c r="H31" s="224"/>
      <c r="I31" s="224"/>
      <c r="J31" s="224"/>
      <c r="K31" s="224"/>
      <c r="L31" s="224"/>
      <c r="M31" s="224"/>
      <c r="N31" s="223"/>
      <c r="O31" s="223"/>
      <c r="P31" s="223"/>
      <c r="Q31" s="223"/>
      <c r="R31" s="224"/>
      <c r="S31" s="224"/>
      <c r="T31" s="224"/>
      <c r="U31" s="224"/>
      <c r="V31" s="224"/>
      <c r="W31" s="224"/>
      <c r="X31" s="224"/>
      <c r="Y31" s="214"/>
      <c r="Z31" s="214"/>
      <c r="AA31" s="214"/>
      <c r="AB31" s="214"/>
      <c r="AC31" s="214"/>
      <c r="AD31" s="214"/>
      <c r="AE31" s="214"/>
      <c r="AF31" s="214"/>
      <c r="AG31" s="214" t="s">
        <v>224</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3">
        <v>6</v>
      </c>
      <c r="B32" s="234" t="s">
        <v>493</v>
      </c>
      <c r="C32" s="251" t="s">
        <v>494</v>
      </c>
      <c r="D32" s="235" t="s">
        <v>445</v>
      </c>
      <c r="E32" s="236">
        <v>0.26</v>
      </c>
      <c r="F32" s="237"/>
      <c r="G32" s="238">
        <f>ROUND(E32*F32,2)</f>
        <v>0</v>
      </c>
      <c r="H32" s="237"/>
      <c r="I32" s="238">
        <f>ROUND(E32*H32,2)</f>
        <v>0</v>
      </c>
      <c r="J32" s="237"/>
      <c r="K32" s="238">
        <f>ROUND(E32*J32,2)</f>
        <v>0</v>
      </c>
      <c r="L32" s="238">
        <v>21</v>
      </c>
      <c r="M32" s="238">
        <f>G32*(1+L32/100)</f>
        <v>0</v>
      </c>
      <c r="N32" s="236">
        <v>0</v>
      </c>
      <c r="O32" s="236">
        <f>ROUND(E32*N32,2)</f>
        <v>0</v>
      </c>
      <c r="P32" s="236">
        <v>0</v>
      </c>
      <c r="Q32" s="236">
        <f>ROUND(E32*P32,2)</f>
        <v>0</v>
      </c>
      <c r="R32" s="238" t="s">
        <v>495</v>
      </c>
      <c r="S32" s="238" t="s">
        <v>181</v>
      </c>
      <c r="T32" s="239" t="s">
        <v>181</v>
      </c>
      <c r="U32" s="224">
        <v>4.2000000000000003E-2</v>
      </c>
      <c r="V32" s="224">
        <f>ROUND(E32*U32,2)</f>
        <v>0.01</v>
      </c>
      <c r="W32" s="224"/>
      <c r="X32" s="224" t="s">
        <v>482</v>
      </c>
      <c r="Y32" s="214"/>
      <c r="Z32" s="214"/>
      <c r="AA32" s="214"/>
      <c r="AB32" s="214"/>
      <c r="AC32" s="214"/>
      <c r="AD32" s="214"/>
      <c r="AE32" s="214"/>
      <c r="AF32" s="214"/>
      <c r="AG32" s="214" t="s">
        <v>483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66" t="s">
        <v>496</v>
      </c>
      <c r="D33" s="264"/>
      <c r="E33" s="264"/>
      <c r="F33" s="264"/>
      <c r="G33" s="264"/>
      <c r="H33" s="224"/>
      <c r="I33" s="224"/>
      <c r="J33" s="224"/>
      <c r="K33" s="224"/>
      <c r="L33" s="224"/>
      <c r="M33" s="224"/>
      <c r="N33" s="223"/>
      <c r="O33" s="223"/>
      <c r="P33" s="223"/>
      <c r="Q33" s="223"/>
      <c r="R33" s="224"/>
      <c r="S33" s="224"/>
      <c r="T33" s="224"/>
      <c r="U33" s="224"/>
      <c r="V33" s="224"/>
      <c r="W33" s="224"/>
      <c r="X33" s="224"/>
      <c r="Y33" s="214"/>
      <c r="Z33" s="214"/>
      <c r="AA33" s="214"/>
      <c r="AB33" s="214"/>
      <c r="AC33" s="214"/>
      <c r="AD33" s="214"/>
      <c r="AE33" s="214"/>
      <c r="AF33" s="214"/>
      <c r="AG33" s="214" t="s">
        <v>222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67" t="s">
        <v>485</v>
      </c>
      <c r="D34" s="256"/>
      <c r="E34" s="257"/>
      <c r="F34" s="224"/>
      <c r="G34" s="224"/>
      <c r="H34" s="224"/>
      <c r="I34" s="224"/>
      <c r="J34" s="224"/>
      <c r="K34" s="224"/>
      <c r="L34" s="224"/>
      <c r="M34" s="224"/>
      <c r="N34" s="223"/>
      <c r="O34" s="223"/>
      <c r="P34" s="223"/>
      <c r="Q34" s="223"/>
      <c r="R34" s="224"/>
      <c r="S34" s="224"/>
      <c r="T34" s="224"/>
      <c r="U34" s="224"/>
      <c r="V34" s="224"/>
      <c r="W34" s="224"/>
      <c r="X34" s="224"/>
      <c r="Y34" s="214"/>
      <c r="Z34" s="214"/>
      <c r="AA34" s="214"/>
      <c r="AB34" s="214"/>
      <c r="AC34" s="214"/>
      <c r="AD34" s="214"/>
      <c r="AE34" s="214"/>
      <c r="AF34" s="214"/>
      <c r="AG34" s="214" t="s">
        <v>224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7" t="s">
        <v>556</v>
      </c>
      <c r="D35" s="256"/>
      <c r="E35" s="257"/>
      <c r="F35" s="224"/>
      <c r="G35" s="224"/>
      <c r="H35" s="224"/>
      <c r="I35" s="224"/>
      <c r="J35" s="224"/>
      <c r="K35" s="224"/>
      <c r="L35" s="224"/>
      <c r="M35" s="224"/>
      <c r="N35" s="223"/>
      <c r="O35" s="223"/>
      <c r="P35" s="223"/>
      <c r="Q35" s="223"/>
      <c r="R35" s="224"/>
      <c r="S35" s="224"/>
      <c r="T35" s="224"/>
      <c r="U35" s="224"/>
      <c r="V35" s="224"/>
      <c r="W35" s="224"/>
      <c r="X35" s="224"/>
      <c r="Y35" s="214"/>
      <c r="Z35" s="214"/>
      <c r="AA35" s="214"/>
      <c r="AB35" s="214"/>
      <c r="AC35" s="214"/>
      <c r="AD35" s="214"/>
      <c r="AE35" s="214"/>
      <c r="AF35" s="214"/>
      <c r="AG35" s="214" t="s">
        <v>224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7" t="s">
        <v>557</v>
      </c>
      <c r="D36" s="256"/>
      <c r="E36" s="257">
        <v>0.26</v>
      </c>
      <c r="F36" s="224"/>
      <c r="G36" s="224"/>
      <c r="H36" s="224"/>
      <c r="I36" s="224"/>
      <c r="J36" s="224"/>
      <c r="K36" s="224"/>
      <c r="L36" s="224"/>
      <c r="M36" s="224"/>
      <c r="N36" s="223"/>
      <c r="O36" s="223"/>
      <c r="P36" s="223"/>
      <c r="Q36" s="223"/>
      <c r="R36" s="224"/>
      <c r="S36" s="224"/>
      <c r="T36" s="224"/>
      <c r="U36" s="224"/>
      <c r="V36" s="224"/>
      <c r="W36" s="224"/>
      <c r="X36" s="224"/>
      <c r="Y36" s="214"/>
      <c r="Z36" s="214"/>
      <c r="AA36" s="214"/>
      <c r="AB36" s="214"/>
      <c r="AC36" s="214"/>
      <c r="AD36" s="214"/>
      <c r="AE36" s="214"/>
      <c r="AF36" s="214"/>
      <c r="AG36" s="214" t="s">
        <v>224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3">
        <v>7</v>
      </c>
      <c r="B37" s="234" t="s">
        <v>497</v>
      </c>
      <c r="C37" s="251" t="s">
        <v>498</v>
      </c>
      <c r="D37" s="235" t="s">
        <v>445</v>
      </c>
      <c r="E37" s="236">
        <v>1.04</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495</v>
      </c>
      <c r="S37" s="238" t="s">
        <v>181</v>
      </c>
      <c r="T37" s="239" t="s">
        <v>181</v>
      </c>
      <c r="U37" s="224">
        <v>0</v>
      </c>
      <c r="V37" s="224">
        <f>ROUND(E37*U37,2)</f>
        <v>0</v>
      </c>
      <c r="W37" s="224"/>
      <c r="X37" s="224" t="s">
        <v>482</v>
      </c>
      <c r="Y37" s="214"/>
      <c r="Z37" s="214"/>
      <c r="AA37" s="214"/>
      <c r="AB37" s="214"/>
      <c r="AC37" s="214"/>
      <c r="AD37" s="214"/>
      <c r="AE37" s="214"/>
      <c r="AF37" s="214"/>
      <c r="AG37" s="214" t="s">
        <v>483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66" t="s">
        <v>496</v>
      </c>
      <c r="D38" s="264"/>
      <c r="E38" s="264"/>
      <c r="F38" s="264"/>
      <c r="G38" s="264"/>
      <c r="H38" s="224"/>
      <c r="I38" s="224"/>
      <c r="J38" s="224"/>
      <c r="K38" s="224"/>
      <c r="L38" s="224"/>
      <c r="M38" s="224"/>
      <c r="N38" s="223"/>
      <c r="O38" s="223"/>
      <c r="P38" s="223"/>
      <c r="Q38" s="223"/>
      <c r="R38" s="224"/>
      <c r="S38" s="224"/>
      <c r="T38" s="224"/>
      <c r="U38" s="224"/>
      <c r="V38" s="224"/>
      <c r="W38" s="224"/>
      <c r="X38" s="224"/>
      <c r="Y38" s="214"/>
      <c r="Z38" s="214"/>
      <c r="AA38" s="214"/>
      <c r="AB38" s="214"/>
      <c r="AC38" s="214"/>
      <c r="AD38" s="214"/>
      <c r="AE38" s="214"/>
      <c r="AF38" s="214"/>
      <c r="AG38" s="214" t="s">
        <v>222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67" t="s">
        <v>485</v>
      </c>
      <c r="D39" s="256"/>
      <c r="E39" s="257"/>
      <c r="F39" s="224"/>
      <c r="G39" s="224"/>
      <c r="H39" s="224"/>
      <c r="I39" s="224"/>
      <c r="J39" s="224"/>
      <c r="K39" s="224"/>
      <c r="L39" s="224"/>
      <c r="M39" s="224"/>
      <c r="N39" s="223"/>
      <c r="O39" s="223"/>
      <c r="P39" s="223"/>
      <c r="Q39" s="223"/>
      <c r="R39" s="224"/>
      <c r="S39" s="224"/>
      <c r="T39" s="224"/>
      <c r="U39" s="224"/>
      <c r="V39" s="224"/>
      <c r="W39" s="224"/>
      <c r="X39" s="224"/>
      <c r="Y39" s="214"/>
      <c r="Z39" s="214"/>
      <c r="AA39" s="214"/>
      <c r="AB39" s="214"/>
      <c r="AC39" s="214"/>
      <c r="AD39" s="214"/>
      <c r="AE39" s="214"/>
      <c r="AF39" s="214"/>
      <c r="AG39" s="214" t="s">
        <v>224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7" t="s">
        <v>556</v>
      </c>
      <c r="D40" s="256"/>
      <c r="E40" s="257"/>
      <c r="F40" s="224"/>
      <c r="G40" s="224"/>
      <c r="H40" s="224"/>
      <c r="I40" s="224"/>
      <c r="J40" s="224"/>
      <c r="K40" s="224"/>
      <c r="L40" s="224"/>
      <c r="M40" s="224"/>
      <c r="N40" s="223"/>
      <c r="O40" s="223"/>
      <c r="P40" s="223"/>
      <c r="Q40" s="223"/>
      <c r="R40" s="224"/>
      <c r="S40" s="224"/>
      <c r="T40" s="224"/>
      <c r="U40" s="224"/>
      <c r="V40" s="224"/>
      <c r="W40" s="224"/>
      <c r="X40" s="224"/>
      <c r="Y40" s="214"/>
      <c r="Z40" s="214"/>
      <c r="AA40" s="214"/>
      <c r="AB40" s="214"/>
      <c r="AC40" s="214"/>
      <c r="AD40" s="214"/>
      <c r="AE40" s="214"/>
      <c r="AF40" s="214"/>
      <c r="AG40" s="214" t="s">
        <v>224</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67" t="s">
        <v>558</v>
      </c>
      <c r="D41" s="256"/>
      <c r="E41" s="257">
        <v>1.04</v>
      </c>
      <c r="F41" s="224"/>
      <c r="G41" s="224"/>
      <c r="H41" s="224"/>
      <c r="I41" s="224"/>
      <c r="J41" s="224"/>
      <c r="K41" s="224"/>
      <c r="L41" s="224"/>
      <c r="M41" s="224"/>
      <c r="N41" s="223"/>
      <c r="O41" s="223"/>
      <c r="P41" s="223"/>
      <c r="Q41" s="223"/>
      <c r="R41" s="224"/>
      <c r="S41" s="224"/>
      <c r="T41" s="224"/>
      <c r="U41" s="224"/>
      <c r="V41" s="224"/>
      <c r="W41" s="224"/>
      <c r="X41" s="224"/>
      <c r="Y41" s="214"/>
      <c r="Z41" s="214"/>
      <c r="AA41" s="214"/>
      <c r="AB41" s="214"/>
      <c r="AC41" s="214"/>
      <c r="AD41" s="214"/>
      <c r="AE41" s="214"/>
      <c r="AF41" s="214"/>
      <c r="AG41" s="214" t="s">
        <v>224</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3">
        <v>8</v>
      </c>
      <c r="B42" s="234" t="s">
        <v>500</v>
      </c>
      <c r="C42" s="251" t="s">
        <v>501</v>
      </c>
      <c r="D42" s="235" t="s">
        <v>445</v>
      </c>
      <c r="E42" s="236">
        <v>0.26</v>
      </c>
      <c r="F42" s="237"/>
      <c r="G42" s="238">
        <f>ROUND(E42*F42,2)</f>
        <v>0</v>
      </c>
      <c r="H42" s="237"/>
      <c r="I42" s="238">
        <f>ROUND(E42*H42,2)</f>
        <v>0</v>
      </c>
      <c r="J42" s="237"/>
      <c r="K42" s="238">
        <f>ROUND(E42*J42,2)</f>
        <v>0</v>
      </c>
      <c r="L42" s="238">
        <v>21</v>
      </c>
      <c r="M42" s="238">
        <f>G42*(1+L42/100)</f>
        <v>0</v>
      </c>
      <c r="N42" s="236">
        <v>0</v>
      </c>
      <c r="O42" s="236">
        <f>ROUND(E42*N42,2)</f>
        <v>0</v>
      </c>
      <c r="P42" s="236">
        <v>0</v>
      </c>
      <c r="Q42" s="236">
        <f>ROUND(E42*P42,2)</f>
        <v>0</v>
      </c>
      <c r="R42" s="238" t="s">
        <v>495</v>
      </c>
      <c r="S42" s="238" t="s">
        <v>181</v>
      </c>
      <c r="T42" s="239" t="s">
        <v>181</v>
      </c>
      <c r="U42" s="224">
        <v>6.0000000000000001E-3</v>
      </c>
      <c r="V42" s="224">
        <f>ROUND(E42*U42,2)</f>
        <v>0</v>
      </c>
      <c r="W42" s="224"/>
      <c r="X42" s="224" t="s">
        <v>482</v>
      </c>
      <c r="Y42" s="214"/>
      <c r="Z42" s="214"/>
      <c r="AA42" s="214"/>
      <c r="AB42" s="214"/>
      <c r="AC42" s="214"/>
      <c r="AD42" s="214"/>
      <c r="AE42" s="214"/>
      <c r="AF42" s="214"/>
      <c r="AG42" s="214" t="s">
        <v>483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6" t="s">
        <v>502</v>
      </c>
      <c r="D43" s="264"/>
      <c r="E43" s="264"/>
      <c r="F43" s="264"/>
      <c r="G43" s="264"/>
      <c r="H43" s="224"/>
      <c r="I43" s="224"/>
      <c r="J43" s="224"/>
      <c r="K43" s="224"/>
      <c r="L43" s="224"/>
      <c r="M43" s="224"/>
      <c r="N43" s="223"/>
      <c r="O43" s="223"/>
      <c r="P43" s="223"/>
      <c r="Q43" s="223"/>
      <c r="R43" s="224"/>
      <c r="S43" s="224"/>
      <c r="T43" s="224"/>
      <c r="U43" s="224"/>
      <c r="V43" s="224"/>
      <c r="W43" s="224"/>
      <c r="X43" s="224"/>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67" t="s">
        <v>485</v>
      </c>
      <c r="D44" s="256"/>
      <c r="E44" s="257"/>
      <c r="F44" s="224"/>
      <c r="G44" s="224"/>
      <c r="H44" s="224"/>
      <c r="I44" s="224"/>
      <c r="J44" s="224"/>
      <c r="K44" s="224"/>
      <c r="L44" s="224"/>
      <c r="M44" s="224"/>
      <c r="N44" s="223"/>
      <c r="O44" s="223"/>
      <c r="P44" s="223"/>
      <c r="Q44" s="223"/>
      <c r="R44" s="224"/>
      <c r="S44" s="224"/>
      <c r="T44" s="224"/>
      <c r="U44" s="224"/>
      <c r="V44" s="224"/>
      <c r="W44" s="224"/>
      <c r="X44" s="224"/>
      <c r="Y44" s="214"/>
      <c r="Z44" s="214"/>
      <c r="AA44" s="214"/>
      <c r="AB44" s="214"/>
      <c r="AC44" s="214"/>
      <c r="AD44" s="214"/>
      <c r="AE44" s="214"/>
      <c r="AF44" s="214"/>
      <c r="AG44" s="214" t="s">
        <v>224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67" t="s">
        <v>556</v>
      </c>
      <c r="D45" s="256"/>
      <c r="E45" s="257"/>
      <c r="F45" s="224"/>
      <c r="G45" s="224"/>
      <c r="H45" s="224"/>
      <c r="I45" s="224"/>
      <c r="J45" s="224"/>
      <c r="K45" s="224"/>
      <c r="L45" s="224"/>
      <c r="M45" s="224"/>
      <c r="N45" s="223"/>
      <c r="O45" s="223"/>
      <c r="P45" s="223"/>
      <c r="Q45" s="223"/>
      <c r="R45" s="224"/>
      <c r="S45" s="224"/>
      <c r="T45" s="224"/>
      <c r="U45" s="224"/>
      <c r="V45" s="224"/>
      <c r="W45" s="224"/>
      <c r="X45" s="224"/>
      <c r="Y45" s="214"/>
      <c r="Z45" s="214"/>
      <c r="AA45" s="214"/>
      <c r="AB45" s="214"/>
      <c r="AC45" s="214"/>
      <c r="AD45" s="214"/>
      <c r="AE45" s="214"/>
      <c r="AF45" s="214"/>
      <c r="AG45" s="214" t="s">
        <v>224</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67" t="s">
        <v>557</v>
      </c>
      <c r="D46" s="256"/>
      <c r="E46" s="257">
        <v>0.26</v>
      </c>
      <c r="F46" s="224"/>
      <c r="G46" s="224"/>
      <c r="H46" s="224"/>
      <c r="I46" s="224"/>
      <c r="J46" s="224"/>
      <c r="K46" s="224"/>
      <c r="L46" s="224"/>
      <c r="M46" s="224"/>
      <c r="N46" s="223"/>
      <c r="O46" s="223"/>
      <c r="P46" s="223"/>
      <c r="Q46" s="223"/>
      <c r="R46" s="224"/>
      <c r="S46" s="224"/>
      <c r="T46" s="224"/>
      <c r="U46" s="224"/>
      <c r="V46" s="224"/>
      <c r="W46" s="224"/>
      <c r="X46" s="224"/>
      <c r="Y46" s="214"/>
      <c r="Z46" s="214"/>
      <c r="AA46" s="214"/>
      <c r="AB46" s="214"/>
      <c r="AC46" s="214"/>
      <c r="AD46" s="214"/>
      <c r="AE46" s="214"/>
      <c r="AF46" s="214"/>
      <c r="AG46" s="214" t="s">
        <v>224</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
      <c r="A47" s="226" t="s">
        <v>176</v>
      </c>
      <c r="B47" s="227" t="s">
        <v>142</v>
      </c>
      <c r="C47" s="249" t="s">
        <v>143</v>
      </c>
      <c r="D47" s="228"/>
      <c r="E47" s="229"/>
      <c r="F47" s="230"/>
      <c r="G47" s="230">
        <f>SUMIF(AG48:AG50,"&lt;&gt;NOR",G48:G50)</f>
        <v>0</v>
      </c>
      <c r="H47" s="230"/>
      <c r="I47" s="230">
        <f>SUM(I48:I50)</f>
        <v>0</v>
      </c>
      <c r="J47" s="230"/>
      <c r="K47" s="230">
        <f>SUM(K48:K50)</f>
        <v>0</v>
      </c>
      <c r="L47" s="230"/>
      <c r="M47" s="230">
        <f>SUM(M48:M50)</f>
        <v>0</v>
      </c>
      <c r="N47" s="229"/>
      <c r="O47" s="229">
        <f>SUM(O48:O50)</f>
        <v>0</v>
      </c>
      <c r="P47" s="229"/>
      <c r="Q47" s="229">
        <f>SUM(Q48:Q50)</f>
        <v>0</v>
      </c>
      <c r="R47" s="230"/>
      <c r="S47" s="230"/>
      <c r="T47" s="231"/>
      <c r="U47" s="225"/>
      <c r="V47" s="225">
        <f>SUM(V48:V50)</f>
        <v>0</v>
      </c>
      <c r="W47" s="225"/>
      <c r="X47" s="225"/>
      <c r="AG47" t="s">
        <v>177</v>
      </c>
    </row>
    <row r="48" spans="1:60" outlineLevel="1" x14ac:dyDescent="0.2">
      <c r="A48" s="233">
        <v>9</v>
      </c>
      <c r="B48" s="234" t="s">
        <v>559</v>
      </c>
      <c r="C48" s="251" t="s">
        <v>560</v>
      </c>
      <c r="D48" s="235" t="s">
        <v>445</v>
      </c>
      <c r="E48" s="236">
        <v>0.25</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490</v>
      </c>
      <c r="S48" s="238" t="s">
        <v>181</v>
      </c>
      <c r="T48" s="239" t="s">
        <v>181</v>
      </c>
      <c r="U48" s="224">
        <v>0</v>
      </c>
      <c r="V48" s="224">
        <f>ROUND(E48*U48,2)</f>
        <v>0</v>
      </c>
      <c r="W48" s="224"/>
      <c r="X48" s="224" t="s">
        <v>219</v>
      </c>
      <c r="Y48" s="214"/>
      <c r="Z48" s="214"/>
      <c r="AA48" s="214"/>
      <c r="AB48" s="214"/>
      <c r="AC48" s="214"/>
      <c r="AD48" s="214"/>
      <c r="AE48" s="214"/>
      <c r="AF48" s="214"/>
      <c r="AG48" s="214" t="s">
        <v>220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67" t="s">
        <v>561</v>
      </c>
      <c r="D49" s="256"/>
      <c r="E49" s="257"/>
      <c r="F49" s="224"/>
      <c r="G49" s="224"/>
      <c r="H49" s="224"/>
      <c r="I49" s="224"/>
      <c r="J49" s="224"/>
      <c r="K49" s="224"/>
      <c r="L49" s="224"/>
      <c r="M49" s="224"/>
      <c r="N49" s="223"/>
      <c r="O49" s="223"/>
      <c r="P49" s="223"/>
      <c r="Q49" s="223"/>
      <c r="R49" s="224"/>
      <c r="S49" s="224"/>
      <c r="T49" s="224"/>
      <c r="U49" s="224"/>
      <c r="V49" s="224"/>
      <c r="W49" s="224"/>
      <c r="X49" s="224"/>
      <c r="Y49" s="214"/>
      <c r="Z49" s="214"/>
      <c r="AA49" s="214"/>
      <c r="AB49" s="214"/>
      <c r="AC49" s="214"/>
      <c r="AD49" s="214"/>
      <c r="AE49" s="214"/>
      <c r="AF49" s="214"/>
      <c r="AG49" s="214" t="s">
        <v>224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67" t="s">
        <v>562</v>
      </c>
      <c r="D50" s="256"/>
      <c r="E50" s="257">
        <v>0.25</v>
      </c>
      <c r="F50" s="224"/>
      <c r="G50" s="224"/>
      <c r="H50" s="224"/>
      <c r="I50" s="224"/>
      <c r="J50" s="224"/>
      <c r="K50" s="224"/>
      <c r="L50" s="224"/>
      <c r="M50" s="224"/>
      <c r="N50" s="223"/>
      <c r="O50" s="223"/>
      <c r="P50" s="223"/>
      <c r="Q50" s="223"/>
      <c r="R50" s="224"/>
      <c r="S50" s="224"/>
      <c r="T50" s="224"/>
      <c r="U50" s="224"/>
      <c r="V50" s="224"/>
      <c r="W50" s="224"/>
      <c r="X50" s="224"/>
      <c r="Y50" s="214"/>
      <c r="Z50" s="214"/>
      <c r="AA50" s="214"/>
      <c r="AB50" s="214"/>
      <c r="AC50" s="214"/>
      <c r="AD50" s="214"/>
      <c r="AE50" s="214"/>
      <c r="AF50" s="214"/>
      <c r="AG50" s="214" t="s">
        <v>224</v>
      </c>
      <c r="AH50" s="214">
        <v>7</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x14ac:dyDescent="0.2">
      <c r="A51" s="226" t="s">
        <v>176</v>
      </c>
      <c r="B51" s="227" t="s">
        <v>144</v>
      </c>
      <c r="C51" s="249" t="s">
        <v>145</v>
      </c>
      <c r="D51" s="228"/>
      <c r="E51" s="229"/>
      <c r="F51" s="230"/>
      <c r="G51" s="230">
        <f>SUMIF(AG52:AG54,"&lt;&gt;NOR",G52:G54)</f>
        <v>0</v>
      </c>
      <c r="H51" s="230"/>
      <c r="I51" s="230">
        <f>SUM(I52:I54)</f>
        <v>0</v>
      </c>
      <c r="J51" s="230"/>
      <c r="K51" s="230">
        <f>SUM(K52:K54)</f>
        <v>0</v>
      </c>
      <c r="L51" s="230"/>
      <c r="M51" s="230">
        <f>SUM(M52:M54)</f>
        <v>0</v>
      </c>
      <c r="N51" s="229"/>
      <c r="O51" s="229">
        <f>SUM(O52:O54)</f>
        <v>0</v>
      </c>
      <c r="P51" s="229"/>
      <c r="Q51" s="229">
        <f>SUM(Q52:Q54)</f>
        <v>0</v>
      </c>
      <c r="R51" s="230"/>
      <c r="S51" s="230"/>
      <c r="T51" s="231"/>
      <c r="U51" s="225"/>
      <c r="V51" s="225">
        <f>SUM(V52:V54)</f>
        <v>0</v>
      </c>
      <c r="W51" s="225"/>
      <c r="X51" s="225"/>
      <c r="AG51" t="s">
        <v>177</v>
      </c>
    </row>
    <row r="52" spans="1:60" outlineLevel="1" x14ac:dyDescent="0.2">
      <c r="A52" s="233">
        <v>10</v>
      </c>
      <c r="B52" s="234" t="s">
        <v>563</v>
      </c>
      <c r="C52" s="251" t="s">
        <v>564</v>
      </c>
      <c r="D52" s="235" t="s">
        <v>445</v>
      </c>
      <c r="E52" s="236">
        <v>0.01</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t="s">
        <v>490</v>
      </c>
      <c r="S52" s="238" t="s">
        <v>181</v>
      </c>
      <c r="T52" s="239" t="s">
        <v>181</v>
      </c>
      <c r="U52" s="224">
        <v>0</v>
      </c>
      <c r="V52" s="224">
        <f>ROUND(E52*U52,2)</f>
        <v>0</v>
      </c>
      <c r="W52" s="224"/>
      <c r="X52" s="224" t="s">
        <v>219</v>
      </c>
      <c r="Y52" s="214"/>
      <c r="Z52" s="214"/>
      <c r="AA52" s="214"/>
      <c r="AB52" s="214"/>
      <c r="AC52" s="214"/>
      <c r="AD52" s="214"/>
      <c r="AE52" s="214"/>
      <c r="AF52" s="214"/>
      <c r="AG52" s="214" t="s">
        <v>220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67" t="s">
        <v>565</v>
      </c>
      <c r="D53" s="256"/>
      <c r="E53" s="257"/>
      <c r="F53" s="224"/>
      <c r="G53" s="224"/>
      <c r="H53" s="224"/>
      <c r="I53" s="224"/>
      <c r="J53" s="224"/>
      <c r="K53" s="224"/>
      <c r="L53" s="224"/>
      <c r="M53" s="224"/>
      <c r="N53" s="223"/>
      <c r="O53" s="223"/>
      <c r="P53" s="223"/>
      <c r="Q53" s="223"/>
      <c r="R53" s="224"/>
      <c r="S53" s="224"/>
      <c r="T53" s="224"/>
      <c r="U53" s="224"/>
      <c r="V53" s="224"/>
      <c r="W53" s="224"/>
      <c r="X53" s="224"/>
      <c r="Y53" s="214"/>
      <c r="Z53" s="214"/>
      <c r="AA53" s="214"/>
      <c r="AB53" s="214"/>
      <c r="AC53" s="214"/>
      <c r="AD53" s="214"/>
      <c r="AE53" s="214"/>
      <c r="AF53" s="214"/>
      <c r="AG53" s="214" t="s">
        <v>224</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67" t="s">
        <v>566</v>
      </c>
      <c r="D54" s="256"/>
      <c r="E54" s="257">
        <v>0.01</v>
      </c>
      <c r="F54" s="224"/>
      <c r="G54" s="224"/>
      <c r="H54" s="224"/>
      <c r="I54" s="224"/>
      <c r="J54" s="224"/>
      <c r="K54" s="224"/>
      <c r="L54" s="224"/>
      <c r="M54" s="224"/>
      <c r="N54" s="223"/>
      <c r="O54" s="223"/>
      <c r="P54" s="223"/>
      <c r="Q54" s="223"/>
      <c r="R54" s="224"/>
      <c r="S54" s="224"/>
      <c r="T54" s="224"/>
      <c r="U54" s="224"/>
      <c r="V54" s="224"/>
      <c r="W54" s="224"/>
      <c r="X54" s="224"/>
      <c r="Y54" s="214"/>
      <c r="Z54" s="214"/>
      <c r="AA54" s="214"/>
      <c r="AB54" s="214"/>
      <c r="AC54" s="214"/>
      <c r="AD54" s="214"/>
      <c r="AE54" s="214"/>
      <c r="AF54" s="214"/>
      <c r="AG54" s="214" t="s">
        <v>224</v>
      </c>
      <c r="AH54" s="214">
        <v>7</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x14ac:dyDescent="0.2">
      <c r="A55" s="3"/>
      <c r="B55" s="4"/>
      <c r="C55" s="253"/>
      <c r="D55" s="6"/>
      <c r="E55" s="3"/>
      <c r="F55" s="3"/>
      <c r="G55" s="3"/>
      <c r="H55" s="3"/>
      <c r="I55" s="3"/>
      <c r="J55" s="3"/>
      <c r="K55" s="3"/>
      <c r="L55" s="3"/>
      <c r="M55" s="3"/>
      <c r="N55" s="3"/>
      <c r="O55" s="3"/>
      <c r="P55" s="3"/>
      <c r="Q55" s="3"/>
      <c r="R55" s="3"/>
      <c r="S55" s="3"/>
      <c r="T55" s="3"/>
      <c r="U55" s="3"/>
      <c r="V55" s="3"/>
      <c r="W55" s="3"/>
      <c r="X55" s="3"/>
      <c r="AE55">
        <v>15</v>
      </c>
      <c r="AF55">
        <v>21</v>
      </c>
      <c r="AG55" t="s">
        <v>163</v>
      </c>
    </row>
    <row r="56" spans="1:60" x14ac:dyDescent="0.2">
      <c r="A56" s="217"/>
      <c r="B56" s="218" t="s">
        <v>29</v>
      </c>
      <c r="C56" s="254"/>
      <c r="D56" s="219"/>
      <c r="E56" s="220"/>
      <c r="F56" s="220"/>
      <c r="G56" s="232">
        <f>G8+G14+G18+G47+G51</f>
        <v>0</v>
      </c>
      <c r="H56" s="3"/>
      <c r="I56" s="3"/>
      <c r="J56" s="3"/>
      <c r="K56" s="3"/>
      <c r="L56" s="3"/>
      <c r="M56" s="3"/>
      <c r="N56" s="3"/>
      <c r="O56" s="3"/>
      <c r="P56" s="3"/>
      <c r="Q56" s="3"/>
      <c r="R56" s="3"/>
      <c r="S56" s="3"/>
      <c r="T56" s="3"/>
      <c r="U56" s="3"/>
      <c r="V56" s="3"/>
      <c r="W56" s="3"/>
      <c r="X56" s="3"/>
      <c r="AE56">
        <f>SUMIF(L7:L54,AE55,G7:G54)</f>
        <v>0</v>
      </c>
      <c r="AF56">
        <f>SUMIF(L7:L54,AF55,G7:G54)</f>
        <v>0</v>
      </c>
      <c r="AG56" t="s">
        <v>212</v>
      </c>
    </row>
    <row r="57" spans="1:60" x14ac:dyDescent="0.2">
      <c r="C57" s="255"/>
      <c r="D57" s="10"/>
      <c r="AG57" t="s">
        <v>213</v>
      </c>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fuaJJAEZFfqBTXUXS1J4VHZchQBeKDJBiZIH85+3OfskGmV8mUbkySvgdrSk/FwUZGLZQZTyo6tw3UyxC/lA==" saltValue="oLiwquH2Q9TrOd/2Riy4tQ==" spinCount="100000" sheet="1"/>
  <mergeCells count="9">
    <mergeCell ref="C33:G33"/>
    <mergeCell ref="C38:G38"/>
    <mergeCell ref="C43:G43"/>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VN01 R443.VN.1 Naklady</vt:lpstr>
      <vt:lpstr>SO01 R443.1.01 Pol</vt:lpstr>
      <vt:lpstr>SO01 R443.1.02 Pol</vt:lpstr>
      <vt:lpstr>SO01 R443.1.03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R443.1.01 Pol'!Názvy_tisku</vt:lpstr>
      <vt:lpstr>'SO01 R443.1.02 Pol'!Názvy_tisku</vt:lpstr>
      <vt:lpstr>'SO01 R443.1.03 Pol'!Názvy_tisku</vt:lpstr>
      <vt:lpstr>'VN01 R443.VN.1 Naklady'!Názvy_tisku</vt:lpstr>
      <vt:lpstr>oadresa</vt:lpstr>
      <vt:lpstr>Stavba!Objednatel</vt:lpstr>
      <vt:lpstr>Stavba!Objekt</vt:lpstr>
      <vt:lpstr>'SO01 R443.1.01 Pol'!Oblast_tisku</vt:lpstr>
      <vt:lpstr>'SO01 R443.1.02 Pol'!Oblast_tisku</vt:lpstr>
      <vt:lpstr>'SO01 R443.1.03 Pol'!Oblast_tisku</vt:lpstr>
      <vt:lpstr>Stavba!Oblast_tisku</vt:lpstr>
      <vt:lpstr>'VN01 R443.VN.1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cp:lastPrinted>2019-03-19T12:27:02Z</cp:lastPrinted>
  <dcterms:created xsi:type="dcterms:W3CDTF">2009-04-08T07:15:50Z</dcterms:created>
  <dcterms:modified xsi:type="dcterms:W3CDTF">2022-05-16T11:38:15Z</dcterms:modified>
</cp:coreProperties>
</file>