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\Konecna Pavla\"/>
    </mc:Choice>
  </mc:AlternateContent>
  <xr:revisionPtr revIDLastSave="0" documentId="8_{16836CDD-DBE7-4BB3-8BC7-613C8A381BC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02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'102 1 Pol'!$A$1:$X$217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216" i="12"/>
  <c r="BA212" i="12"/>
  <c r="BA210" i="12"/>
  <c r="BA204" i="12"/>
  <c r="BA202" i="12"/>
  <c r="BA200" i="12"/>
  <c r="BA190" i="12"/>
  <c r="BA184" i="12"/>
  <c r="BA134" i="12"/>
  <c r="BA115" i="12"/>
  <c r="BA91" i="12"/>
  <c r="BA85" i="12"/>
  <c r="BA77" i="12"/>
  <c r="BA66" i="12"/>
  <c r="BA64" i="12"/>
  <c r="BA44" i="12"/>
  <c r="BA41" i="12"/>
  <c r="BA37" i="12"/>
  <c r="BA29" i="12"/>
  <c r="BA26" i="12"/>
  <c r="G9" i="12"/>
  <c r="I9" i="12"/>
  <c r="K9" i="12"/>
  <c r="M9" i="12"/>
  <c r="O9" i="12"/>
  <c r="Q9" i="12"/>
  <c r="Q8" i="12" s="1"/>
  <c r="V9" i="12"/>
  <c r="V8" i="12" s="1"/>
  <c r="G15" i="12"/>
  <c r="M15" i="12" s="1"/>
  <c r="I15" i="12"/>
  <c r="I8" i="12" s="1"/>
  <c r="K15" i="12"/>
  <c r="K8" i="12" s="1"/>
  <c r="O15" i="12"/>
  <c r="Q15" i="12"/>
  <c r="V15" i="12"/>
  <c r="G19" i="12"/>
  <c r="I19" i="12"/>
  <c r="K19" i="12"/>
  <c r="M19" i="12"/>
  <c r="O19" i="12"/>
  <c r="Q19" i="12"/>
  <c r="V19" i="12"/>
  <c r="G25" i="12"/>
  <c r="M25" i="12" s="1"/>
  <c r="I25" i="12"/>
  <c r="K25" i="12"/>
  <c r="O25" i="12"/>
  <c r="Q25" i="12"/>
  <c r="V25" i="12"/>
  <c r="G28" i="12"/>
  <c r="I28" i="12"/>
  <c r="K28" i="12"/>
  <c r="M28" i="12"/>
  <c r="O28" i="12"/>
  <c r="Q28" i="12"/>
  <c r="V28" i="12"/>
  <c r="G36" i="12"/>
  <c r="I36" i="12"/>
  <c r="K36" i="12"/>
  <c r="M36" i="12"/>
  <c r="O36" i="12"/>
  <c r="Q36" i="12"/>
  <c r="V36" i="12"/>
  <c r="G40" i="12"/>
  <c r="I40" i="12"/>
  <c r="K40" i="12"/>
  <c r="M40" i="12"/>
  <c r="O40" i="12"/>
  <c r="Q40" i="12"/>
  <c r="V40" i="12"/>
  <c r="G43" i="12"/>
  <c r="I43" i="12"/>
  <c r="K43" i="12"/>
  <c r="M43" i="12"/>
  <c r="O43" i="12"/>
  <c r="O8" i="12" s="1"/>
  <c r="Q43" i="12"/>
  <c r="V43" i="12"/>
  <c r="G46" i="12"/>
  <c r="M46" i="12" s="1"/>
  <c r="I46" i="12"/>
  <c r="K46" i="12"/>
  <c r="O46" i="12"/>
  <c r="Q46" i="12"/>
  <c r="V46" i="12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G57" i="12"/>
  <c r="AF216" i="12" s="1"/>
  <c r="I57" i="12"/>
  <c r="K57" i="12"/>
  <c r="O57" i="12"/>
  <c r="Q57" i="12"/>
  <c r="V57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G90" i="12"/>
  <c r="I90" i="12"/>
  <c r="K90" i="12"/>
  <c r="M90" i="12"/>
  <c r="O90" i="12"/>
  <c r="Q90" i="12"/>
  <c r="V90" i="12"/>
  <c r="G93" i="12"/>
  <c r="M93" i="12" s="1"/>
  <c r="I93" i="12"/>
  <c r="K93" i="12"/>
  <c r="O93" i="12"/>
  <c r="Q93" i="12"/>
  <c r="V93" i="12"/>
  <c r="G96" i="12"/>
  <c r="I96" i="12"/>
  <c r="K96" i="12"/>
  <c r="M96" i="12"/>
  <c r="O96" i="12"/>
  <c r="Q96" i="12"/>
  <c r="V96" i="12"/>
  <c r="G98" i="12"/>
  <c r="I98" i="12"/>
  <c r="K98" i="12"/>
  <c r="M98" i="12"/>
  <c r="O98" i="12"/>
  <c r="Q98" i="12"/>
  <c r="V98" i="12"/>
  <c r="G102" i="12"/>
  <c r="I102" i="12"/>
  <c r="K102" i="12"/>
  <c r="M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O111" i="12"/>
  <c r="Q111" i="12"/>
  <c r="V111" i="12"/>
  <c r="G112" i="12"/>
  <c r="M112" i="12" s="1"/>
  <c r="M111" i="12" s="1"/>
  <c r="I112" i="12"/>
  <c r="I111" i="12" s="1"/>
  <c r="K112" i="12"/>
  <c r="K111" i="12" s="1"/>
  <c r="O112" i="12"/>
  <c r="Q112" i="12"/>
  <c r="V112" i="12"/>
  <c r="G114" i="12"/>
  <c r="I114" i="12"/>
  <c r="K114" i="12"/>
  <c r="M114" i="12"/>
  <c r="O114" i="12"/>
  <c r="Q114" i="12"/>
  <c r="Q113" i="12" s="1"/>
  <c r="V114" i="12"/>
  <c r="G117" i="12"/>
  <c r="I117" i="12"/>
  <c r="I113" i="12" s="1"/>
  <c r="K117" i="12"/>
  <c r="K113" i="12" s="1"/>
  <c r="M117" i="12"/>
  <c r="O117" i="12"/>
  <c r="O113" i="12" s="1"/>
  <c r="Q117" i="12"/>
  <c r="V117" i="12"/>
  <c r="G119" i="12"/>
  <c r="I119" i="12"/>
  <c r="K119" i="12"/>
  <c r="M119" i="12"/>
  <c r="O119" i="12"/>
  <c r="Q119" i="12"/>
  <c r="V119" i="12"/>
  <c r="V113" i="12" s="1"/>
  <c r="G122" i="12"/>
  <c r="I122" i="12"/>
  <c r="K122" i="12"/>
  <c r="M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I128" i="12"/>
  <c r="K128" i="12"/>
  <c r="M128" i="12"/>
  <c r="O128" i="12"/>
  <c r="Q128" i="12"/>
  <c r="V128" i="12"/>
  <c r="G132" i="12"/>
  <c r="I132" i="12"/>
  <c r="K132" i="12"/>
  <c r="M132" i="12"/>
  <c r="O132" i="12"/>
  <c r="Q132" i="12"/>
  <c r="V132" i="12"/>
  <c r="G133" i="12"/>
  <c r="G113" i="12" s="1"/>
  <c r="I133" i="12"/>
  <c r="K133" i="12"/>
  <c r="O133" i="12"/>
  <c r="Q133" i="12"/>
  <c r="V133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6" i="12"/>
  <c r="I146" i="12"/>
  <c r="K146" i="12"/>
  <c r="M146" i="12"/>
  <c r="O146" i="12"/>
  <c r="Q146" i="12"/>
  <c r="V146" i="12"/>
  <c r="G148" i="12"/>
  <c r="I148" i="12"/>
  <c r="K148" i="12"/>
  <c r="M148" i="12"/>
  <c r="O148" i="12"/>
  <c r="Q148" i="12"/>
  <c r="V148" i="12"/>
  <c r="G150" i="12"/>
  <c r="I150" i="12"/>
  <c r="K150" i="12"/>
  <c r="M150" i="12"/>
  <c r="O150" i="12"/>
  <c r="Q150" i="12"/>
  <c r="V150" i="12"/>
  <c r="G152" i="12"/>
  <c r="I152" i="12"/>
  <c r="K152" i="12"/>
  <c r="M152" i="12"/>
  <c r="O152" i="12"/>
  <c r="Q152" i="12"/>
  <c r="V152" i="12"/>
  <c r="G154" i="12"/>
  <c r="I154" i="12"/>
  <c r="K154" i="12"/>
  <c r="M154" i="12"/>
  <c r="O154" i="12"/>
  <c r="Q154" i="12"/>
  <c r="V154" i="12"/>
  <c r="O156" i="12"/>
  <c r="G157" i="12"/>
  <c r="M157" i="12" s="1"/>
  <c r="I157" i="12"/>
  <c r="K157" i="12"/>
  <c r="O157" i="12"/>
  <c r="Q157" i="12"/>
  <c r="Q156" i="12" s="1"/>
  <c r="V157" i="12"/>
  <c r="V156" i="12" s="1"/>
  <c r="G158" i="12"/>
  <c r="M158" i="12" s="1"/>
  <c r="I158" i="12"/>
  <c r="K158" i="12"/>
  <c r="K156" i="12" s="1"/>
  <c r="O158" i="12"/>
  <c r="Q158" i="12"/>
  <c r="V158" i="12"/>
  <c r="G159" i="12"/>
  <c r="I159" i="12"/>
  <c r="K159" i="12"/>
  <c r="M159" i="12"/>
  <c r="O159" i="12"/>
  <c r="Q159" i="12"/>
  <c r="V159" i="12"/>
  <c r="G162" i="12"/>
  <c r="G156" i="12" s="1"/>
  <c r="I162" i="12"/>
  <c r="K162" i="12"/>
  <c r="O162" i="12"/>
  <c r="Q162" i="12"/>
  <c r="V162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I169" i="12"/>
  <c r="K169" i="12"/>
  <c r="M169" i="12"/>
  <c r="O169" i="12"/>
  <c r="Q169" i="12"/>
  <c r="V169" i="12"/>
  <c r="G170" i="12"/>
  <c r="I170" i="12"/>
  <c r="K170" i="12"/>
  <c r="M170" i="12"/>
  <c r="O170" i="12"/>
  <c r="Q170" i="12"/>
  <c r="V170" i="12"/>
  <c r="G173" i="12"/>
  <c r="I173" i="12"/>
  <c r="I156" i="12" s="1"/>
  <c r="K173" i="12"/>
  <c r="M173" i="12"/>
  <c r="O173" i="12"/>
  <c r="Q173" i="12"/>
  <c r="V173" i="12"/>
  <c r="G178" i="12"/>
  <c r="I178" i="12"/>
  <c r="K178" i="12"/>
  <c r="M178" i="12"/>
  <c r="O178" i="12"/>
  <c r="Q178" i="12"/>
  <c r="V178" i="12"/>
  <c r="G182" i="12"/>
  <c r="K182" i="12"/>
  <c r="V182" i="12"/>
  <c r="G183" i="12"/>
  <c r="M183" i="12" s="1"/>
  <c r="M182" i="12" s="1"/>
  <c r="I183" i="12"/>
  <c r="I182" i="12" s="1"/>
  <c r="K183" i="12"/>
  <c r="O183" i="12"/>
  <c r="O182" i="12" s="1"/>
  <c r="Q183" i="12"/>
  <c r="Q182" i="12" s="1"/>
  <c r="V183" i="12"/>
  <c r="G185" i="12"/>
  <c r="I185" i="12"/>
  <c r="O185" i="12"/>
  <c r="V185" i="12"/>
  <c r="G186" i="12"/>
  <c r="I186" i="12"/>
  <c r="K186" i="12"/>
  <c r="K185" i="12" s="1"/>
  <c r="M186" i="12"/>
  <c r="M185" i="12" s="1"/>
  <c r="O186" i="12"/>
  <c r="Q186" i="12"/>
  <c r="Q185" i="12" s="1"/>
  <c r="V186" i="12"/>
  <c r="G189" i="12"/>
  <c r="G188" i="12" s="1"/>
  <c r="I189" i="12"/>
  <c r="I188" i="12" s="1"/>
  <c r="K189" i="12"/>
  <c r="O189" i="12"/>
  <c r="Q189" i="12"/>
  <c r="Q188" i="12" s="1"/>
  <c r="V189" i="12"/>
  <c r="G191" i="12"/>
  <c r="M191" i="12" s="1"/>
  <c r="I191" i="12"/>
  <c r="K191" i="12"/>
  <c r="K188" i="12" s="1"/>
  <c r="O191" i="12"/>
  <c r="Q191" i="12"/>
  <c r="V191" i="12"/>
  <c r="V188" i="12" s="1"/>
  <c r="G192" i="12"/>
  <c r="M192" i="12" s="1"/>
  <c r="I192" i="12"/>
  <c r="K192" i="12"/>
  <c r="O192" i="12"/>
  <c r="Q192" i="12"/>
  <c r="V192" i="12"/>
  <c r="G193" i="12"/>
  <c r="I193" i="12"/>
  <c r="K193" i="12"/>
  <c r="M193" i="12"/>
  <c r="O193" i="12"/>
  <c r="O188" i="12" s="1"/>
  <c r="Q193" i="12"/>
  <c r="V193" i="12"/>
  <c r="G194" i="12"/>
  <c r="G195" i="12"/>
  <c r="I195" i="12"/>
  <c r="I194" i="12" s="1"/>
  <c r="K195" i="12"/>
  <c r="K194" i="12" s="1"/>
  <c r="M195" i="12"/>
  <c r="O195" i="12"/>
  <c r="O194" i="12" s="1"/>
  <c r="Q195" i="12"/>
  <c r="Q194" i="12" s="1"/>
  <c r="V195" i="12"/>
  <c r="V194" i="12" s="1"/>
  <c r="G197" i="12"/>
  <c r="I197" i="12"/>
  <c r="K197" i="12"/>
  <c r="M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I205" i="12"/>
  <c r="K205" i="12"/>
  <c r="M205" i="12"/>
  <c r="O205" i="12"/>
  <c r="Q205" i="12"/>
  <c r="V205" i="12"/>
  <c r="G206" i="12"/>
  <c r="I206" i="12"/>
  <c r="K206" i="12"/>
  <c r="M206" i="12"/>
  <c r="O206" i="12"/>
  <c r="Q206" i="12"/>
  <c r="V206" i="12"/>
  <c r="G207" i="12"/>
  <c r="I207" i="12"/>
  <c r="G208" i="12"/>
  <c r="M208" i="12" s="1"/>
  <c r="M207" i="12" s="1"/>
  <c r="I208" i="12"/>
  <c r="K208" i="12"/>
  <c r="K207" i="12" s="1"/>
  <c r="O208" i="12"/>
  <c r="Q208" i="12"/>
  <c r="Q207" i="12" s="1"/>
  <c r="V208" i="12"/>
  <c r="V207" i="12" s="1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O207" i="12" s="1"/>
  <c r="Q213" i="12"/>
  <c r="V213" i="12"/>
  <c r="AE216" i="12"/>
  <c r="I20" i="1"/>
  <c r="I19" i="1"/>
  <c r="I18" i="1"/>
  <c r="I17" i="1"/>
  <c r="I16" i="1"/>
  <c r="I59" i="1"/>
  <c r="J58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J56" i="1" l="1"/>
  <c r="J50" i="1"/>
  <c r="J57" i="1"/>
  <c r="J51" i="1"/>
  <c r="J53" i="1"/>
  <c r="J52" i="1"/>
  <c r="J55" i="1"/>
  <c r="J54" i="1"/>
  <c r="J59" i="1" s="1"/>
  <c r="A26" i="1"/>
  <c r="G26" i="1"/>
  <c r="A23" i="1"/>
  <c r="G28" i="1"/>
  <c r="M194" i="12"/>
  <c r="M162" i="12"/>
  <c r="M156" i="12" s="1"/>
  <c r="M133" i="12"/>
  <c r="M113" i="12" s="1"/>
  <c r="M57" i="12"/>
  <c r="M8" i="12" s="1"/>
  <c r="M189" i="12"/>
  <c r="M188" i="12" s="1"/>
  <c r="G8" i="12"/>
  <c r="I21" i="1"/>
  <c r="I39" i="1"/>
  <c r="I43" i="1" s="1"/>
  <c r="G24" i="1" l="1"/>
  <c r="A27" i="1" s="1"/>
  <c r="A24" i="1"/>
  <c r="J39" i="1"/>
  <c r="J43" i="1" s="1"/>
  <c r="J42" i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D6A6F082-C1DD-4A06-B9F3-20321F1987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02F047-38CD-41B8-ACE7-04B4225D1F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<sst xmlns="http://schemas.openxmlformats.org/spreadsheetml/2006/main" count="1035" uniqueCount="388">
  <si>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</si>
  <si>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</si>
  <si>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</si>
  <si>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</si>
  <si>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</si>
  <si>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</si>
  <si>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</si>
  <si>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</si>
  <si>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</si>
  <si>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</si>
  <si>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</si>
  <si>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</si>
  <si>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</si>
  <si>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</si>
  <si>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</si>
  <si>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</si>
  <si>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</si>
  <si>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</si>
  <si>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</si>
  <si>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</si>
  <si>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</si>
  <si>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</si>
  <si>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</si>
  <si>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</si>
  <si>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</si>
  <si>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</si>
  <si>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</si>
  <si>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</si>
  <si>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</si>
  <si>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</si>
  <si>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</si>
  <si>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</si>
  <si>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</si>
  <si>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</si>
  <si>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</si>
  <si>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</si>
  <si>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</si>
  <si>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</si>
  <si>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</si>
  <si>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</si>
  <si>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</si>
  <si>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</si>
  <si>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</si>
  <si>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</si>
  <si>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rozpočet</t>
  </si>
  <si>
    <t>102</t>
  </si>
  <si>
    <t>Podélná parkovací stání na ulici Dlouhá v Novém Jičíně</t>
  </si>
  <si>
    <t>Objekt:</t>
  </si>
  <si>
    <t>Rozpočet:</t>
  </si>
  <si>
    <t>Komunikace</t>
  </si>
  <si>
    <t>Stavba</t>
  </si>
  <si>
    <t>Stavební objekt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</si>
  <si>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</si>
  <si>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</si>
  <si>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</si>
  <si>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</si>
  <si>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</si>
  <si>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</si>
  <si>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</si>
  <si>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5</t>
  </si>
  <si>
    <t>91</t>
  </si>
  <si>
    <t>Doplňující práce na komunikaci</t>
  </si>
  <si>
    <t>96</t>
  </si>
  <si>
    <t>Bourání konstrukcí</t>
  </si>
  <si>
    <t>99</t>
  </si>
  <si>
    <t>Staveništní přesun hmot</t>
  </si>
  <si>
    <t>D96</t>
  </si>
  <si>
    <t>Přesuny suti a vybouraných hmot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</si>
  <si>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</si>
  <si>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</si>
  <si>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</si>
  <si>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</si>
  <si>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</si>
  <si>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</si>
  <si>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</si>
  <si>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</si>
  <si>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</si>
  <si>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</si>
  <si>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</si>
  <si>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</si>
  <si>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</si>
  <si>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</si>
  <si>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</si>
  <si>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</si>
  <si>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</si>
  <si>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</si>
  <si>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</si>
  <si>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</si>
  <si>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</si>
  <si>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</si>
  <si>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</si>
  <si>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</si>
  <si>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</si>
  <si>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</si>
  <si>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</si>
  <si>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</si>
  <si>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</si>
  <si>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</si>
  <si>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</si>
  <si>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</si>
  <si>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</si>
  <si>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</si>
  <si>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21/ II</t>
  </si>
  <si>
    <t>Práce</t>
  </si>
  <si>
    <t>POL1_1</t>
  </si>
  <si>
    <t>s přemístěním hmot na skládku na vzdálenost do 3 m nebo s naložením na dopravní prostředek</t>
  </si>
  <si>
    <t>SPI</t>
  </si>
  <si>
    <t>mezi stáním a chodníkem : (5,75*13+6,6+6,7+4,75+4,85+3,2*2)*0,3</t>
  </si>
  <si>
    <t>VV</t>
  </si>
  <si>
    <t>(5,75*8+6,7+3,1*2)*0,3</t>
  </si>
  <si>
    <t>(5,75*6+5,65+5,85+6,65+3*2)*0,3</t>
  </si>
  <si>
    <t>stávající chodník pro provedení kolmého stání : 2*(6,75+5,75+6,75+1,05+6,75*2+3,95+6,75+5,75*2+6,75+8,15)</t>
  </si>
  <si>
    <t>113108310R00</t>
  </si>
  <si>
    <t>Odstranění podkladů nebo krytů živičných, v ploše jednotlivě do 50 m2, tloušťka vrstvy 100 mm</t>
  </si>
  <si>
    <t>(8,16+6,75+5,75*2+6,75+3,95+6,75*2+1,05+6,75+5,75+6,75+4+3,2+7,05+2,7+4+6,75+5,75*4+6,75+12,05)*0,5</t>
  </si>
  <si>
    <t>(10,6+10,75+2,95+18,45+10+6,75+5,75+6,75+4,7+6,75+5,75+6,75+4,7+6,75+9,8)*0,5</t>
  </si>
  <si>
    <t>(18,8+6,75+5,75*4+6,75+2,45+3,45+6,05+6,75+5,75*2+6,75+7,45)*0,5</t>
  </si>
  <si>
    <t>113152111R00</t>
  </si>
  <si>
    <t>Odstranění podkladů zpevněných ploch kamenivo těžené</t>
  </si>
  <si>
    <t>m3</t>
  </si>
  <si>
    <t>800-2</t>
  </si>
  <si>
    <t>s přemístěním na skládku na vzdálenost do 20 m nebo s naložením na dopravní prostředek,</t>
  </si>
  <si>
    <t>mezi stáním a chodníkem : (5,75*13+6,6+6,7+4,75+4,85+3,2*2)*0,3*0,2</t>
  </si>
  <si>
    <t>(5,75*8+6,7+3,1*2)*0,3*0,2</t>
  </si>
  <si>
    <t>(5,75*6+5,65+5,85+6,65+3*2)*0,3*0,2</t>
  </si>
  <si>
    <t>stávající chodník pro provedení kolmého stání : 2*(6,75+5,75+6,75+1,05+6,75*2+3,95+6,75+5,75*2+6,75+8,15)*0,25</t>
  </si>
  <si>
    <t>113201111R00</t>
  </si>
  <si>
    <t>Vytrhání obrub chodníkových ležatých</t>
  </si>
  <si>
    <t>m</t>
  </si>
  <si>
    <t>POL1_</t>
  </si>
  <si>
    <t>s vybouráním lože, s přemístěním hmot na skládku na vzdálenost do 3 m nebo naložením na dopravní prostředek</t>
  </si>
  <si>
    <t>stávající obrubník pro provedení kolmého stání : (6,75+5,75+6,75+1,05+6,75*2+3,95+6,75+5,75*2+6,75+8,15)</t>
  </si>
  <si>
    <t>113202111R00</t>
  </si>
  <si>
    <t>Vytrhání obrub z krajníků nebo obrubníků stojatých</t>
  </si>
  <si>
    <t>mezi cestou a staním : 8,16+6,75+5,75*2+6,75+3,95+6,75*2+1,05+6,75+5,75+6,75+4+4+6,75+5,75*4+6,75+12,05</t>
  </si>
  <si>
    <t>10,6+10,75+2,95+18,45+10+6,75+5,75+6,75+4,7+6,75+5,75+6,75+4,7+6,75+9,8</t>
  </si>
  <si>
    <t>18,8+6,75+5,75*4+6,75+2,45+3,45+6,05+6,75+5,75*2+6,75+7,45</t>
  </si>
  <si>
    <t>mezi stáním a chodníkem : 5,75*13+6,6+6,7+4,75+4,85</t>
  </si>
  <si>
    <t>5,75*8+6,7</t>
  </si>
  <si>
    <t>5,75*6+5,65+5,85+6,65</t>
  </si>
  <si>
    <t>121101102R00</t>
  </si>
  <si>
    <t>Sejmutí ornice s přemístěním na vzdálenost přes 50 do 100 m</t>
  </si>
  <si>
    <t>800-1</t>
  </si>
  <si>
    <t>nebo lesní půdy, s vodorovným přemístěním na hromady v místě upotřebení nebo na dočasné či trvalé skládky se složením</t>
  </si>
  <si>
    <t>parkování : (463+318,2)*0,2</t>
  </si>
  <si>
    <t>záhon : 315*0,1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</si>
  <si>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</si>
  <si>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</si>
  <si>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</si>
  <si>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parkování : (463+318,2)*0,28</t>
  </si>
  <si>
    <t>131201119R00</t>
  </si>
  <si>
    <t xml:space="preserve">Hloubení nezapažených jam a zářezů příplatek za lepivost, v hornině 3,  </t>
  </si>
  <si>
    <t>Odkaz na mn. položky pořadí 7 : 218,73600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</si>
  <si>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</si>
  <si>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</si>
  <si>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</si>
  <si>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Odkaz na mn. položky pořadí 6 : 187,74000</t>
  </si>
  <si>
    <t>162701109R00</t>
  </si>
  <si>
    <t>Vodorovné přemístění výkopku příplatek k ceně za každých dalších i započatých 1 000 m přes 10 000 m_x000D_
 z horniny 1 až 4</t>
  </si>
  <si>
    <t>Odkaz na mn. položky pořadí 9 : 406,47600*9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</si>
  <si>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</si>
  <si>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</si>
  <si>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</si>
  <si>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</si>
  <si>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</si>
  <si>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Odkaz na mn. položky pořadí 3 : 48,74600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</si>
  <si>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</si>
  <si>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</si>
  <si>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</si>
  <si>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</si>
  <si>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463+318,2</t>
  </si>
  <si>
    <t>182001151R00</t>
  </si>
  <si>
    <t xml:space="preserve">Plošná úprava terénu prokypření rotavátorem,  </t>
  </si>
  <si>
    <t>s urovnáním povrchu, bez doplnění ornice, v hornině 1 až 4,</t>
  </si>
  <si>
    <t>záhon : 315</t>
  </si>
  <si>
    <t>183101112R00</t>
  </si>
  <si>
    <t>Hloubení jamek bez výměny půdy v rovině objem přes 0,01 do 0,02 m3</t>
  </si>
  <si>
    <t>kus</t>
  </si>
  <si>
    <t>pro vysazování rostlin v hornině 1 až 4 bez výměny půdy, s případným naložením přebytečných výkopků na dopravní prostředek, s odvozem na vzdálenost do 20 km a se složením,</t>
  </si>
  <si>
    <t>183101115R00</t>
  </si>
  <si>
    <t>Hloubení jamek bez výměny půdy v rovině objem přes 0,125 do 0,4 m3</t>
  </si>
  <si>
    <t>183204113R00</t>
  </si>
  <si>
    <t xml:space="preserve">Výsadba květin do připravené půdy se zalitím výsadba cibulí nebo hlíz do připravené půdy se zalitím </t>
  </si>
  <si>
    <t>183204115R00</t>
  </si>
  <si>
    <t>Výsadba květin do připravené půdy se zalitím výsadba květin hrnkovaných o průměru květináče přes 80 do 120 mm</t>
  </si>
  <si>
    <t>183206115R00</t>
  </si>
  <si>
    <t>Dosadba chybějících květin se zalitím dosadba květin hrnkovaných, průměr květináče přes 80 do 120 mm</t>
  </si>
  <si>
    <t>183403132R00</t>
  </si>
  <si>
    <t>Obdělávání půdy rytím půdy hloubky do 200 mm, v hornině 3, v rovině nebo na svahu 1:5</t>
  </si>
  <si>
    <t>183403153R00</t>
  </si>
  <si>
    <t>Obdělávání půdy hrabáním, v rovině nebo na svahu 1:5</t>
  </si>
  <si>
    <t>184102114R00</t>
  </si>
  <si>
    <t xml:space="preserve">Výsadba dřevin s balem průměr přes 400 do 500 mm, v rovině nebo na svahu do 1:5,  </t>
  </si>
  <si>
    <t>do předem vyhloubené jamky se zalitím,</t>
  </si>
  <si>
    <t>184202111R00</t>
  </si>
  <si>
    <t>Ukotvení dřevin průměr do 100 mm, délka do 2 m</t>
  </si>
  <si>
    <t>třemi a více kůly, s ochranou proti poškození v místě vzepření, (příloha č. 8) při  průměru kůlů do 10 cm,</t>
  </si>
  <si>
    <t>184503111R00</t>
  </si>
  <si>
    <t>Odstranění obalu kmene z juty 1 vrstva, v rovině nebo na svahu do 1:5</t>
  </si>
  <si>
    <t>a spodních větví stromu, s naložením odpadu na dopravní prostředek, odvozem do 20 km a se složením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</si>
  <si>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</si>
  <si>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</si>
  <si>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</si>
  <si>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</si>
  <si>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záhon : 315*2</t>
  </si>
  <si>
    <t>184806111R00</t>
  </si>
  <si>
    <t>Řez stromů, keřů nebo růží řez průklestem, netrnité stromy, průměr do 2 m</t>
  </si>
  <si>
    <t>s přemístěním odstraněných větví na vzdálenost do 20 m, uložením na hromady, naložením na dopravní prostředek, odvozem do 20 km a se složením,</t>
  </si>
  <si>
    <t>185804211R00</t>
  </si>
  <si>
    <t>Vypletí záhonů v rovině nebo ve svahu do 1:5 záhon květin</t>
  </si>
  <si>
    <t>s případným naložením odpadu na dopravní prostředek, odvozem do 20 km a se složením</t>
  </si>
  <si>
    <t>Včetně vysbírání případných odpadků ze záhonů nebo trávníků.</t>
  </si>
  <si>
    <t>313,4*5</t>
  </si>
  <si>
    <t>185804251R00</t>
  </si>
  <si>
    <t>Odstranění odkvetlých částí rostlin letničky, cibuloviny a hlíznaté</t>
  </si>
  <si>
    <t>a odumřelých částí rostlin s vynošením odpadu na okraje záhonu, naložením na dopravní prostředek, odvozem do 20 km a se složením,</t>
  </si>
  <si>
    <t>185804311R00</t>
  </si>
  <si>
    <t xml:space="preserve">Zalití rostlin vodou plocha do 20 m2,  </t>
  </si>
  <si>
    <t>trvalky : 3,4*2+3,4*10</t>
  </si>
  <si>
    <t>0,32*12</t>
  </si>
  <si>
    <t>185804312R00</t>
  </si>
  <si>
    <t xml:space="preserve">Zalití rostlin vodou plocha přes 20 m2,  </t>
  </si>
  <si>
    <t>trvalky : 2,3*2+2,9*10</t>
  </si>
  <si>
    <t>185851111R00</t>
  </si>
  <si>
    <t>Dovoz vody pro zálivku rostlin dovoz vody pro zálivku rostlin na vzdálenost do 6000 m</t>
  </si>
  <si>
    <t>trávník : (463+318,2)*0,02*3</t>
  </si>
  <si>
    <t>stromy : 0,4*3+0,32*12</t>
  </si>
  <si>
    <t>trvalky : 6,3*3+6,3*10</t>
  </si>
  <si>
    <t>199000002R00</t>
  </si>
  <si>
    <t>Poplatky za skládku horniny 1- 4, skupina 17 05 04 z Katalogu odpadů</t>
  </si>
  <si>
    <t>Odkaz na mn. položky pořadí 9 : 406,47600</t>
  </si>
  <si>
    <t>18450111a</t>
  </si>
  <si>
    <t>Zhotovení obalu kmene z rákosové rohože, 1vrstva, v rovině</t>
  </si>
  <si>
    <t>Vlastní</t>
  </si>
  <si>
    <t>Indiv</t>
  </si>
  <si>
    <t>00572400R</t>
  </si>
  <si>
    <t>směs travní parková, pro běžnou zátěž</t>
  </si>
  <si>
    <t>kg</t>
  </si>
  <si>
    <t>SPCM</t>
  </si>
  <si>
    <t>Specifikace</t>
  </si>
  <si>
    <t>POL3_1</t>
  </si>
  <si>
    <t>Odkaz na mn. položky pořadí 12 : 781,20000*0,03</t>
  </si>
  <si>
    <t>02610001aR</t>
  </si>
  <si>
    <t>Trvalka K9</t>
  </si>
  <si>
    <t>2874</t>
  </si>
  <si>
    <t>02610022aR</t>
  </si>
  <si>
    <t>Cibulovina - dle PD</t>
  </si>
  <si>
    <t>0265011aR</t>
  </si>
  <si>
    <t>Stromy (zb 2xp, ok 12-14)</t>
  </si>
  <si>
    <t>338951113a</t>
  </si>
  <si>
    <t>Osazení dřevěných sloupků plotových s impregnací - akátový sloupek 80x80x1000mm, betonová patka, jutové lanko - 2 řady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</si>
  <si>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</si>
  <si>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</si>
  <si>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</si>
  <si>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parkování : 463+318,2</t>
  </si>
  <si>
    <t>289970111R00</t>
  </si>
  <si>
    <t>Geotextílie separační, filtrační, zpevňující polypropylén, 300 g/m2</t>
  </si>
  <si>
    <t>parkování : (463+318,2)*1,1</t>
  </si>
  <si>
    <t>564761111R00</t>
  </si>
  <si>
    <t>Podklad nebo kryt z kameniva hrubého drceného tloušťka po zhutnění 200 mm</t>
  </si>
  <si>
    <t>velikost 32 - 63 mm s rozprostřením a zhutněním</t>
  </si>
  <si>
    <t>564821111RT2</t>
  </si>
  <si>
    <t>Podklad ze štěrkodrti s rozprostřením a zhutněním frakce 0-32 mm, tloušťka po zhutnění 80 mm</t>
  </si>
  <si>
    <t>záhon : 315+80</t>
  </si>
  <si>
    <t>564831111RT2</t>
  </si>
  <si>
    <t>Podklad ze štěrkodrti s rozprostřením a zhutněním frakce 0-32 mm, tloušťka po zhutnění 100 mm</t>
  </si>
  <si>
    <t>564861111RT2</t>
  </si>
  <si>
    <t>Podklad ze štěrkodrti s rozprostřením a zhutněním frakce 0-32 mm, tloušťka po zhutnění 200 mm</t>
  </si>
  <si>
    <t>573211111R00</t>
  </si>
  <si>
    <t>Postřik živičný spojovací bez posypu kamenivem z asfaltu silničního, v množství od 0,5 do 0,7 kg/m2</t>
  </si>
  <si>
    <t>577112123RT2</t>
  </si>
  <si>
    <t>Beton asfaltový z modifikovaného asfaltu v pruhu šířky přes 3 m, ACO 11 S , tloušťky 40 mm, plochy od 201 do 1000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</si>
  <si>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</si>
  <si>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</si>
  <si>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</si>
  <si>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 xml:space="preserve">bude použita stávající dlažba : </t>
  </si>
  <si>
    <t>nově navržený chodník : 114,9</t>
  </si>
  <si>
    <t>596921214R00</t>
  </si>
  <si>
    <t>Kladení vegetačních tvárnic plastových, plocha přes 500 m2</t>
  </si>
  <si>
    <t>zřízení podkladního lože, položení tvárnic.</t>
  </si>
  <si>
    <t>596921291R00</t>
  </si>
  <si>
    <t>Kladení vegetačních tvárnic plastových, příplatek z a výplň spár vegetačních tvárnic, bez dodávky materiálu</t>
  </si>
  <si>
    <t>parkování : (463+318,2)*0,05</t>
  </si>
  <si>
    <t>5001</t>
  </si>
  <si>
    <t>D+M Systémový parkovací bod kontrastní bílé barvy</t>
  </si>
  <si>
    <t>5*16</t>
  </si>
  <si>
    <t>56513111a</t>
  </si>
  <si>
    <t>Podklad z obal kamen. ACP 16+, š. do 3 m, tl. 6 cm, plochy 101-200 m2</t>
  </si>
  <si>
    <t>Odkaz na mn. položky pořadí 45 : 178,65500</t>
  </si>
  <si>
    <t>283244631R</t>
  </si>
  <si>
    <t>tvárnice vegetační plast; l = 330,0 mm; š = 330 mm; h = 50,0 mm; černá</t>
  </si>
  <si>
    <t>RTS 19/ II</t>
  </si>
  <si>
    <t>parkování : ((463+318,2)/(0,33*0,33))*1,05</t>
  </si>
  <si>
    <t>58337306R</t>
  </si>
  <si>
    <t>štěrkopísek frakce 0,0 až 8,0 mm; třída B</t>
  </si>
  <si>
    <t>t</t>
  </si>
  <si>
    <t>Odkaz na mn. položky pořadí 48 : 39,06000*1,65</t>
  </si>
  <si>
    <t>D+M parkovacího dorazu - carstop</t>
  </si>
  <si>
    <t>R-položka</t>
  </si>
  <si>
    <t>POL12_1</t>
  </si>
  <si>
    <t>PD : 23*2</t>
  </si>
  <si>
    <t>914001121R00</t>
  </si>
  <si>
    <t xml:space="preserve">Osazení a montáž svislých dopravních značek sloupek, do betonového základu a AL patky,  </t>
  </si>
  <si>
    <t>914001121RT6</t>
  </si>
  <si>
    <t>Osazení a montáž svislých dopravních značek sloupek, do betonového základu a AL patky, včetně dodávky sloupku a značky</t>
  </si>
  <si>
    <t>915701111R00</t>
  </si>
  <si>
    <t>Zřízení vodorovného značení z nátěrových hmot stopčar, zeber, stínů, šipek, nápisů, přechodů, dělících čar a vodících proužků</t>
  </si>
  <si>
    <t>tl. 2,5 až 3 mm</t>
  </si>
  <si>
    <t>mezi parkovacími místy : 0,1*3*17+0,1*5,25*22</t>
  </si>
  <si>
    <t>916661111RT5</t>
  </si>
  <si>
    <t>Osazení parkového obrubníku betonového včetně dodávky obrubníku 80x250x1000 mm, s boční opěrou z betonu prostého</t>
  </si>
  <si>
    <t>se zřízením lože z betonu prostého C 12/15 tl. 80-100 mm</t>
  </si>
  <si>
    <t>3,6+2,5+0,65+3,2+21,5+28,5+10,6+1,5+3+2</t>
  </si>
  <si>
    <t>917862111RT7</t>
  </si>
  <si>
    <t>Osazení silničního nebo chodníkového betonového obrubníku včetně dodávky obrubníku_x000D_
 stojatého, rozměru 1000/150/250 mm, s boční opěrou z betonu prostého, do lože z betonu prostého C 12/15</t>
  </si>
  <si>
    <t>S dodáním hmot pro lože tl. 80-100 mm.</t>
  </si>
  <si>
    <t>917862111RV3</t>
  </si>
  <si>
    <t>Osazení silničního nebo chodníkového betonového obrubníku včetně dodávky obrubníku_x000D_
 stojatého, nájezdového 1000/150/150 mm, s boční opěrou z betonu prostého, do lože z betonu prostého C 12/15</t>
  </si>
  <si>
    <t>917931121RT2</t>
  </si>
  <si>
    <t>Osazení silniční přídlažby  z kamenných kostek, kladených v jedné řadě, lože z betonu C16/20, včetně dodávky přídlažby</t>
  </si>
  <si>
    <t>918101111R00</t>
  </si>
  <si>
    <t>Lože pod obrubníky, krajníky nebo obruby z betonu prostého C 12/15</t>
  </si>
  <si>
    <t>z dlažebních kostek z betonu prostého</t>
  </si>
  <si>
    <t>0,4*0,1*(355+209+77,05)</t>
  </si>
  <si>
    <t>919735113R00</t>
  </si>
  <si>
    <t>Řezání stávajících krytů nebo podkladů živičných, hloubky přes 100 do 150 mm</t>
  </si>
  <si>
    <t>včetně spotřeby vody</t>
  </si>
  <si>
    <t>8,16+6,75+5,75*2+6,75+3,95+6,75*2+1,05+6,75+5,75+6,75+4+3,2+7,05+2,7+4+6,75+5,75*4+6,75+12,05</t>
  </si>
  <si>
    <t>919732211</t>
  </si>
  <si>
    <t xml:space="preserve">Styčná spára napojení nového živičného povrchu na stávající za tepla š 15 mm hl 25 mm 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</si>
  <si>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</si>
  <si>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</si>
  <si>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</si>
  <si>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</si>
  <si>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</si>
  <si>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</si>
  <si>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</si>
  <si>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</si>
  <si>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</si>
  <si>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</si>
  <si>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</si>
  <si>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</si>
  <si>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</si>
  <si>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</si>
  <si>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979081111R00</t>
  </si>
  <si>
    <t>Odvoz suti a vybouraných hmot na skládku do 1 km</t>
  </si>
  <si>
    <t>801-3</t>
  </si>
  <si>
    <t>979081121R00</t>
  </si>
  <si>
    <t>Odvoz suti a vybouraných hmot na skládku příplatek za každý další 1 km</t>
  </si>
  <si>
    <t>979990001R00</t>
  </si>
  <si>
    <t>Poplatek za skládku stavební suti, skupina 17 09 04 z Katalogu odpadů</t>
  </si>
  <si>
    <t>RTS 20/ I</t>
  </si>
  <si>
    <t>005121 R</t>
  </si>
  <si>
    <t>Zařízení staveniště</t>
  </si>
  <si>
    <t>VRN</t>
  </si>
  <si>
    <t>POL99_2</t>
  </si>
  <si>
    <t>Veškeré náklady spojené s vybudováním, provozem a odstraněním zařízení staveniště.</t>
  </si>
  <si>
    <t>005211010R</t>
  </si>
  <si>
    <t>Předání a převzetí staveniště</t>
  </si>
  <si>
    <t>Soubor</t>
  </si>
  <si>
    <t>POL99_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</si>
  <si>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</si>
  <si>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</si>
  <si>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</si>
  <si>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</si>
  <si>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 R</t>
  </si>
  <si>
    <t>Předání a převzetí díla</t>
  </si>
  <si>
    <t>Náklady zhotovitele, které vzniknou v souvislosti s povinnostmi zhotovitele při předání a převzetí díla.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</si>
  <si>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</si>
  <si>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</si>
  <si>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</si>
  <si>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VRN91-51</t>
  </si>
  <si>
    <t>Náklady na projekční práce - skutečná stav</t>
  </si>
  <si>
    <t>soubor</t>
  </si>
  <si>
    <t>VRN91-61</t>
  </si>
  <si>
    <t>Zpracování fotodokumentace : A) fotofokumentace stávajícího stavu před zahájením stavebních prací, B) fotodokumentace průběhu realizace stavby C) fotodokumentace dokončeného díla.  Předání objedn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</si>
  <si>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</si>
  <si>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</si>
  <si>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</si>
  <si>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</si>
  <si>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</si>
  <si>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</si>
  <si>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005124010R</t>
  </si>
  <si>
    <t>Koordinační činnost</t>
  </si>
  <si>
    <t>Koordinace stavebních a technologických dodávek stavby.</t>
  </si>
  <si>
    <t>SUM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</si>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</sst>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dpEGGmeHU71OcZynDYlcIyGFymvwjLGEsajXlvzpzXueM9+fpGV9zC2ltYtb+Sis1NFeHjFLTiYinQQS2hzErQ==" saltValue="EL1OPuYrjqYW3kx/6OU3X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43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1818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SUMIF(F50:F58,A16,I50:I58)+SUMIF(F50:F58,"PSU",I50:I58)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SUMIF(F50:F58,A17,I50:I58)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SUMIF(F50:F58,A18,I50:I58)</f>
        <v>0</v>
      </c>
      <c r="J18" s="85"/>
    </row>
    <row r="19" spans="1:10" ht="23.25" customHeight="1" x14ac:dyDescent="0.2">
      <c r="A19" s="196" t="s">
        <v>69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SUMIF(F50:F58,A19,I50:I58)</f>
        <v>0</v>
      </c>
      <c r="J19" s="85"/>
    </row>
    <row r="20" spans="1:10" ht="23.25" customHeight="1" x14ac:dyDescent="0.2">
      <c r="A20" s="196" t="s">
        <v>68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SUMIF(F50:F58,A20,I50:I58)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'102 1 Pol'!AE216</f>
        <v>0</v>
      </c>
      <c r="G39" s="150">
        <f>'102 1 Pol'!AF216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/>
      <c r="C40" s="154" t="s">
        <v>51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hidden="1" customHeight="1" x14ac:dyDescent="0.2">
      <c r="A41" s="137">
        <v>2</v>
      </c>
      <c r="B41" s="153" t="s">
        <v>45</v>
      </c>
      <c r="C41" s="154" t="s">
        <v>46</v>
      </c>
      <c r="D41" s="154"/>
      <c r="E41" s="154"/>
      <c r="F41" s="155">
        <f>'102 1 Pol'!AE216</f>
        <v>0</v>
      </c>
      <c r="G41" s="156">
        <f>'102 1 Pol'!AF216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hidden="1" customHeight="1" x14ac:dyDescent="0.2">
      <c r="A42" s="137">
        <v>3</v>
      </c>
      <c r="B42" s="158" t="s">
        <v>43</v>
      </c>
      <c r="C42" s="148" t="s">
        <v>44</v>
      </c>
      <c r="D42" s="148"/>
      <c r="E42" s="148"/>
      <c r="F42" s="159">
        <f>'102 1 Pol'!AE216</f>
        <v>0</v>
      </c>
      <c r="G42" s="151">
        <f>'102 1 Pol'!AF216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hidden="1" customHeight="1" x14ac:dyDescent="0.2">
      <c r="A43" s="137"/>
      <c r="B43" s="160" t="s">
        <v>52</v>
      </c>
      <c r="C43" s="161"/>
      <c r="D43" s="161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4">
        <f>SUMIF(A39:A42,"=1",I39:I42)</f>
        <v>0</v>
      </c>
      <c r="J43" s="165">
        <f>SUMIF(A39:A42,"=1",J39:J42)</f>
        <v>0</v>
      </c>
    </row>
    <row r="47" spans="1:10" ht="15.75" x14ac:dyDescent="0.25">
      <c r="B47" s="176" t="s">
        <v>54</v>
      </c>
    </row>
    <row r="49" spans="1:10" ht="25.5" customHeight="1" x14ac:dyDescent="0.2">
      <c r="A49" s="178"/>
      <c r="B49" s="181" t="s">
        <v>17</v>
      </c>
      <c r="C49" s="181" t="s">
        <v>5</v>
      </c>
      <c r="D49" s="182"/>
      <c r="E49" s="182"/>
      <c r="F49" s="183" t="s">
        <v>55</v>
      </c>
      <c r="G49" s="183"/>
      <c r="H49" s="183"/>
      <c r="I49" s="183" t="s">
        <v>29</v>
      </c>
      <c r="J49" s="183" t="s">
        <v>0</v>
      </c>
    </row>
    <row r="50" spans="1:10" ht="36.75" customHeight="1" x14ac:dyDescent="0.2">
      <c r="A50" s="179"/>
      <c r="B50" s="184" t="s">
        <v>43</v>
      </c>
      <c r="C50" s="185" t="s">
        <v>56</v>
      </c>
      <c r="D50" s="186"/>
      <c r="E50" s="186"/>
      <c r="F50" s="192" t="s">
        <v>24</v>
      </c>
      <c r="G50" s="193"/>
      <c r="H50" s="193"/>
      <c r="I50" s="193">
        <f>'102 1 Pol'!G8</f>
        <v>0</v>
      </c>
      <c r="J50" s="190" t="str">
        <f>IF(I59=0,"",I50/I59*100)</f>
        <v/>
      </c>
    </row>
    <row r="51" spans="1:10" ht="36.75" customHeight="1" x14ac:dyDescent="0.2">
      <c r="A51" s="179"/>
      <c r="B51" s="184" t="s">
        <v>57</v>
      </c>
      <c r="C51" s="185" t="s">
        <v>58</v>
      </c>
      <c r="D51" s="186"/>
      <c r="E51" s="186"/>
      <c r="F51" s="192" t="s">
        <v>24</v>
      </c>
      <c r="G51" s="193"/>
      <c r="H51" s="193"/>
      <c r="I51" s="193">
        <f>'102 1 Pol'!G111</f>
        <v>0</v>
      </c>
      <c r="J51" s="190" t="str">
        <f>IF(I59=0,"",I51/I59*100)</f>
        <v/>
      </c>
    </row>
    <row r="52" spans="1:10" ht="36.75" customHeight="1" x14ac:dyDescent="0.2">
      <c r="A52" s="179"/>
      <c r="B52" s="184" t="s">
        <v>59</v>
      </c>
      <c r="C52" s="185" t="s">
        <v>49</v>
      </c>
      <c r="D52" s="186"/>
      <c r="E52" s="186"/>
      <c r="F52" s="192" t="s">
        <v>24</v>
      </c>
      <c r="G52" s="193"/>
      <c r="H52" s="193"/>
      <c r="I52" s="193">
        <f>'102 1 Pol'!G113</f>
        <v>0</v>
      </c>
      <c r="J52" s="190" t="str">
        <f>IF(I59=0,"",I52/I59*100)</f>
        <v/>
      </c>
    </row>
    <row r="53" spans="1:10" ht="36.75" customHeight="1" x14ac:dyDescent="0.2">
      <c r="A53" s="179"/>
      <c r="B53" s="184" t="s">
        <v>60</v>
      </c>
      <c r="C53" s="185" t="s">
        <v>61</v>
      </c>
      <c r="D53" s="186"/>
      <c r="E53" s="186"/>
      <c r="F53" s="192" t="s">
        <v>24</v>
      </c>
      <c r="G53" s="193"/>
      <c r="H53" s="193"/>
      <c r="I53" s="193">
        <f>'102 1 Pol'!G156</f>
        <v>0</v>
      </c>
      <c r="J53" s="190" t="str">
        <f>IF(I59=0,"",I53/I59*100)</f>
        <v/>
      </c>
    </row>
    <row r="54" spans="1:10" ht="36.75" customHeight="1" x14ac:dyDescent="0.2">
      <c r="A54" s="179"/>
      <c r="B54" s="184" t="s">
        <v>62</v>
      </c>
      <c r="C54" s="185" t="s">
        <v>63</v>
      </c>
      <c r="D54" s="186"/>
      <c r="E54" s="186"/>
      <c r="F54" s="192" t="s">
        <v>24</v>
      </c>
      <c r="G54" s="193"/>
      <c r="H54" s="193"/>
      <c r="I54" s="193">
        <f>'102 1 Pol'!G182</f>
        <v>0</v>
      </c>
      <c r="J54" s="190" t="str">
        <f>IF(I59=0,"",I54/I59*100)</f>
        <v/>
      </c>
    </row>
    <row r="55" spans="1:10" ht="36.75" customHeight="1" x14ac:dyDescent="0.2">
      <c r="A55" s="179"/>
      <c r="B55" s="184" t="s">
        <v>64</v>
      </c>
      <c r="C55" s="185" t="s">
        <v>65</v>
      </c>
      <c r="D55" s="186"/>
      <c r="E55" s="186"/>
      <c r="F55" s="192" t="s">
        <v>24</v>
      </c>
      <c r="G55" s="193"/>
      <c r="H55" s="193"/>
      <c r="I55" s="193">
        <f>'102 1 Pol'!G185</f>
        <v>0</v>
      </c>
      <c r="J55" s="190" t="str">
        <f>IF(I59=0,"",I55/I59*100)</f>
        <v/>
      </c>
    </row>
    <row r="56" spans="1:10" ht="36.75" customHeight="1" x14ac:dyDescent="0.2">
      <c r="A56" s="179"/>
      <c r="B56" s="184" t="s">
        <v>66</v>
      </c>
      <c r="C56" s="185" t="s">
        <v>67</v>
      </c>
      <c r="D56" s="186"/>
      <c r="E56" s="186"/>
      <c r="F56" s="192" t="s">
        <v>26</v>
      </c>
      <c r="G56" s="193"/>
      <c r="H56" s="193"/>
      <c r="I56" s="193">
        <f>'102 1 Pol'!G188</f>
        <v>0</v>
      </c>
      <c r="J56" s="190" t="str">
        <f>IF(I59=0,"",I56/I59*100)</f>
        <v/>
      </c>
    </row>
    <row r="57" spans="1:10" ht="36.75" customHeight="1" x14ac:dyDescent="0.2">
      <c r="A57" s="179"/>
      <c r="B57" s="184" t="s">
        <v>68</v>
      </c>
      <c r="C57" s="185" t="s">
        <v>28</v>
      </c>
      <c r="D57" s="186"/>
      <c r="E57" s="186"/>
      <c r="F57" s="192" t="s">
        <v>68</v>
      </c>
      <c r="G57" s="193"/>
      <c r="H57" s="193"/>
      <c r="I57" s="193">
        <f>'102 1 Pol'!G194</f>
        <v>0</v>
      </c>
      <c r="J57" s="190" t="str">
        <f>IF(I59=0,"",I57/I59*100)</f>
        <v/>
      </c>
    </row>
    <row r="58" spans="1:10" ht="36.75" customHeight="1" x14ac:dyDescent="0.2">
      <c r="A58" s="179"/>
      <c r="B58" s="184" t="s">
        <v>69</v>
      </c>
      <c r="C58" s="185" t="s">
        <v>27</v>
      </c>
      <c r="D58" s="186"/>
      <c r="E58" s="186"/>
      <c r="F58" s="192" t="s">
        <v>68</v>
      </c>
      <c r="G58" s="193"/>
      <c r="H58" s="193"/>
      <c r="I58" s="193">
        <f>'102 1 Pol'!G207</f>
        <v>0</v>
      </c>
      <c r="J58" s="190" t="str">
        <f>IF(I59=0,"",I58/I59*100)</f>
        <v/>
      </c>
    </row>
    <row r="59" spans="1:10" ht="25.5" customHeight="1" x14ac:dyDescent="0.2">
      <c r="A59" s="180"/>
      <c r="B59" s="187" t="s">
        <v>1</v>
      </c>
      <c r="C59" s="188"/>
      <c r="D59" s="189"/>
      <c r="E59" s="189"/>
      <c r="F59" s="194"/>
      <c r="G59" s="195"/>
      <c r="H59" s="195"/>
      <c r="I59" s="195">
        <f>SUM(I50:I58)</f>
        <v>0</v>
      </c>
      <c r="J59" s="191">
        <f>SUM(J50:J58)</f>
        <v>0</v>
      </c>
    </row>
    <row r="60" spans="1:10" x14ac:dyDescent="0.2">
      <c r="F60" s="135"/>
      <c r="G60" s="135"/>
      <c r="H60" s="135"/>
      <c r="I60" s="135"/>
      <c r="J60" s="136"/>
    </row>
    <row r="61" spans="1:10" x14ac:dyDescent="0.2">
      <c r="F61" s="135"/>
      <c r="G61" s="135"/>
      <c r="H61" s="135"/>
      <c r="I61" s="135"/>
      <c r="J61" s="136"/>
    </row>
    <row r="62" spans="1:10" x14ac:dyDescent="0.2">
      <c r="F62" s="135"/>
      <c r="G62" s="135"/>
      <c r="H62" s="135"/>
      <c r="I62" s="135"/>
      <c r="J62" s="136"/>
    </row>
  </sheetData>
  <sheetProtection algorithmName="SHA-512" hashValue="Uxn9ABVS2WGTioFN1Ji9aofLejMe8ckfZHvHXn4MFs8GdYqybNS+aM9oeQ59yP3Cy9rRnY7PI4MCdQV+gjze1Q==" saltValue="k+HgFsSdaV6LxRo3sZ7lI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6yzLLMRpP1SPZHjBI5xxeETzkbHKV+ze5xw5ctD30x1us193vff6PklBIyaioeOuGpKIznA4hNirMqkiWgzOfw==" saltValue="GmW+r4pqRoggGe07gfi09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01FC-1859-43E9-AE41-89BCE1D866B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70</v>
      </c>
      <c r="B1" s="197"/>
      <c r="C1" s="197"/>
      <c r="D1" s="197"/>
      <c r="E1" s="197"/>
      <c r="F1" s="197"/>
      <c r="G1" s="197"/>
      <c r="AG1" t="s">
        <v>71</v>
      </c>
    </row>
    <row r="2" spans="1:60" ht="24.95" customHeight="1" x14ac:dyDescent="0.2">
      <c r="A2" s="198" t="s">
        <v>7</v>
      </c>
      <c r="B2" s="49" t="s">
        <v>43</v>
      </c>
      <c r="C2" s="201" t="s">
        <v>49</v>
      </c>
      <c r="D2" s="199"/>
      <c r="E2" s="199"/>
      <c r="F2" s="199"/>
      <c r="G2" s="200"/>
      <c r="AG2" t="s">
        <v>72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72</v>
      </c>
      <c r="AG3" t="s">
        <v>73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74</v>
      </c>
    </row>
    <row r="5" spans="1:60" x14ac:dyDescent="0.2">
      <c r="D5" s="10"/>
    </row>
    <row r="6" spans="1:60" ht="38.25" x14ac:dyDescent="0.2">
      <c r="A6" s="208" t="s">
        <v>75</v>
      </c>
      <c r="B6" s="210" t="s">
        <v>76</v>
      </c>
      <c r="C6" s="210" t="s">
        <v>77</v>
      </c>
      <c r="D6" s="209" t="s">
        <v>78</v>
      </c>
      <c r="E6" s="208" t="s">
        <v>79</v>
      </c>
      <c r="F6" s="207" t="s">
        <v>80</v>
      </c>
      <c r="G6" s="208" t="s">
        <v>29</v>
      </c>
      <c r="H6" s="211" t="s">
        <v>30</v>
      </c>
      <c r="I6" s="211" t="s">
        <v>81</v>
      </c>
      <c r="J6" s="211" t="s">
        <v>31</v>
      </c>
      <c r="K6" s="211" t="s">
        <v>82</v>
      </c>
      <c r="L6" s="211" t="s">
        <v>83</v>
      </c>
      <c r="M6" s="211" t="s">
        <v>84</v>
      </c>
      <c r="N6" s="211" t="s">
        <v>85</v>
      </c>
      <c r="O6" s="211" t="s">
        <v>86</v>
      </c>
      <c r="P6" s="211" t="s">
        <v>87</v>
      </c>
      <c r="Q6" s="211" t="s">
        <v>88</v>
      </c>
      <c r="R6" s="211" t="s">
        <v>89</v>
      </c>
      <c r="S6" s="211" t="s">
        <v>90</v>
      </c>
      <c r="T6" s="211" t="s">
        <v>91</v>
      </c>
      <c r="U6" s="211" t="s">
        <v>92</v>
      </c>
      <c r="V6" s="211" t="s">
        <v>93</v>
      </c>
      <c r="W6" s="211" t="s">
        <v>94</v>
      </c>
      <c r="X6" s="211" t="s">
        <v>95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96</v>
      </c>
      <c r="B8" s="226" t="s">
        <v>43</v>
      </c>
      <c r="C8" s="250" t="s">
        <v>56</v>
      </c>
      <c r="D8" s="227"/>
      <c r="E8" s="228"/>
      <c r="F8" s="229"/>
      <c r="G8" s="229">
        <f>SUMIF(AG9:AG110,"&lt;&gt;NOR",G9:G110)</f>
        <v>0</v>
      </c>
      <c r="H8" s="229"/>
      <c r="I8" s="229">
        <f>SUM(I9:I110)</f>
        <v>0</v>
      </c>
      <c r="J8" s="229"/>
      <c r="K8" s="229">
        <f>SUM(K9:K110)</f>
        <v>0</v>
      </c>
      <c r="L8" s="229"/>
      <c r="M8" s="229">
        <f>SUM(M9:M110)</f>
        <v>0</v>
      </c>
      <c r="N8" s="229"/>
      <c r="O8" s="229">
        <f>SUM(O9:O110)</f>
        <v>6.75</v>
      </c>
      <c r="P8" s="229"/>
      <c r="Q8" s="229">
        <f>SUM(Q9:Q110)</f>
        <v>202.69</v>
      </c>
      <c r="R8" s="229"/>
      <c r="S8" s="229"/>
      <c r="T8" s="230"/>
      <c r="U8" s="224"/>
      <c r="V8" s="224">
        <f>SUM(V9:V110)</f>
        <v>77.47</v>
      </c>
      <c r="W8" s="224"/>
      <c r="X8" s="224"/>
      <c r="AG8" t="s">
        <v>97</v>
      </c>
    </row>
    <row r="9" spans="1:60" ht="22.5" outlineLevel="1" x14ac:dyDescent="0.2">
      <c r="A9" s="231">
        <v>1</v>
      </c>
      <c r="B9" s="232" t="s">
        <v>98</v>
      </c>
      <c r="C9" s="251" t="s">
        <v>99</v>
      </c>
      <c r="D9" s="233" t="s">
        <v>100</v>
      </c>
      <c r="E9" s="234">
        <v>208.28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 t="s">
        <v>101</v>
      </c>
      <c r="S9" s="236" t="s">
        <v>102</v>
      </c>
      <c r="T9" s="237" t="s">
        <v>102</v>
      </c>
      <c r="U9" s="221">
        <v>0</v>
      </c>
      <c r="V9" s="221">
        <f>ROUND(E9*U9,2)</f>
        <v>0</v>
      </c>
      <c r="W9" s="221"/>
      <c r="X9" s="221" t="s">
        <v>103</v>
      </c>
      <c r="Y9" s="212"/>
      <c r="Z9" s="212"/>
      <c r="AA9" s="212"/>
      <c r="AB9" s="212"/>
      <c r="AC9" s="212"/>
      <c r="AD9" s="212"/>
      <c r="AE9" s="212"/>
      <c r="AF9" s="212"/>
      <c r="AG9" s="212" t="s">
        <v>104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2" t="s">
        <v>105</v>
      </c>
      <c r="D10" s="238"/>
      <c r="E10" s="238"/>
      <c r="F10" s="238"/>
      <c r="G10" s="238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106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53" t="s">
        <v>107</v>
      </c>
      <c r="D11" s="222"/>
      <c r="E11" s="223">
        <v>31.215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108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3" t="s">
        <v>109</v>
      </c>
      <c r="D12" s="222"/>
      <c r="E12" s="223">
        <v>17.670000000000002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108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3" t="s">
        <v>110</v>
      </c>
      <c r="D13" s="222"/>
      <c r="E13" s="223">
        <v>17.594999999999999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108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19"/>
      <c r="B14" s="220"/>
      <c r="C14" s="253" t="s">
        <v>111</v>
      </c>
      <c r="D14" s="222"/>
      <c r="E14" s="223">
        <v>141.80000000000001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108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1">
        <v>2</v>
      </c>
      <c r="B15" s="232" t="s">
        <v>112</v>
      </c>
      <c r="C15" s="251" t="s">
        <v>113</v>
      </c>
      <c r="D15" s="233" t="s">
        <v>100</v>
      </c>
      <c r="E15" s="234">
        <v>178.655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0.22</v>
      </c>
      <c r="Q15" s="236">
        <f>ROUND(E15*P15,2)</f>
        <v>39.299999999999997</v>
      </c>
      <c r="R15" s="236" t="s">
        <v>101</v>
      </c>
      <c r="S15" s="236" t="s">
        <v>102</v>
      </c>
      <c r="T15" s="237" t="s">
        <v>102</v>
      </c>
      <c r="U15" s="221">
        <v>0</v>
      </c>
      <c r="V15" s="221">
        <f>ROUND(E15*U15,2)</f>
        <v>0</v>
      </c>
      <c r="W15" s="221"/>
      <c r="X15" s="221" t="s">
        <v>103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104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53" t="s">
        <v>114</v>
      </c>
      <c r="D16" s="222"/>
      <c r="E16" s="223">
        <v>70.204999999999998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108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53" t="s">
        <v>115</v>
      </c>
      <c r="D17" s="222"/>
      <c r="E17" s="223">
        <v>58.6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108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3" t="s">
        <v>116</v>
      </c>
      <c r="D18" s="222"/>
      <c r="E18" s="223">
        <v>49.85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108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1">
        <v>3</v>
      </c>
      <c r="B19" s="232" t="s">
        <v>117</v>
      </c>
      <c r="C19" s="251" t="s">
        <v>118</v>
      </c>
      <c r="D19" s="233" t="s">
        <v>119</v>
      </c>
      <c r="E19" s="234">
        <v>48.746000000000002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 t="s">
        <v>120</v>
      </c>
      <c r="S19" s="236" t="s">
        <v>102</v>
      </c>
      <c r="T19" s="237" t="s">
        <v>102</v>
      </c>
      <c r="U19" s="221">
        <v>0</v>
      </c>
      <c r="V19" s="221">
        <f>ROUND(E19*U19,2)</f>
        <v>0</v>
      </c>
      <c r="W19" s="221"/>
      <c r="X19" s="221" t="s">
        <v>103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104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2" t="s">
        <v>121</v>
      </c>
      <c r="D20" s="238"/>
      <c r="E20" s="238"/>
      <c r="F20" s="238"/>
      <c r="G20" s="238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106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53" t="s">
        <v>122</v>
      </c>
      <c r="D21" s="222"/>
      <c r="E21" s="223">
        <v>6.2430000000000003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108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3" t="s">
        <v>123</v>
      </c>
      <c r="D22" s="222"/>
      <c r="E22" s="223">
        <v>3.5339999999999998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108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3" t="s">
        <v>124</v>
      </c>
      <c r="D23" s="222"/>
      <c r="E23" s="223">
        <v>3.5190000000000001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108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19"/>
      <c r="B24" s="220"/>
      <c r="C24" s="253" t="s">
        <v>125</v>
      </c>
      <c r="D24" s="222"/>
      <c r="E24" s="223">
        <v>35.450000000000003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108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1">
        <v>4</v>
      </c>
      <c r="B25" s="232" t="s">
        <v>126</v>
      </c>
      <c r="C25" s="251" t="s">
        <v>127</v>
      </c>
      <c r="D25" s="233" t="s">
        <v>128</v>
      </c>
      <c r="E25" s="234">
        <v>70.900000000000006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0.22</v>
      </c>
      <c r="Q25" s="236">
        <f>ROUND(E25*P25,2)</f>
        <v>15.6</v>
      </c>
      <c r="R25" s="236" t="s">
        <v>101</v>
      </c>
      <c r="S25" s="236" t="s">
        <v>102</v>
      </c>
      <c r="T25" s="237" t="s">
        <v>102</v>
      </c>
      <c r="U25" s="221">
        <v>0.14299999999999999</v>
      </c>
      <c r="V25" s="221">
        <f>ROUND(E25*U25,2)</f>
        <v>10.14</v>
      </c>
      <c r="W25" s="221"/>
      <c r="X25" s="221" t="s">
        <v>103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129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2" t="s">
        <v>130</v>
      </c>
      <c r="D26" s="238"/>
      <c r="E26" s="238"/>
      <c r="F26" s="238"/>
      <c r="G26" s="238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106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39" t="str">
        <f>C26</f>
        <v>s vybouráním lože, s přemístěním hmot na skládku na vzdálenost do 3 m nebo naložením na dopravní prostředek</v>
      </c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19"/>
      <c r="B27" s="220"/>
      <c r="C27" s="253" t="s">
        <v>131</v>
      </c>
      <c r="D27" s="222"/>
      <c r="E27" s="223">
        <v>70.900000000000006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108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1">
        <v>5</v>
      </c>
      <c r="B28" s="232" t="s">
        <v>132</v>
      </c>
      <c r="C28" s="251" t="s">
        <v>133</v>
      </c>
      <c r="D28" s="233" t="s">
        <v>128</v>
      </c>
      <c r="E28" s="234">
        <v>547.36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0.27</v>
      </c>
      <c r="Q28" s="236">
        <f>ROUND(E28*P28,2)</f>
        <v>147.79</v>
      </c>
      <c r="R28" s="236" t="s">
        <v>101</v>
      </c>
      <c r="S28" s="236" t="s">
        <v>102</v>
      </c>
      <c r="T28" s="237" t="s">
        <v>102</v>
      </c>
      <c r="U28" s="221">
        <v>0.123</v>
      </c>
      <c r="V28" s="221">
        <f>ROUND(E28*U28,2)</f>
        <v>67.33</v>
      </c>
      <c r="W28" s="221"/>
      <c r="X28" s="221" t="s">
        <v>103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104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2" t="s">
        <v>130</v>
      </c>
      <c r="D29" s="238"/>
      <c r="E29" s="238"/>
      <c r="F29" s="238"/>
      <c r="G29" s="238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106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39" t="str">
        <f>C29</f>
        <v>s vybouráním lože, s přemístěním hmot na skládku na vzdálenost do 3 m nebo naložením na dopravní prostředek</v>
      </c>
      <c r="BB29" s="212"/>
      <c r="BC29" s="212"/>
      <c r="BD29" s="212"/>
      <c r="BE29" s="212"/>
      <c r="BF29" s="212"/>
      <c r="BG29" s="212"/>
      <c r="BH29" s="212"/>
    </row>
    <row r="30" spans="1:60" ht="33.75" outlineLevel="1" x14ac:dyDescent="0.2">
      <c r="A30" s="219"/>
      <c r="B30" s="220"/>
      <c r="C30" s="253" t="s">
        <v>134</v>
      </c>
      <c r="D30" s="222"/>
      <c r="E30" s="223">
        <v>127.46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108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3" t="s">
        <v>135</v>
      </c>
      <c r="D31" s="222"/>
      <c r="E31" s="223">
        <v>117.2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108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3" t="s">
        <v>136</v>
      </c>
      <c r="D32" s="222"/>
      <c r="E32" s="223">
        <v>99.7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108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3" t="s">
        <v>137</v>
      </c>
      <c r="D33" s="222"/>
      <c r="E33" s="223">
        <v>97.65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108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3" t="s">
        <v>138</v>
      </c>
      <c r="D34" s="222"/>
      <c r="E34" s="223">
        <v>52.7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108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53" t="s">
        <v>139</v>
      </c>
      <c r="D35" s="222"/>
      <c r="E35" s="223">
        <v>52.65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108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1">
        <v>6</v>
      </c>
      <c r="B36" s="232" t="s">
        <v>140</v>
      </c>
      <c r="C36" s="251" t="s">
        <v>141</v>
      </c>
      <c r="D36" s="233" t="s">
        <v>119</v>
      </c>
      <c r="E36" s="234">
        <v>187.74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 t="s">
        <v>142</v>
      </c>
      <c r="S36" s="236" t="s">
        <v>102</v>
      </c>
      <c r="T36" s="237" t="s">
        <v>102</v>
      </c>
      <c r="U36" s="221">
        <v>0</v>
      </c>
      <c r="V36" s="221">
        <f>ROUND(E36*U36,2)</f>
        <v>0</v>
      </c>
      <c r="W36" s="221"/>
      <c r="X36" s="221" t="s">
        <v>103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104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2" t="s">
        <v>143</v>
      </c>
      <c r="D37" s="238"/>
      <c r="E37" s="238"/>
      <c r="F37" s="238"/>
      <c r="G37" s="238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106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39" t="str">
        <f>C37</f>
        <v>nebo lesní půdy, s vodorovným přemístěním na hromady v místě upotřebení nebo na dočasné či trvalé skládky se složením</v>
      </c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3" t="s">
        <v>144</v>
      </c>
      <c r="D38" s="222"/>
      <c r="E38" s="223">
        <v>156.24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108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3" t="s">
        <v>145</v>
      </c>
      <c r="D39" s="222"/>
      <c r="E39" s="223">
        <v>31.5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108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1">
        <v>7</v>
      </c>
      <c r="B40" s="232" t="s">
        <v>146</v>
      </c>
      <c r="C40" s="251" t="s">
        <v>147</v>
      </c>
      <c r="D40" s="233" t="s">
        <v>119</v>
      </c>
      <c r="E40" s="234">
        <v>218.73599999999999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 t="s">
        <v>142</v>
      </c>
      <c r="S40" s="236" t="s">
        <v>102</v>
      </c>
      <c r="T40" s="237" t="s">
        <v>102</v>
      </c>
      <c r="U40" s="221">
        <v>0</v>
      </c>
      <c r="V40" s="221">
        <f>ROUND(E40*U40,2)</f>
        <v>0</v>
      </c>
      <c r="W40" s="221"/>
      <c r="X40" s="221" t="s">
        <v>103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104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3.75" outlineLevel="1" x14ac:dyDescent="0.2">
      <c r="A41" s="219"/>
      <c r="B41" s="220"/>
      <c r="C41" s="252" t="s">
        <v>148</v>
      </c>
      <c r="D41" s="238"/>
      <c r="E41" s="238"/>
      <c r="F41" s="238"/>
      <c r="G41" s="238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106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39" t="str">
        <f>C41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53" t="s">
        <v>149</v>
      </c>
      <c r="D42" s="222"/>
      <c r="E42" s="223">
        <v>218.73599999999999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108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1">
        <v>8</v>
      </c>
      <c r="B43" s="232" t="s">
        <v>150</v>
      </c>
      <c r="C43" s="251" t="s">
        <v>151</v>
      </c>
      <c r="D43" s="233" t="s">
        <v>119</v>
      </c>
      <c r="E43" s="234">
        <v>218.73599999999999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 t="s">
        <v>142</v>
      </c>
      <c r="S43" s="236" t="s">
        <v>102</v>
      </c>
      <c r="T43" s="237" t="s">
        <v>102</v>
      </c>
      <c r="U43" s="221">
        <v>0</v>
      </c>
      <c r="V43" s="221">
        <f>ROUND(E43*U43,2)</f>
        <v>0</v>
      </c>
      <c r="W43" s="221"/>
      <c r="X43" s="221" t="s">
        <v>103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104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33.75" outlineLevel="1" x14ac:dyDescent="0.2">
      <c r="A44" s="219"/>
      <c r="B44" s="220"/>
      <c r="C44" s="252" t="s">
        <v>148</v>
      </c>
      <c r="D44" s="238"/>
      <c r="E44" s="238"/>
      <c r="F44" s="238"/>
      <c r="G44" s="238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106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39" t="str">
        <f>C44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53" t="s">
        <v>152</v>
      </c>
      <c r="D45" s="222"/>
      <c r="E45" s="223">
        <v>218.73599999999999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108</v>
      </c>
      <c r="AH45" s="212">
        <v>5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1">
        <v>9</v>
      </c>
      <c r="B46" s="232" t="s">
        <v>153</v>
      </c>
      <c r="C46" s="251" t="s">
        <v>154</v>
      </c>
      <c r="D46" s="233" t="s">
        <v>119</v>
      </c>
      <c r="E46" s="234">
        <v>406.476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142</v>
      </c>
      <c r="S46" s="236" t="s">
        <v>102</v>
      </c>
      <c r="T46" s="237" t="s">
        <v>102</v>
      </c>
      <c r="U46" s="221">
        <v>0</v>
      </c>
      <c r="V46" s="221">
        <f>ROUND(E46*U46,2)</f>
        <v>0</v>
      </c>
      <c r="W46" s="221"/>
      <c r="X46" s="221" t="s">
        <v>103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104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52" t="s">
        <v>155</v>
      </c>
      <c r="D47" s="238"/>
      <c r="E47" s="238"/>
      <c r="F47" s="238"/>
      <c r="G47" s="238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106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53" t="s">
        <v>152</v>
      </c>
      <c r="D48" s="222"/>
      <c r="E48" s="223">
        <v>218.73599999999999</v>
      </c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108</v>
      </c>
      <c r="AH48" s="212">
        <v>5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3" t="s">
        <v>156</v>
      </c>
      <c r="D49" s="222"/>
      <c r="E49" s="223">
        <v>187.74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108</v>
      </c>
      <c r="AH49" s="212">
        <v>5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33.75" outlineLevel="1" x14ac:dyDescent="0.2">
      <c r="A50" s="231">
        <v>10</v>
      </c>
      <c r="B50" s="232" t="s">
        <v>157</v>
      </c>
      <c r="C50" s="251" t="s">
        <v>158</v>
      </c>
      <c r="D50" s="233" t="s">
        <v>119</v>
      </c>
      <c r="E50" s="234">
        <v>3658.2840000000001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 t="s">
        <v>142</v>
      </c>
      <c r="S50" s="236" t="s">
        <v>102</v>
      </c>
      <c r="T50" s="237" t="s">
        <v>102</v>
      </c>
      <c r="U50" s="221">
        <v>0</v>
      </c>
      <c r="V50" s="221">
        <f>ROUND(E50*U50,2)</f>
        <v>0</v>
      </c>
      <c r="W50" s="221"/>
      <c r="X50" s="221" t="s">
        <v>103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104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2" t="s">
        <v>155</v>
      </c>
      <c r="D51" s="238"/>
      <c r="E51" s="238"/>
      <c r="F51" s="238"/>
      <c r="G51" s="238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106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53" t="s">
        <v>159</v>
      </c>
      <c r="D52" s="222"/>
      <c r="E52" s="223">
        <v>3658.2840000000001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108</v>
      </c>
      <c r="AH52" s="212">
        <v>5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31">
        <v>11</v>
      </c>
      <c r="B53" s="232" t="s">
        <v>160</v>
      </c>
      <c r="C53" s="251" t="s">
        <v>161</v>
      </c>
      <c r="D53" s="233" t="s">
        <v>119</v>
      </c>
      <c r="E53" s="234">
        <v>48.746000000000002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 t="s">
        <v>142</v>
      </c>
      <c r="S53" s="236" t="s">
        <v>102</v>
      </c>
      <c r="T53" s="237" t="s">
        <v>102</v>
      </c>
      <c r="U53" s="221">
        <v>0</v>
      </c>
      <c r="V53" s="221">
        <f>ROUND(E53*U53,2)</f>
        <v>0</v>
      </c>
      <c r="W53" s="221"/>
      <c r="X53" s="221" t="s">
        <v>103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104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52" t="s">
        <v>162</v>
      </c>
      <c r="D54" s="238"/>
      <c r="E54" s="238"/>
      <c r="F54" s="238"/>
      <c r="G54" s="238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106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54" t="s">
        <v>163</v>
      </c>
      <c r="D55" s="240"/>
      <c r="E55" s="240"/>
      <c r="F55" s="240"/>
      <c r="G55" s="240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164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53" t="s">
        <v>165</v>
      </c>
      <c r="D56" s="222"/>
      <c r="E56" s="223">
        <v>48.746000000000002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108</v>
      </c>
      <c r="AH56" s="212">
        <v>5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31">
        <v>12</v>
      </c>
      <c r="B57" s="232" t="s">
        <v>166</v>
      </c>
      <c r="C57" s="251" t="s">
        <v>167</v>
      </c>
      <c r="D57" s="233" t="s">
        <v>100</v>
      </c>
      <c r="E57" s="234">
        <v>781.2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 t="s">
        <v>168</v>
      </c>
      <c r="S57" s="236" t="s">
        <v>102</v>
      </c>
      <c r="T57" s="237" t="s">
        <v>102</v>
      </c>
      <c r="U57" s="221">
        <v>0</v>
      </c>
      <c r="V57" s="221">
        <f>ROUND(E57*U57,2)</f>
        <v>0</v>
      </c>
      <c r="W57" s="221"/>
      <c r="X57" s="221" t="s">
        <v>103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104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52" t="s">
        <v>169</v>
      </c>
      <c r="D58" s="238"/>
      <c r="E58" s="238"/>
      <c r="F58" s="238"/>
      <c r="G58" s="238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106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53" t="s">
        <v>170</v>
      </c>
      <c r="D59" s="222"/>
      <c r="E59" s="223">
        <v>781.2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108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1">
        <v>13</v>
      </c>
      <c r="B60" s="232" t="s">
        <v>171</v>
      </c>
      <c r="C60" s="251" t="s">
        <v>172</v>
      </c>
      <c r="D60" s="233" t="s">
        <v>100</v>
      </c>
      <c r="E60" s="234">
        <v>315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 t="s">
        <v>168</v>
      </c>
      <c r="S60" s="236" t="s">
        <v>102</v>
      </c>
      <c r="T60" s="237" t="s">
        <v>102</v>
      </c>
      <c r="U60" s="221">
        <v>0</v>
      </c>
      <c r="V60" s="221">
        <f>ROUND(E60*U60,2)</f>
        <v>0</v>
      </c>
      <c r="W60" s="221"/>
      <c r="X60" s="221" t="s">
        <v>103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104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2" t="s">
        <v>173</v>
      </c>
      <c r="D61" s="238"/>
      <c r="E61" s="238"/>
      <c r="F61" s="238"/>
      <c r="G61" s="238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106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53" t="s">
        <v>174</v>
      </c>
      <c r="D62" s="222"/>
      <c r="E62" s="223">
        <v>315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108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1">
        <v>14</v>
      </c>
      <c r="B63" s="232" t="s">
        <v>175</v>
      </c>
      <c r="C63" s="251" t="s">
        <v>176</v>
      </c>
      <c r="D63" s="233" t="s">
        <v>177</v>
      </c>
      <c r="E63" s="234">
        <v>2874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 t="s">
        <v>168</v>
      </c>
      <c r="S63" s="236" t="s">
        <v>102</v>
      </c>
      <c r="T63" s="237" t="s">
        <v>102</v>
      </c>
      <c r="U63" s="221">
        <v>0</v>
      </c>
      <c r="V63" s="221">
        <f>ROUND(E63*U63,2)</f>
        <v>0</v>
      </c>
      <c r="W63" s="221"/>
      <c r="X63" s="221" t="s">
        <v>103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104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19"/>
      <c r="B64" s="220"/>
      <c r="C64" s="252" t="s">
        <v>178</v>
      </c>
      <c r="D64" s="238"/>
      <c r="E64" s="238"/>
      <c r="F64" s="238"/>
      <c r="G64" s="238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106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39" t="str">
        <f>C64</f>
        <v>pro vysazování rostlin v hornině 1 až 4 bez výměny půdy, s případným naložením přebytečných výkopků na dopravní prostředek, s odvozem na vzdálenost do 20 km a se složením,</v>
      </c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1">
        <v>15</v>
      </c>
      <c r="B65" s="232" t="s">
        <v>179</v>
      </c>
      <c r="C65" s="251" t="s">
        <v>180</v>
      </c>
      <c r="D65" s="233" t="s">
        <v>177</v>
      </c>
      <c r="E65" s="234">
        <v>3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6" t="s">
        <v>168</v>
      </c>
      <c r="S65" s="236" t="s">
        <v>102</v>
      </c>
      <c r="T65" s="237" t="s">
        <v>102</v>
      </c>
      <c r="U65" s="221">
        <v>0</v>
      </c>
      <c r="V65" s="221">
        <f>ROUND(E65*U65,2)</f>
        <v>0</v>
      </c>
      <c r="W65" s="221"/>
      <c r="X65" s="221" t="s">
        <v>103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104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19"/>
      <c r="B66" s="220"/>
      <c r="C66" s="252" t="s">
        <v>178</v>
      </c>
      <c r="D66" s="238"/>
      <c r="E66" s="238"/>
      <c r="F66" s="238"/>
      <c r="G66" s="238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106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39" t="str">
        <f>C66</f>
        <v>pro vysazování rostlin v hornině 1 až 4 bez výměny půdy, s případným naložením přebytečných výkopků na dopravní prostředek, s odvozem na vzdálenost do 20 km a se složením,</v>
      </c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41">
        <v>16</v>
      </c>
      <c r="B67" s="242" t="s">
        <v>181</v>
      </c>
      <c r="C67" s="255" t="s">
        <v>182</v>
      </c>
      <c r="D67" s="243" t="s">
        <v>177</v>
      </c>
      <c r="E67" s="244">
        <v>3840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 t="s">
        <v>168</v>
      </c>
      <c r="S67" s="246" t="s">
        <v>102</v>
      </c>
      <c r="T67" s="247" t="s">
        <v>102</v>
      </c>
      <c r="U67" s="221">
        <v>0</v>
      </c>
      <c r="V67" s="221">
        <f>ROUND(E67*U67,2)</f>
        <v>0</v>
      </c>
      <c r="W67" s="221"/>
      <c r="X67" s="221" t="s">
        <v>103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104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41">
        <v>17</v>
      </c>
      <c r="B68" s="242" t="s">
        <v>183</v>
      </c>
      <c r="C68" s="255" t="s">
        <v>184</v>
      </c>
      <c r="D68" s="243" t="s">
        <v>177</v>
      </c>
      <c r="E68" s="244">
        <v>2874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 t="s">
        <v>168</v>
      </c>
      <c r="S68" s="246" t="s">
        <v>102</v>
      </c>
      <c r="T68" s="247" t="s">
        <v>102</v>
      </c>
      <c r="U68" s="221">
        <v>0</v>
      </c>
      <c r="V68" s="221">
        <f>ROUND(E68*U68,2)</f>
        <v>0</v>
      </c>
      <c r="W68" s="221"/>
      <c r="X68" s="221" t="s">
        <v>103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104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41">
        <v>18</v>
      </c>
      <c r="B69" s="242" t="s">
        <v>185</v>
      </c>
      <c r="C69" s="255" t="s">
        <v>186</v>
      </c>
      <c r="D69" s="243" t="s">
        <v>177</v>
      </c>
      <c r="E69" s="244">
        <v>140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 t="s">
        <v>168</v>
      </c>
      <c r="S69" s="246" t="s">
        <v>102</v>
      </c>
      <c r="T69" s="247" t="s">
        <v>102</v>
      </c>
      <c r="U69" s="221">
        <v>0</v>
      </c>
      <c r="V69" s="221">
        <f>ROUND(E69*U69,2)</f>
        <v>0</v>
      </c>
      <c r="W69" s="221"/>
      <c r="X69" s="221" t="s">
        <v>103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104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31">
        <v>19</v>
      </c>
      <c r="B70" s="232" t="s">
        <v>187</v>
      </c>
      <c r="C70" s="251" t="s">
        <v>188</v>
      </c>
      <c r="D70" s="233" t="s">
        <v>100</v>
      </c>
      <c r="E70" s="234">
        <v>315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6" t="s">
        <v>168</v>
      </c>
      <c r="S70" s="236" t="s">
        <v>102</v>
      </c>
      <c r="T70" s="237" t="s">
        <v>102</v>
      </c>
      <c r="U70" s="221">
        <v>0</v>
      </c>
      <c r="V70" s="221">
        <f>ROUND(E70*U70,2)</f>
        <v>0</v>
      </c>
      <c r="W70" s="221"/>
      <c r="X70" s="221" t="s">
        <v>103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104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3" t="s">
        <v>174</v>
      </c>
      <c r="D71" s="222"/>
      <c r="E71" s="223">
        <v>315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108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1">
        <v>20</v>
      </c>
      <c r="B72" s="232" t="s">
        <v>189</v>
      </c>
      <c r="C72" s="251" t="s">
        <v>190</v>
      </c>
      <c r="D72" s="233" t="s">
        <v>100</v>
      </c>
      <c r="E72" s="234">
        <v>315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6" t="s">
        <v>168</v>
      </c>
      <c r="S72" s="236" t="s">
        <v>102</v>
      </c>
      <c r="T72" s="237" t="s">
        <v>102</v>
      </c>
      <c r="U72" s="221">
        <v>0</v>
      </c>
      <c r="V72" s="221">
        <f>ROUND(E72*U72,2)</f>
        <v>0</v>
      </c>
      <c r="W72" s="221"/>
      <c r="X72" s="221" t="s">
        <v>103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104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3" t="s">
        <v>174</v>
      </c>
      <c r="D73" s="222"/>
      <c r="E73" s="223">
        <v>315</v>
      </c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108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1">
        <v>21</v>
      </c>
      <c r="B74" s="232" t="s">
        <v>191</v>
      </c>
      <c r="C74" s="251" t="s">
        <v>192</v>
      </c>
      <c r="D74" s="233" t="s">
        <v>177</v>
      </c>
      <c r="E74" s="234">
        <v>3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0</v>
      </c>
      <c r="O74" s="236">
        <f>ROUND(E74*N74,2)</f>
        <v>0</v>
      </c>
      <c r="P74" s="236">
        <v>0</v>
      </c>
      <c r="Q74" s="236">
        <f>ROUND(E74*P74,2)</f>
        <v>0</v>
      </c>
      <c r="R74" s="236" t="s">
        <v>168</v>
      </c>
      <c r="S74" s="236" t="s">
        <v>102</v>
      </c>
      <c r="T74" s="237" t="s">
        <v>102</v>
      </c>
      <c r="U74" s="221">
        <v>0</v>
      </c>
      <c r="V74" s="221">
        <f>ROUND(E74*U74,2)</f>
        <v>0</v>
      </c>
      <c r="W74" s="221"/>
      <c r="X74" s="221" t="s">
        <v>103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104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2" t="s">
        <v>193</v>
      </c>
      <c r="D75" s="238"/>
      <c r="E75" s="238"/>
      <c r="F75" s="238"/>
      <c r="G75" s="238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106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31">
        <v>22</v>
      </c>
      <c r="B76" s="232" t="s">
        <v>194</v>
      </c>
      <c r="C76" s="251" t="s">
        <v>195</v>
      </c>
      <c r="D76" s="233" t="s">
        <v>177</v>
      </c>
      <c r="E76" s="234">
        <v>3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4.4999999999999999E-4</v>
      </c>
      <c r="O76" s="236">
        <f>ROUND(E76*N76,2)</f>
        <v>0</v>
      </c>
      <c r="P76" s="236">
        <v>0</v>
      </c>
      <c r="Q76" s="236">
        <f>ROUND(E76*P76,2)</f>
        <v>0</v>
      </c>
      <c r="R76" s="236" t="s">
        <v>168</v>
      </c>
      <c r="S76" s="236" t="s">
        <v>102</v>
      </c>
      <c r="T76" s="237" t="s">
        <v>102</v>
      </c>
      <c r="U76" s="221">
        <v>0</v>
      </c>
      <c r="V76" s="221">
        <f>ROUND(E76*U76,2)</f>
        <v>0</v>
      </c>
      <c r="W76" s="221"/>
      <c r="X76" s="221" t="s">
        <v>103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104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2" t="s">
        <v>196</v>
      </c>
      <c r="D77" s="238"/>
      <c r="E77" s="238"/>
      <c r="F77" s="238"/>
      <c r="G77" s="238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106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39" t="str">
        <f>C77</f>
        <v>třemi a více kůly, s ochranou proti poškození v místě vzepření, (příloha č. 8) při  průměru kůlů do 10 cm,</v>
      </c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31">
        <v>23</v>
      </c>
      <c r="B78" s="232" t="s">
        <v>197</v>
      </c>
      <c r="C78" s="251" t="s">
        <v>198</v>
      </c>
      <c r="D78" s="233" t="s">
        <v>100</v>
      </c>
      <c r="E78" s="234">
        <v>1.6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6" t="s">
        <v>168</v>
      </c>
      <c r="S78" s="236" t="s">
        <v>102</v>
      </c>
      <c r="T78" s="237" t="s">
        <v>102</v>
      </c>
      <c r="U78" s="221">
        <v>0</v>
      </c>
      <c r="V78" s="221">
        <f>ROUND(E78*U78,2)</f>
        <v>0</v>
      </c>
      <c r="W78" s="221"/>
      <c r="X78" s="221" t="s">
        <v>103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104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52" t="s">
        <v>199</v>
      </c>
      <c r="D79" s="238"/>
      <c r="E79" s="238"/>
      <c r="F79" s="238"/>
      <c r="G79" s="238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106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31">
        <v>24</v>
      </c>
      <c r="B80" s="232" t="s">
        <v>200</v>
      </c>
      <c r="C80" s="251" t="s">
        <v>201</v>
      </c>
      <c r="D80" s="233" t="s">
        <v>100</v>
      </c>
      <c r="E80" s="234">
        <v>630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6" t="s">
        <v>168</v>
      </c>
      <c r="S80" s="236" t="s">
        <v>102</v>
      </c>
      <c r="T80" s="237" t="s">
        <v>102</v>
      </c>
      <c r="U80" s="221">
        <v>0</v>
      </c>
      <c r="V80" s="221">
        <f>ROUND(E80*U80,2)</f>
        <v>0</v>
      </c>
      <c r="W80" s="221"/>
      <c r="X80" s="221" t="s">
        <v>103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104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52" t="s">
        <v>202</v>
      </c>
      <c r="D81" s="238"/>
      <c r="E81" s="238"/>
      <c r="F81" s="238"/>
      <c r="G81" s="238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106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54" t="s">
        <v>203</v>
      </c>
      <c r="D82" s="240"/>
      <c r="E82" s="240"/>
      <c r="F82" s="240"/>
      <c r="G82" s="240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164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53" t="s">
        <v>204</v>
      </c>
      <c r="D83" s="222"/>
      <c r="E83" s="223">
        <v>630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108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1">
        <v>25</v>
      </c>
      <c r="B84" s="232" t="s">
        <v>205</v>
      </c>
      <c r="C84" s="251" t="s">
        <v>206</v>
      </c>
      <c r="D84" s="233" t="s">
        <v>177</v>
      </c>
      <c r="E84" s="234">
        <v>3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6" t="s">
        <v>168</v>
      </c>
      <c r="S84" s="236" t="s">
        <v>102</v>
      </c>
      <c r="T84" s="237" t="s">
        <v>102</v>
      </c>
      <c r="U84" s="221">
        <v>0</v>
      </c>
      <c r="V84" s="221">
        <f>ROUND(E84*U84,2)</f>
        <v>0</v>
      </c>
      <c r="W84" s="221"/>
      <c r="X84" s="221" t="s">
        <v>103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104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19"/>
      <c r="B85" s="220"/>
      <c r="C85" s="252" t="s">
        <v>207</v>
      </c>
      <c r="D85" s="238"/>
      <c r="E85" s="238"/>
      <c r="F85" s="238"/>
      <c r="G85" s="238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106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39" t="str">
        <f>C85</f>
        <v>s přemístěním odstraněných větví na vzdálenost do 20 m, uložením na hromady, naložením na dopravní prostředek, odvozem do 20 km a se složením,</v>
      </c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31">
        <v>26</v>
      </c>
      <c r="B86" s="232" t="s">
        <v>208</v>
      </c>
      <c r="C86" s="251" t="s">
        <v>209</v>
      </c>
      <c r="D86" s="233" t="s">
        <v>100</v>
      </c>
      <c r="E86" s="234">
        <v>1567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 t="s">
        <v>168</v>
      </c>
      <c r="S86" s="236" t="s">
        <v>102</v>
      </c>
      <c r="T86" s="237" t="s">
        <v>102</v>
      </c>
      <c r="U86" s="221">
        <v>0</v>
      </c>
      <c r="V86" s="221">
        <f>ROUND(E86*U86,2)</f>
        <v>0</v>
      </c>
      <c r="W86" s="221"/>
      <c r="X86" s="221" t="s">
        <v>103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104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52" t="s">
        <v>210</v>
      </c>
      <c r="D87" s="238"/>
      <c r="E87" s="238"/>
      <c r="F87" s="238"/>
      <c r="G87" s="238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106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54" t="s">
        <v>211</v>
      </c>
      <c r="D88" s="240"/>
      <c r="E88" s="240"/>
      <c r="F88" s="240"/>
      <c r="G88" s="240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164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53" t="s">
        <v>212</v>
      </c>
      <c r="D89" s="222"/>
      <c r="E89" s="223">
        <v>1567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108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31">
        <v>27</v>
      </c>
      <c r="B90" s="232" t="s">
        <v>213</v>
      </c>
      <c r="C90" s="251" t="s">
        <v>214</v>
      </c>
      <c r="D90" s="233" t="s">
        <v>100</v>
      </c>
      <c r="E90" s="234">
        <v>313.39999999999998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 t="s">
        <v>168</v>
      </c>
      <c r="S90" s="236" t="s">
        <v>102</v>
      </c>
      <c r="T90" s="237" t="s">
        <v>102</v>
      </c>
      <c r="U90" s="221">
        <v>0</v>
      </c>
      <c r="V90" s="221">
        <f>ROUND(E90*U90,2)</f>
        <v>0</v>
      </c>
      <c r="W90" s="221"/>
      <c r="X90" s="221" t="s">
        <v>103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104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52" t="s">
        <v>215</v>
      </c>
      <c r="D91" s="238"/>
      <c r="E91" s="238"/>
      <c r="F91" s="238"/>
      <c r="G91" s="238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106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39" t="str">
        <f>C91</f>
        <v>a odumřelých částí rostlin s vynošením odpadu na okraje záhonu, naložením na dopravní prostředek, odvozem do 20 km a se složením,</v>
      </c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54" t="s">
        <v>211</v>
      </c>
      <c r="D92" s="240"/>
      <c r="E92" s="240"/>
      <c r="F92" s="240"/>
      <c r="G92" s="240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164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1">
        <v>28</v>
      </c>
      <c r="B93" s="232" t="s">
        <v>216</v>
      </c>
      <c r="C93" s="251" t="s">
        <v>217</v>
      </c>
      <c r="D93" s="233" t="s">
        <v>119</v>
      </c>
      <c r="E93" s="234">
        <v>44.64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6" t="s">
        <v>168</v>
      </c>
      <c r="S93" s="236" t="s">
        <v>102</v>
      </c>
      <c r="T93" s="237" t="s">
        <v>102</v>
      </c>
      <c r="U93" s="221">
        <v>0</v>
      </c>
      <c r="V93" s="221">
        <f>ROUND(E93*U93,2)</f>
        <v>0</v>
      </c>
      <c r="W93" s="221"/>
      <c r="X93" s="221" t="s">
        <v>103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104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53" t="s">
        <v>218</v>
      </c>
      <c r="D94" s="222"/>
      <c r="E94" s="223">
        <v>40.799999999999997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108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53" t="s">
        <v>219</v>
      </c>
      <c r="D95" s="222"/>
      <c r="E95" s="223">
        <v>3.84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108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1">
        <v>29</v>
      </c>
      <c r="B96" s="232" t="s">
        <v>220</v>
      </c>
      <c r="C96" s="251" t="s">
        <v>221</v>
      </c>
      <c r="D96" s="233" t="s">
        <v>119</v>
      </c>
      <c r="E96" s="234">
        <v>33.6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6" t="s">
        <v>168</v>
      </c>
      <c r="S96" s="236" t="s">
        <v>102</v>
      </c>
      <c r="T96" s="237" t="s">
        <v>102</v>
      </c>
      <c r="U96" s="221">
        <v>0</v>
      </c>
      <c r="V96" s="221">
        <f>ROUND(E96*U96,2)</f>
        <v>0</v>
      </c>
      <c r="W96" s="221"/>
      <c r="X96" s="221" t="s">
        <v>103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104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53" t="s">
        <v>222</v>
      </c>
      <c r="D97" s="222"/>
      <c r="E97" s="223">
        <v>33.6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108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1">
        <v>30</v>
      </c>
      <c r="B98" s="232" t="s">
        <v>223</v>
      </c>
      <c r="C98" s="251" t="s">
        <v>224</v>
      </c>
      <c r="D98" s="233" t="s">
        <v>119</v>
      </c>
      <c r="E98" s="234">
        <v>133.81200000000001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6" t="s">
        <v>168</v>
      </c>
      <c r="S98" s="236" t="s">
        <v>102</v>
      </c>
      <c r="T98" s="237" t="s">
        <v>102</v>
      </c>
      <c r="U98" s="221">
        <v>0</v>
      </c>
      <c r="V98" s="221">
        <f>ROUND(E98*U98,2)</f>
        <v>0</v>
      </c>
      <c r="W98" s="221"/>
      <c r="X98" s="221" t="s">
        <v>103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104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53" t="s">
        <v>225</v>
      </c>
      <c r="D99" s="222"/>
      <c r="E99" s="223">
        <v>46.872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108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53" t="s">
        <v>226</v>
      </c>
      <c r="D100" s="222"/>
      <c r="E100" s="223">
        <v>5.04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108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3" t="s">
        <v>227</v>
      </c>
      <c r="D101" s="222"/>
      <c r="E101" s="223">
        <v>81.900000000000006</v>
      </c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108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1">
        <v>31</v>
      </c>
      <c r="B102" s="232" t="s">
        <v>228</v>
      </c>
      <c r="C102" s="251" t="s">
        <v>229</v>
      </c>
      <c r="D102" s="233" t="s">
        <v>119</v>
      </c>
      <c r="E102" s="234">
        <v>406.476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6" t="s">
        <v>142</v>
      </c>
      <c r="S102" s="236" t="s">
        <v>102</v>
      </c>
      <c r="T102" s="237" t="s">
        <v>102</v>
      </c>
      <c r="U102" s="221">
        <v>0</v>
      </c>
      <c r="V102" s="221">
        <f>ROUND(E102*U102,2)</f>
        <v>0</v>
      </c>
      <c r="W102" s="221"/>
      <c r="X102" s="221" t="s">
        <v>103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104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53" t="s">
        <v>230</v>
      </c>
      <c r="D103" s="222"/>
      <c r="E103" s="223">
        <v>406.476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108</v>
      </c>
      <c r="AH103" s="212">
        <v>5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1">
        <v>32</v>
      </c>
      <c r="B104" s="242" t="s">
        <v>231</v>
      </c>
      <c r="C104" s="255" t="s">
        <v>232</v>
      </c>
      <c r="D104" s="243" t="s">
        <v>100</v>
      </c>
      <c r="E104" s="244">
        <v>1.6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2.4000000000000001E-4</v>
      </c>
      <c r="O104" s="246">
        <f>ROUND(E104*N104,2)</f>
        <v>0</v>
      </c>
      <c r="P104" s="246">
        <v>0</v>
      </c>
      <c r="Q104" s="246">
        <f>ROUND(E104*P104,2)</f>
        <v>0</v>
      </c>
      <c r="R104" s="246"/>
      <c r="S104" s="246" t="s">
        <v>233</v>
      </c>
      <c r="T104" s="247" t="s">
        <v>234</v>
      </c>
      <c r="U104" s="221">
        <v>0</v>
      </c>
      <c r="V104" s="221">
        <f>ROUND(E104*U104,2)</f>
        <v>0</v>
      </c>
      <c r="W104" s="221"/>
      <c r="X104" s="221" t="s">
        <v>103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104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31">
        <v>33</v>
      </c>
      <c r="B105" s="232" t="s">
        <v>235</v>
      </c>
      <c r="C105" s="251" t="s">
        <v>236</v>
      </c>
      <c r="D105" s="233" t="s">
        <v>237</v>
      </c>
      <c r="E105" s="234">
        <v>23.436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1E-3</v>
      </c>
      <c r="O105" s="236">
        <f>ROUND(E105*N105,2)</f>
        <v>0.02</v>
      </c>
      <c r="P105" s="236">
        <v>0</v>
      </c>
      <c r="Q105" s="236">
        <f>ROUND(E105*P105,2)</f>
        <v>0</v>
      </c>
      <c r="R105" s="236" t="s">
        <v>238</v>
      </c>
      <c r="S105" s="236" t="s">
        <v>102</v>
      </c>
      <c r="T105" s="237" t="s">
        <v>102</v>
      </c>
      <c r="U105" s="221">
        <v>0</v>
      </c>
      <c r="V105" s="221">
        <f>ROUND(E105*U105,2)</f>
        <v>0</v>
      </c>
      <c r="W105" s="221"/>
      <c r="X105" s="221" t="s">
        <v>239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240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53" t="s">
        <v>241</v>
      </c>
      <c r="D106" s="222"/>
      <c r="E106" s="223">
        <v>23.436</v>
      </c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108</v>
      </c>
      <c r="AH106" s="212">
        <v>5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1">
        <v>34</v>
      </c>
      <c r="B107" s="232" t="s">
        <v>242</v>
      </c>
      <c r="C107" s="251" t="s">
        <v>243</v>
      </c>
      <c r="D107" s="233" t="s">
        <v>177</v>
      </c>
      <c r="E107" s="234">
        <v>2874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1E-3</v>
      </c>
      <c r="O107" s="236">
        <f>ROUND(E107*N107,2)</f>
        <v>2.87</v>
      </c>
      <c r="P107" s="236">
        <v>0</v>
      </c>
      <c r="Q107" s="236">
        <f>ROUND(E107*P107,2)</f>
        <v>0</v>
      </c>
      <c r="R107" s="236"/>
      <c r="S107" s="236" t="s">
        <v>233</v>
      </c>
      <c r="T107" s="237" t="s">
        <v>234</v>
      </c>
      <c r="U107" s="221">
        <v>0</v>
      </c>
      <c r="V107" s="221">
        <f>ROUND(E107*U107,2)</f>
        <v>0</v>
      </c>
      <c r="W107" s="221"/>
      <c r="X107" s="221" t="s">
        <v>239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240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53" t="s">
        <v>244</v>
      </c>
      <c r="D108" s="222"/>
      <c r="E108" s="223">
        <v>2874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108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1">
        <v>35</v>
      </c>
      <c r="B109" s="242" t="s">
        <v>245</v>
      </c>
      <c r="C109" s="255" t="s">
        <v>246</v>
      </c>
      <c r="D109" s="243" t="s">
        <v>177</v>
      </c>
      <c r="E109" s="244">
        <v>3840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6">
        <v>1E-3</v>
      </c>
      <c r="O109" s="246">
        <f>ROUND(E109*N109,2)</f>
        <v>3.84</v>
      </c>
      <c r="P109" s="246">
        <v>0</v>
      </c>
      <c r="Q109" s="246">
        <f>ROUND(E109*P109,2)</f>
        <v>0</v>
      </c>
      <c r="R109" s="246"/>
      <c r="S109" s="246" t="s">
        <v>233</v>
      </c>
      <c r="T109" s="247" t="s">
        <v>234</v>
      </c>
      <c r="U109" s="221">
        <v>0</v>
      </c>
      <c r="V109" s="221">
        <f>ROUND(E109*U109,2)</f>
        <v>0</v>
      </c>
      <c r="W109" s="221"/>
      <c r="X109" s="221" t="s">
        <v>239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240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1">
        <v>36</v>
      </c>
      <c r="B110" s="242" t="s">
        <v>247</v>
      </c>
      <c r="C110" s="255" t="s">
        <v>248</v>
      </c>
      <c r="D110" s="243" t="s">
        <v>177</v>
      </c>
      <c r="E110" s="244">
        <v>3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6.0000000000000001E-3</v>
      </c>
      <c r="O110" s="246">
        <f>ROUND(E110*N110,2)</f>
        <v>0.02</v>
      </c>
      <c r="P110" s="246">
        <v>0</v>
      </c>
      <c r="Q110" s="246">
        <f>ROUND(E110*P110,2)</f>
        <v>0</v>
      </c>
      <c r="R110" s="246"/>
      <c r="S110" s="246" t="s">
        <v>233</v>
      </c>
      <c r="T110" s="247" t="s">
        <v>234</v>
      </c>
      <c r="U110" s="221">
        <v>0</v>
      </c>
      <c r="V110" s="221">
        <f>ROUND(E110*U110,2)</f>
        <v>0</v>
      </c>
      <c r="W110" s="221"/>
      <c r="X110" s="221" t="s">
        <v>239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240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x14ac:dyDescent="0.2">
      <c r="A111" s="225" t="s">
        <v>96</v>
      </c>
      <c r="B111" s="226" t="s">
        <v>57</v>
      </c>
      <c r="C111" s="250" t="s">
        <v>58</v>
      </c>
      <c r="D111" s="227"/>
      <c r="E111" s="228"/>
      <c r="F111" s="229"/>
      <c r="G111" s="229">
        <f>SUMIF(AG112:AG112,"&lt;&gt;NOR",G112:G112)</f>
        <v>0</v>
      </c>
      <c r="H111" s="229"/>
      <c r="I111" s="229">
        <f>SUM(I112:I112)</f>
        <v>0</v>
      </c>
      <c r="J111" s="229"/>
      <c r="K111" s="229">
        <f>SUM(K112:K112)</f>
        <v>0</v>
      </c>
      <c r="L111" s="229"/>
      <c r="M111" s="229">
        <f>SUM(M112:M112)</f>
        <v>0</v>
      </c>
      <c r="N111" s="229"/>
      <c r="O111" s="229">
        <f>SUM(O112:O112)</f>
        <v>0.03</v>
      </c>
      <c r="P111" s="229"/>
      <c r="Q111" s="229">
        <f>SUM(Q112:Q112)</f>
        <v>0</v>
      </c>
      <c r="R111" s="229"/>
      <c r="S111" s="229"/>
      <c r="T111" s="230"/>
      <c r="U111" s="224"/>
      <c r="V111" s="224">
        <f>SUM(V112:V112)</f>
        <v>0</v>
      </c>
      <c r="W111" s="224"/>
      <c r="X111" s="224"/>
      <c r="AG111" t="s">
        <v>97</v>
      </c>
    </row>
    <row r="112" spans="1:60" ht="22.5" outlineLevel="1" x14ac:dyDescent="0.2">
      <c r="A112" s="241">
        <v>37</v>
      </c>
      <c r="B112" s="242" t="s">
        <v>249</v>
      </c>
      <c r="C112" s="255" t="s">
        <v>250</v>
      </c>
      <c r="D112" s="243" t="s">
        <v>177</v>
      </c>
      <c r="E112" s="244">
        <v>114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2.2000000000000001E-4</v>
      </c>
      <c r="O112" s="246">
        <f>ROUND(E112*N112,2)</f>
        <v>0.03</v>
      </c>
      <c r="P112" s="246">
        <v>0</v>
      </c>
      <c r="Q112" s="246">
        <f>ROUND(E112*P112,2)</f>
        <v>0</v>
      </c>
      <c r="R112" s="246"/>
      <c r="S112" s="246" t="s">
        <v>233</v>
      </c>
      <c r="T112" s="247" t="s">
        <v>234</v>
      </c>
      <c r="U112" s="221">
        <v>0</v>
      </c>
      <c r="V112" s="221">
        <f>ROUND(E112*U112,2)</f>
        <v>0</v>
      </c>
      <c r="W112" s="221"/>
      <c r="X112" s="221" t="s">
        <v>103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104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">
      <c r="A113" s="225" t="s">
        <v>96</v>
      </c>
      <c r="B113" s="226" t="s">
        <v>59</v>
      </c>
      <c r="C113" s="250" t="s">
        <v>49</v>
      </c>
      <c r="D113" s="227"/>
      <c r="E113" s="228"/>
      <c r="F113" s="229"/>
      <c r="G113" s="229">
        <f>SUMIF(AG114:AG155,"&lt;&gt;NOR",G114:G155)</f>
        <v>0</v>
      </c>
      <c r="H113" s="229"/>
      <c r="I113" s="229">
        <f>SUM(I114:I155)</f>
        <v>0</v>
      </c>
      <c r="J113" s="229"/>
      <c r="K113" s="229">
        <f>SUM(K114:K155)</f>
        <v>0</v>
      </c>
      <c r="L113" s="229"/>
      <c r="M113" s="229">
        <f>SUM(M114:M155)</f>
        <v>0</v>
      </c>
      <c r="N113" s="229"/>
      <c r="O113" s="229">
        <f>SUM(O114:O155)</f>
        <v>1003.4</v>
      </c>
      <c r="P113" s="229"/>
      <c r="Q113" s="229">
        <f>SUM(Q114:Q155)</f>
        <v>0</v>
      </c>
      <c r="R113" s="229"/>
      <c r="S113" s="229"/>
      <c r="T113" s="230"/>
      <c r="U113" s="224"/>
      <c r="V113" s="224">
        <f>SUM(V114:V155)</f>
        <v>0</v>
      </c>
      <c r="W113" s="224"/>
      <c r="X113" s="224"/>
      <c r="AG113" t="s">
        <v>97</v>
      </c>
    </row>
    <row r="114" spans="1:60" ht="22.5" outlineLevel="1" x14ac:dyDescent="0.2">
      <c r="A114" s="231">
        <v>38</v>
      </c>
      <c r="B114" s="232" t="s">
        <v>251</v>
      </c>
      <c r="C114" s="251" t="s">
        <v>252</v>
      </c>
      <c r="D114" s="233" t="s">
        <v>100</v>
      </c>
      <c r="E114" s="234">
        <v>781.2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6" t="s">
        <v>142</v>
      </c>
      <c r="S114" s="236" t="s">
        <v>102</v>
      </c>
      <c r="T114" s="237" t="s">
        <v>102</v>
      </c>
      <c r="U114" s="221">
        <v>0</v>
      </c>
      <c r="V114" s="221">
        <f>ROUND(E114*U114,2)</f>
        <v>0</v>
      </c>
      <c r="W114" s="221"/>
      <c r="X114" s="221" t="s">
        <v>103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104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52" t="s">
        <v>253</v>
      </c>
      <c r="D115" s="238"/>
      <c r="E115" s="238"/>
      <c r="F115" s="238"/>
      <c r="G115" s="238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106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39" t="str">
        <f>C115</f>
        <v>z rostlé horniny tř.1 - 4 pod násypy z hornin soudržných do 92% PS a hornin nesoudržných sypkých relativní ulehlosti I(d) do 0,8</v>
      </c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53" t="s">
        <v>254</v>
      </c>
      <c r="D116" s="222"/>
      <c r="E116" s="223">
        <v>781.2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108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31">
        <v>39</v>
      </c>
      <c r="B117" s="232" t="s">
        <v>255</v>
      </c>
      <c r="C117" s="251" t="s">
        <v>256</v>
      </c>
      <c r="D117" s="233" t="s">
        <v>100</v>
      </c>
      <c r="E117" s="234">
        <v>859.32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5.0000000000000001E-4</v>
      </c>
      <c r="O117" s="236">
        <f>ROUND(E117*N117,2)</f>
        <v>0.43</v>
      </c>
      <c r="P117" s="236">
        <v>0</v>
      </c>
      <c r="Q117" s="236">
        <f>ROUND(E117*P117,2)</f>
        <v>0</v>
      </c>
      <c r="R117" s="236" t="s">
        <v>120</v>
      </c>
      <c r="S117" s="236" t="s">
        <v>102</v>
      </c>
      <c r="T117" s="237" t="s">
        <v>102</v>
      </c>
      <c r="U117" s="221">
        <v>0</v>
      </c>
      <c r="V117" s="221">
        <f>ROUND(E117*U117,2)</f>
        <v>0</v>
      </c>
      <c r="W117" s="221"/>
      <c r="X117" s="221" t="s">
        <v>103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104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53" t="s">
        <v>257</v>
      </c>
      <c r="D118" s="222"/>
      <c r="E118" s="223">
        <v>859.32</v>
      </c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108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31">
        <v>40</v>
      </c>
      <c r="B119" s="232" t="s">
        <v>258</v>
      </c>
      <c r="C119" s="251" t="s">
        <v>259</v>
      </c>
      <c r="D119" s="233" t="s">
        <v>100</v>
      </c>
      <c r="E119" s="234">
        <v>781.2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6">
        <v>0.43</v>
      </c>
      <c r="O119" s="236">
        <f>ROUND(E119*N119,2)</f>
        <v>335.92</v>
      </c>
      <c r="P119" s="236">
        <v>0</v>
      </c>
      <c r="Q119" s="236">
        <f>ROUND(E119*P119,2)</f>
        <v>0</v>
      </c>
      <c r="R119" s="236" t="s">
        <v>101</v>
      </c>
      <c r="S119" s="236" t="s">
        <v>102</v>
      </c>
      <c r="T119" s="237" t="s">
        <v>102</v>
      </c>
      <c r="U119" s="221">
        <v>0</v>
      </c>
      <c r="V119" s="221">
        <f>ROUND(E119*U119,2)</f>
        <v>0</v>
      </c>
      <c r="W119" s="221"/>
      <c r="X119" s="221" t="s">
        <v>103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104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52" t="s">
        <v>260</v>
      </c>
      <c r="D120" s="238"/>
      <c r="E120" s="238"/>
      <c r="F120" s="238"/>
      <c r="G120" s="238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106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53" t="s">
        <v>254</v>
      </c>
      <c r="D121" s="222"/>
      <c r="E121" s="223">
        <v>781.2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108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31">
        <v>41</v>
      </c>
      <c r="B122" s="232" t="s">
        <v>261</v>
      </c>
      <c r="C122" s="251" t="s">
        <v>262</v>
      </c>
      <c r="D122" s="233" t="s">
        <v>100</v>
      </c>
      <c r="E122" s="234">
        <v>395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6">
        <v>0.2016</v>
      </c>
      <c r="O122" s="236">
        <f>ROUND(E122*N122,2)</f>
        <v>79.63</v>
      </c>
      <c r="P122" s="236">
        <v>0</v>
      </c>
      <c r="Q122" s="236">
        <f>ROUND(E122*P122,2)</f>
        <v>0</v>
      </c>
      <c r="R122" s="236" t="s">
        <v>101</v>
      </c>
      <c r="S122" s="236" t="s">
        <v>102</v>
      </c>
      <c r="T122" s="237" t="s">
        <v>102</v>
      </c>
      <c r="U122" s="221">
        <v>0</v>
      </c>
      <c r="V122" s="221">
        <f>ROUND(E122*U122,2)</f>
        <v>0</v>
      </c>
      <c r="W122" s="221"/>
      <c r="X122" s="221" t="s">
        <v>103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104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53" t="s">
        <v>263</v>
      </c>
      <c r="D123" s="222"/>
      <c r="E123" s="223">
        <v>395</v>
      </c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108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1" x14ac:dyDescent="0.2">
      <c r="A124" s="231">
        <v>42</v>
      </c>
      <c r="B124" s="232" t="s">
        <v>264</v>
      </c>
      <c r="C124" s="251" t="s">
        <v>265</v>
      </c>
      <c r="D124" s="233" t="s">
        <v>100</v>
      </c>
      <c r="E124" s="234">
        <v>315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6">
        <v>0.28799999999999998</v>
      </c>
      <c r="O124" s="236">
        <f>ROUND(E124*N124,2)</f>
        <v>90.72</v>
      </c>
      <c r="P124" s="236">
        <v>0</v>
      </c>
      <c r="Q124" s="236">
        <f>ROUND(E124*P124,2)</f>
        <v>0</v>
      </c>
      <c r="R124" s="236" t="s">
        <v>101</v>
      </c>
      <c r="S124" s="236" t="s">
        <v>102</v>
      </c>
      <c r="T124" s="237" t="s">
        <v>102</v>
      </c>
      <c r="U124" s="221">
        <v>0</v>
      </c>
      <c r="V124" s="221">
        <f>ROUND(E124*U124,2)</f>
        <v>0</v>
      </c>
      <c r="W124" s="221"/>
      <c r="X124" s="221" t="s">
        <v>103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104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53" t="s">
        <v>174</v>
      </c>
      <c r="D125" s="222"/>
      <c r="E125" s="223">
        <v>315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108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 x14ac:dyDescent="0.2">
      <c r="A126" s="231">
        <v>43</v>
      </c>
      <c r="B126" s="232" t="s">
        <v>266</v>
      </c>
      <c r="C126" s="251" t="s">
        <v>267</v>
      </c>
      <c r="D126" s="233" t="s">
        <v>100</v>
      </c>
      <c r="E126" s="234">
        <v>781.2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0.441</v>
      </c>
      <c r="O126" s="236">
        <f>ROUND(E126*N126,2)</f>
        <v>344.51</v>
      </c>
      <c r="P126" s="236">
        <v>0</v>
      </c>
      <c r="Q126" s="236">
        <f>ROUND(E126*P126,2)</f>
        <v>0</v>
      </c>
      <c r="R126" s="236" t="s">
        <v>101</v>
      </c>
      <c r="S126" s="236" t="s">
        <v>102</v>
      </c>
      <c r="T126" s="237" t="s">
        <v>102</v>
      </c>
      <c r="U126" s="221">
        <v>0</v>
      </c>
      <c r="V126" s="221">
        <f>ROUND(E126*U126,2)</f>
        <v>0</v>
      </c>
      <c r="W126" s="221"/>
      <c r="X126" s="221" t="s">
        <v>103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104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53" t="s">
        <v>254</v>
      </c>
      <c r="D127" s="222"/>
      <c r="E127" s="223">
        <v>781.2</v>
      </c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108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1" x14ac:dyDescent="0.2">
      <c r="A128" s="231">
        <v>44</v>
      </c>
      <c r="B128" s="232" t="s">
        <v>268</v>
      </c>
      <c r="C128" s="251" t="s">
        <v>269</v>
      </c>
      <c r="D128" s="233" t="s">
        <v>100</v>
      </c>
      <c r="E128" s="234">
        <v>178.655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6">
        <v>6.0999999999999997E-4</v>
      </c>
      <c r="O128" s="236">
        <f>ROUND(E128*N128,2)</f>
        <v>0.11</v>
      </c>
      <c r="P128" s="236">
        <v>0</v>
      </c>
      <c r="Q128" s="236">
        <f>ROUND(E128*P128,2)</f>
        <v>0</v>
      </c>
      <c r="R128" s="236" t="s">
        <v>101</v>
      </c>
      <c r="S128" s="236" t="s">
        <v>102</v>
      </c>
      <c r="T128" s="237" t="s">
        <v>102</v>
      </c>
      <c r="U128" s="221">
        <v>0</v>
      </c>
      <c r="V128" s="221">
        <f>ROUND(E128*U128,2)</f>
        <v>0</v>
      </c>
      <c r="W128" s="221"/>
      <c r="X128" s="221" t="s">
        <v>103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104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1" x14ac:dyDescent="0.2">
      <c r="A129" s="219"/>
      <c r="B129" s="220"/>
      <c r="C129" s="253" t="s">
        <v>114</v>
      </c>
      <c r="D129" s="222"/>
      <c r="E129" s="223">
        <v>70.204999999999998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108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53" t="s">
        <v>115</v>
      </c>
      <c r="D130" s="222"/>
      <c r="E130" s="223">
        <v>58.6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108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53" t="s">
        <v>116</v>
      </c>
      <c r="D131" s="222"/>
      <c r="E131" s="223">
        <v>49.85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108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1" x14ac:dyDescent="0.2">
      <c r="A132" s="241">
        <v>45</v>
      </c>
      <c r="B132" s="242" t="s">
        <v>270</v>
      </c>
      <c r="C132" s="255" t="s">
        <v>271</v>
      </c>
      <c r="D132" s="243" t="s">
        <v>100</v>
      </c>
      <c r="E132" s="244">
        <v>178.655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0.10373</v>
      </c>
      <c r="O132" s="246">
        <f>ROUND(E132*N132,2)</f>
        <v>18.53</v>
      </c>
      <c r="P132" s="246">
        <v>0</v>
      </c>
      <c r="Q132" s="246">
        <f>ROUND(E132*P132,2)</f>
        <v>0</v>
      </c>
      <c r="R132" s="246" t="s">
        <v>101</v>
      </c>
      <c r="S132" s="246" t="s">
        <v>102</v>
      </c>
      <c r="T132" s="247" t="s">
        <v>102</v>
      </c>
      <c r="U132" s="221">
        <v>0</v>
      </c>
      <c r="V132" s="221">
        <f>ROUND(E132*U132,2)</f>
        <v>0</v>
      </c>
      <c r="W132" s="221"/>
      <c r="X132" s="221" t="s">
        <v>103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104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31">
        <v>46</v>
      </c>
      <c r="B133" s="232" t="s">
        <v>272</v>
      </c>
      <c r="C133" s="251" t="s">
        <v>273</v>
      </c>
      <c r="D133" s="233" t="s">
        <v>100</v>
      </c>
      <c r="E133" s="234">
        <v>181.38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6">
        <v>7.3899999999999993E-2</v>
      </c>
      <c r="O133" s="236">
        <f>ROUND(E133*N133,2)</f>
        <v>13.4</v>
      </c>
      <c r="P133" s="236">
        <v>0</v>
      </c>
      <c r="Q133" s="236">
        <f>ROUND(E133*P133,2)</f>
        <v>0</v>
      </c>
      <c r="R133" s="236" t="s">
        <v>101</v>
      </c>
      <c r="S133" s="236" t="s">
        <v>102</v>
      </c>
      <c r="T133" s="237" t="s">
        <v>102</v>
      </c>
      <c r="U133" s="221">
        <v>0</v>
      </c>
      <c r="V133" s="221">
        <f>ROUND(E133*U133,2)</f>
        <v>0</v>
      </c>
      <c r="W133" s="221"/>
      <c r="X133" s="221" t="s">
        <v>103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104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 x14ac:dyDescent="0.2">
      <c r="A134" s="219"/>
      <c r="B134" s="220"/>
      <c r="C134" s="252" t="s">
        <v>274</v>
      </c>
      <c r="D134" s="238"/>
      <c r="E134" s="238"/>
      <c r="F134" s="238"/>
      <c r="G134" s="238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106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39" t="str">
        <f>C134</f>
        <v>s provedením lože z kameniva drceného, s vyplněním spár, s dvojitým hutněním a se smetením přebytečného materiálu na krajnici. S dodáním hmot pro lože a výplň spár.</v>
      </c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53" t="s">
        <v>275</v>
      </c>
      <c r="D135" s="222"/>
      <c r="E135" s="223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108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53" t="s">
        <v>107</v>
      </c>
      <c r="D136" s="222"/>
      <c r="E136" s="223">
        <v>31.215</v>
      </c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108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53" t="s">
        <v>109</v>
      </c>
      <c r="D137" s="222"/>
      <c r="E137" s="223">
        <v>17.670000000000002</v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108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53" t="s">
        <v>110</v>
      </c>
      <c r="D138" s="222"/>
      <c r="E138" s="223">
        <v>17.594999999999999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108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53" t="s">
        <v>276</v>
      </c>
      <c r="D139" s="222"/>
      <c r="E139" s="223">
        <v>114.9</v>
      </c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108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31">
        <v>47</v>
      </c>
      <c r="B140" s="232" t="s">
        <v>277</v>
      </c>
      <c r="C140" s="251" t="s">
        <v>278</v>
      </c>
      <c r="D140" s="233" t="s">
        <v>100</v>
      </c>
      <c r="E140" s="234">
        <v>781.2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6">
        <v>3.15E-2</v>
      </c>
      <c r="O140" s="236">
        <f>ROUND(E140*N140,2)</f>
        <v>24.61</v>
      </c>
      <c r="P140" s="236">
        <v>0</v>
      </c>
      <c r="Q140" s="236">
        <f>ROUND(E140*P140,2)</f>
        <v>0</v>
      </c>
      <c r="R140" s="236" t="s">
        <v>101</v>
      </c>
      <c r="S140" s="236" t="s">
        <v>102</v>
      </c>
      <c r="T140" s="237" t="s">
        <v>102</v>
      </c>
      <c r="U140" s="221">
        <v>0</v>
      </c>
      <c r="V140" s="221">
        <f>ROUND(E140*U140,2)</f>
        <v>0</v>
      </c>
      <c r="W140" s="221"/>
      <c r="X140" s="221" t="s">
        <v>103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104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52" t="s">
        <v>279</v>
      </c>
      <c r="D141" s="238"/>
      <c r="E141" s="238"/>
      <c r="F141" s="238"/>
      <c r="G141" s="238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106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53" t="s">
        <v>254</v>
      </c>
      <c r="D142" s="222"/>
      <c r="E142" s="223">
        <v>781.2</v>
      </c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108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2.5" outlineLevel="1" x14ac:dyDescent="0.2">
      <c r="A143" s="231">
        <v>48</v>
      </c>
      <c r="B143" s="232" t="s">
        <v>280</v>
      </c>
      <c r="C143" s="251" t="s">
        <v>281</v>
      </c>
      <c r="D143" s="233" t="s">
        <v>119</v>
      </c>
      <c r="E143" s="234">
        <v>39.06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6">
        <v>0</v>
      </c>
      <c r="O143" s="236">
        <f>ROUND(E143*N143,2)</f>
        <v>0</v>
      </c>
      <c r="P143" s="236">
        <v>0</v>
      </c>
      <c r="Q143" s="236">
        <f>ROUND(E143*P143,2)</f>
        <v>0</v>
      </c>
      <c r="R143" s="236" t="s">
        <v>101</v>
      </c>
      <c r="S143" s="236" t="s">
        <v>102</v>
      </c>
      <c r="T143" s="237" t="s">
        <v>102</v>
      </c>
      <c r="U143" s="221">
        <v>0</v>
      </c>
      <c r="V143" s="221">
        <f>ROUND(E143*U143,2)</f>
        <v>0</v>
      </c>
      <c r="W143" s="221"/>
      <c r="X143" s="221" t="s">
        <v>103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104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52" t="s">
        <v>279</v>
      </c>
      <c r="D144" s="238"/>
      <c r="E144" s="238"/>
      <c r="F144" s="238"/>
      <c r="G144" s="238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106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53" t="s">
        <v>282</v>
      </c>
      <c r="D145" s="222"/>
      <c r="E145" s="223">
        <v>39.06</v>
      </c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108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31">
        <v>49</v>
      </c>
      <c r="B146" s="232" t="s">
        <v>283</v>
      </c>
      <c r="C146" s="251" t="s">
        <v>284</v>
      </c>
      <c r="D146" s="233" t="s">
        <v>177</v>
      </c>
      <c r="E146" s="234">
        <v>80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21</v>
      </c>
      <c r="M146" s="236">
        <f>G146*(1+L146/100)</f>
        <v>0</v>
      </c>
      <c r="N146" s="236">
        <v>0</v>
      </c>
      <c r="O146" s="236">
        <f>ROUND(E146*N146,2)</f>
        <v>0</v>
      </c>
      <c r="P146" s="236">
        <v>0</v>
      </c>
      <c r="Q146" s="236">
        <f>ROUND(E146*P146,2)</f>
        <v>0</v>
      </c>
      <c r="R146" s="236"/>
      <c r="S146" s="236" t="s">
        <v>233</v>
      </c>
      <c r="T146" s="237" t="s">
        <v>234</v>
      </c>
      <c r="U146" s="221">
        <v>0</v>
      </c>
      <c r="V146" s="221">
        <f>ROUND(E146*U146,2)</f>
        <v>0</v>
      </c>
      <c r="W146" s="221"/>
      <c r="X146" s="221" t="s">
        <v>103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104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53" t="s">
        <v>285</v>
      </c>
      <c r="D147" s="222"/>
      <c r="E147" s="223">
        <v>80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108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31">
        <v>50</v>
      </c>
      <c r="B148" s="232" t="s">
        <v>286</v>
      </c>
      <c r="C148" s="251" t="s">
        <v>287</v>
      </c>
      <c r="D148" s="233" t="s">
        <v>100</v>
      </c>
      <c r="E148" s="234">
        <v>178.655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6">
        <v>0.13188</v>
      </c>
      <c r="O148" s="236">
        <f>ROUND(E148*N148,2)</f>
        <v>23.56</v>
      </c>
      <c r="P148" s="236">
        <v>0</v>
      </c>
      <c r="Q148" s="236">
        <f>ROUND(E148*P148,2)</f>
        <v>0</v>
      </c>
      <c r="R148" s="236"/>
      <c r="S148" s="236" t="s">
        <v>233</v>
      </c>
      <c r="T148" s="237" t="s">
        <v>234</v>
      </c>
      <c r="U148" s="221">
        <v>0</v>
      </c>
      <c r="V148" s="221">
        <f>ROUND(E148*U148,2)</f>
        <v>0</v>
      </c>
      <c r="W148" s="221"/>
      <c r="X148" s="221" t="s">
        <v>103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104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53" t="s">
        <v>288</v>
      </c>
      <c r="D149" s="222"/>
      <c r="E149" s="223">
        <v>178.655</v>
      </c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108</v>
      </c>
      <c r="AH149" s="212">
        <v>5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31">
        <v>51</v>
      </c>
      <c r="B150" s="232" t="s">
        <v>289</v>
      </c>
      <c r="C150" s="251" t="s">
        <v>290</v>
      </c>
      <c r="D150" s="233" t="s">
        <v>177</v>
      </c>
      <c r="E150" s="234">
        <v>7532.2313999999997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6">
        <v>1E-3</v>
      </c>
      <c r="O150" s="236">
        <f>ROUND(E150*N150,2)</f>
        <v>7.53</v>
      </c>
      <c r="P150" s="236">
        <v>0</v>
      </c>
      <c r="Q150" s="236">
        <f>ROUND(E150*P150,2)</f>
        <v>0</v>
      </c>
      <c r="R150" s="236" t="s">
        <v>238</v>
      </c>
      <c r="S150" s="236" t="s">
        <v>291</v>
      </c>
      <c r="T150" s="237" t="s">
        <v>291</v>
      </c>
      <c r="U150" s="221">
        <v>0</v>
      </c>
      <c r="V150" s="221">
        <f>ROUND(E150*U150,2)</f>
        <v>0</v>
      </c>
      <c r="W150" s="221"/>
      <c r="X150" s="221" t="s">
        <v>239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240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53" t="s">
        <v>292</v>
      </c>
      <c r="D151" s="222"/>
      <c r="E151" s="223">
        <v>7532.2313999999997</v>
      </c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108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31">
        <v>52</v>
      </c>
      <c r="B152" s="232" t="s">
        <v>293</v>
      </c>
      <c r="C152" s="251" t="s">
        <v>294</v>
      </c>
      <c r="D152" s="233" t="s">
        <v>295</v>
      </c>
      <c r="E152" s="234">
        <v>64.448999999999998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6">
        <v>1</v>
      </c>
      <c r="O152" s="236">
        <f>ROUND(E152*N152,2)</f>
        <v>64.45</v>
      </c>
      <c r="P152" s="236">
        <v>0</v>
      </c>
      <c r="Q152" s="236">
        <f>ROUND(E152*P152,2)</f>
        <v>0</v>
      </c>
      <c r="R152" s="236" t="s">
        <v>238</v>
      </c>
      <c r="S152" s="236" t="s">
        <v>102</v>
      </c>
      <c r="T152" s="237" t="s">
        <v>102</v>
      </c>
      <c r="U152" s="221">
        <v>0</v>
      </c>
      <c r="V152" s="221">
        <f>ROUND(E152*U152,2)</f>
        <v>0</v>
      </c>
      <c r="W152" s="221"/>
      <c r="X152" s="221" t="s">
        <v>239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240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53" t="s">
        <v>296</v>
      </c>
      <c r="D153" s="222"/>
      <c r="E153" s="223">
        <v>64.448999999999998</v>
      </c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108</v>
      </c>
      <c r="AH153" s="212">
        <v>5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31">
        <v>53</v>
      </c>
      <c r="B154" s="232" t="s">
        <v>283</v>
      </c>
      <c r="C154" s="251" t="s">
        <v>297</v>
      </c>
      <c r="D154" s="233" t="s">
        <v>177</v>
      </c>
      <c r="E154" s="234">
        <v>46</v>
      </c>
      <c r="F154" s="235"/>
      <c r="G154" s="236">
        <f>ROUND(E154*F154,2)</f>
        <v>0</v>
      </c>
      <c r="H154" s="235"/>
      <c r="I154" s="236">
        <f>ROUND(E154*H154,2)</f>
        <v>0</v>
      </c>
      <c r="J154" s="235"/>
      <c r="K154" s="236">
        <f>ROUND(E154*J154,2)</f>
        <v>0</v>
      </c>
      <c r="L154" s="236">
        <v>21</v>
      </c>
      <c r="M154" s="236">
        <f>G154*(1+L154/100)</f>
        <v>0</v>
      </c>
      <c r="N154" s="236">
        <v>0</v>
      </c>
      <c r="O154" s="236">
        <f>ROUND(E154*N154,2)</f>
        <v>0</v>
      </c>
      <c r="P154" s="236">
        <v>0</v>
      </c>
      <c r="Q154" s="236">
        <f>ROUND(E154*P154,2)</f>
        <v>0</v>
      </c>
      <c r="R154" s="236"/>
      <c r="S154" s="236" t="s">
        <v>233</v>
      </c>
      <c r="T154" s="237" t="s">
        <v>234</v>
      </c>
      <c r="U154" s="221">
        <v>0</v>
      </c>
      <c r="V154" s="221">
        <f>ROUND(E154*U154,2)</f>
        <v>0</v>
      </c>
      <c r="W154" s="221"/>
      <c r="X154" s="221" t="s">
        <v>298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299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53" t="s">
        <v>300</v>
      </c>
      <c r="D155" s="222"/>
      <c r="E155" s="223">
        <v>46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108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x14ac:dyDescent="0.2">
      <c r="A156" s="225" t="s">
        <v>96</v>
      </c>
      <c r="B156" s="226" t="s">
        <v>60</v>
      </c>
      <c r="C156" s="250" t="s">
        <v>61</v>
      </c>
      <c r="D156" s="227"/>
      <c r="E156" s="228"/>
      <c r="F156" s="229"/>
      <c r="G156" s="229">
        <f>SUMIF(AG157:AG181,"&lt;&gt;NOR",G157:G181)</f>
        <v>0</v>
      </c>
      <c r="H156" s="229"/>
      <c r="I156" s="229">
        <f>SUM(I157:I181)</f>
        <v>0</v>
      </c>
      <c r="J156" s="229"/>
      <c r="K156" s="229">
        <f>SUM(K157:K181)</f>
        <v>0</v>
      </c>
      <c r="L156" s="229"/>
      <c r="M156" s="229">
        <f>SUM(M157:M181)</f>
        <v>0</v>
      </c>
      <c r="N156" s="229"/>
      <c r="O156" s="229">
        <f>SUM(O157:O181)</f>
        <v>241.51</v>
      </c>
      <c r="P156" s="229"/>
      <c r="Q156" s="229">
        <f>SUM(Q157:Q181)</f>
        <v>0</v>
      </c>
      <c r="R156" s="229"/>
      <c r="S156" s="229"/>
      <c r="T156" s="230"/>
      <c r="U156" s="224"/>
      <c r="V156" s="224">
        <f>SUM(V157:V181)</f>
        <v>26.310000000000002</v>
      </c>
      <c r="W156" s="224"/>
      <c r="X156" s="224"/>
      <c r="AG156" t="s">
        <v>97</v>
      </c>
    </row>
    <row r="157" spans="1:60" ht="22.5" outlineLevel="1" x14ac:dyDescent="0.2">
      <c r="A157" s="241">
        <v>54</v>
      </c>
      <c r="B157" s="242" t="s">
        <v>301</v>
      </c>
      <c r="C157" s="255" t="s">
        <v>302</v>
      </c>
      <c r="D157" s="243" t="s">
        <v>177</v>
      </c>
      <c r="E157" s="244">
        <v>4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0.1125</v>
      </c>
      <c r="O157" s="246">
        <f>ROUND(E157*N157,2)</f>
        <v>0.45</v>
      </c>
      <c r="P157" s="246">
        <v>0</v>
      </c>
      <c r="Q157" s="246">
        <f>ROUND(E157*P157,2)</f>
        <v>0</v>
      </c>
      <c r="R157" s="246" t="s">
        <v>101</v>
      </c>
      <c r="S157" s="246" t="s">
        <v>102</v>
      </c>
      <c r="T157" s="247" t="s">
        <v>102</v>
      </c>
      <c r="U157" s="221">
        <v>0</v>
      </c>
      <c r="V157" s="221">
        <f>ROUND(E157*U157,2)</f>
        <v>0</v>
      </c>
      <c r="W157" s="221"/>
      <c r="X157" s="221" t="s">
        <v>103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104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ht="22.5" outlineLevel="1" x14ac:dyDescent="0.2">
      <c r="A158" s="241">
        <v>55</v>
      </c>
      <c r="B158" s="242" t="s">
        <v>303</v>
      </c>
      <c r="C158" s="255" t="s">
        <v>304</v>
      </c>
      <c r="D158" s="243" t="s">
        <v>177</v>
      </c>
      <c r="E158" s="244">
        <v>2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0.11840000000000001</v>
      </c>
      <c r="O158" s="246">
        <f>ROUND(E158*N158,2)</f>
        <v>0.24</v>
      </c>
      <c r="P158" s="246">
        <v>0</v>
      </c>
      <c r="Q158" s="246">
        <f>ROUND(E158*P158,2)</f>
        <v>0</v>
      </c>
      <c r="R158" s="246" t="s">
        <v>101</v>
      </c>
      <c r="S158" s="246" t="s">
        <v>102</v>
      </c>
      <c r="T158" s="247" t="s">
        <v>102</v>
      </c>
      <c r="U158" s="221">
        <v>0.91800000000000004</v>
      </c>
      <c r="V158" s="221">
        <f>ROUND(E158*U158,2)</f>
        <v>1.84</v>
      </c>
      <c r="W158" s="221"/>
      <c r="X158" s="221" t="s">
        <v>103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129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 x14ac:dyDescent="0.2">
      <c r="A159" s="231">
        <v>56</v>
      </c>
      <c r="B159" s="232" t="s">
        <v>305</v>
      </c>
      <c r="C159" s="251" t="s">
        <v>306</v>
      </c>
      <c r="D159" s="233" t="s">
        <v>100</v>
      </c>
      <c r="E159" s="234">
        <v>16.649999999999999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1.3999999999999999E-4</v>
      </c>
      <c r="O159" s="236">
        <f>ROUND(E159*N159,2)</f>
        <v>0</v>
      </c>
      <c r="P159" s="236">
        <v>0</v>
      </c>
      <c r="Q159" s="236">
        <f>ROUND(E159*P159,2)</f>
        <v>0</v>
      </c>
      <c r="R159" s="236" t="s">
        <v>101</v>
      </c>
      <c r="S159" s="236" t="s">
        <v>102</v>
      </c>
      <c r="T159" s="237" t="s">
        <v>102</v>
      </c>
      <c r="U159" s="221">
        <v>0.72</v>
      </c>
      <c r="V159" s="221">
        <f>ROUND(E159*U159,2)</f>
        <v>11.99</v>
      </c>
      <c r="W159" s="221"/>
      <c r="X159" s="221" t="s">
        <v>103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129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52" t="s">
        <v>307</v>
      </c>
      <c r="D160" s="238"/>
      <c r="E160" s="238"/>
      <c r="F160" s="238"/>
      <c r="G160" s="238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106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53" t="s">
        <v>308</v>
      </c>
      <c r="D161" s="222"/>
      <c r="E161" s="223">
        <v>16.649999999999999</v>
      </c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108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2.5" outlineLevel="1" x14ac:dyDescent="0.2">
      <c r="A162" s="231">
        <v>57</v>
      </c>
      <c r="B162" s="232" t="s">
        <v>309</v>
      </c>
      <c r="C162" s="251" t="s">
        <v>310</v>
      </c>
      <c r="D162" s="233" t="s">
        <v>128</v>
      </c>
      <c r="E162" s="234">
        <v>77.05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6">
        <v>0.19189000000000001</v>
      </c>
      <c r="O162" s="236">
        <f>ROUND(E162*N162,2)</f>
        <v>14.79</v>
      </c>
      <c r="P162" s="236">
        <v>0</v>
      </c>
      <c r="Q162" s="236">
        <f>ROUND(E162*P162,2)</f>
        <v>0</v>
      </c>
      <c r="R162" s="236" t="s">
        <v>101</v>
      </c>
      <c r="S162" s="236" t="s">
        <v>102</v>
      </c>
      <c r="T162" s="237" t="s">
        <v>102</v>
      </c>
      <c r="U162" s="221">
        <v>0.16200000000000001</v>
      </c>
      <c r="V162" s="221">
        <f>ROUND(E162*U162,2)</f>
        <v>12.48</v>
      </c>
      <c r="W162" s="221"/>
      <c r="X162" s="221" t="s">
        <v>103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129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52" t="s">
        <v>311</v>
      </c>
      <c r="D163" s="238"/>
      <c r="E163" s="238"/>
      <c r="F163" s="238"/>
      <c r="G163" s="238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106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53" t="s">
        <v>312</v>
      </c>
      <c r="D164" s="222"/>
      <c r="E164" s="223">
        <v>77.05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108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45" outlineLevel="1" x14ac:dyDescent="0.2">
      <c r="A165" s="231">
        <v>58</v>
      </c>
      <c r="B165" s="232" t="s">
        <v>313</v>
      </c>
      <c r="C165" s="251" t="s">
        <v>314</v>
      </c>
      <c r="D165" s="233" t="s">
        <v>128</v>
      </c>
      <c r="E165" s="234">
        <v>355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6">
        <v>0.26980999999999999</v>
      </c>
      <c r="O165" s="236">
        <f>ROUND(E165*N165,2)</f>
        <v>95.78</v>
      </c>
      <c r="P165" s="236">
        <v>0</v>
      </c>
      <c r="Q165" s="236">
        <f>ROUND(E165*P165,2)</f>
        <v>0</v>
      </c>
      <c r="R165" s="236" t="s">
        <v>101</v>
      </c>
      <c r="S165" s="236" t="s">
        <v>102</v>
      </c>
      <c r="T165" s="237" t="s">
        <v>102</v>
      </c>
      <c r="U165" s="221">
        <v>0</v>
      </c>
      <c r="V165" s="221">
        <f>ROUND(E165*U165,2)</f>
        <v>0</v>
      </c>
      <c r="W165" s="221"/>
      <c r="X165" s="221" t="s">
        <v>103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104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52" t="s">
        <v>315</v>
      </c>
      <c r="D166" s="238"/>
      <c r="E166" s="238"/>
      <c r="F166" s="238"/>
      <c r="G166" s="238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106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45" outlineLevel="1" x14ac:dyDescent="0.2">
      <c r="A167" s="231">
        <v>59</v>
      </c>
      <c r="B167" s="232" t="s">
        <v>316</v>
      </c>
      <c r="C167" s="251" t="s">
        <v>317</v>
      </c>
      <c r="D167" s="233" t="s">
        <v>128</v>
      </c>
      <c r="E167" s="234">
        <v>209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6">
        <v>0.19520000000000001</v>
      </c>
      <c r="O167" s="236">
        <f>ROUND(E167*N167,2)</f>
        <v>40.799999999999997</v>
      </c>
      <c r="P167" s="236">
        <v>0</v>
      </c>
      <c r="Q167" s="236">
        <f>ROUND(E167*P167,2)</f>
        <v>0</v>
      </c>
      <c r="R167" s="236" t="s">
        <v>101</v>
      </c>
      <c r="S167" s="236" t="s">
        <v>102</v>
      </c>
      <c r="T167" s="237" t="s">
        <v>102</v>
      </c>
      <c r="U167" s="221">
        <v>0</v>
      </c>
      <c r="V167" s="221">
        <f>ROUND(E167*U167,2)</f>
        <v>0</v>
      </c>
      <c r="W167" s="221"/>
      <c r="X167" s="221" t="s">
        <v>103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104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52" t="s">
        <v>315</v>
      </c>
      <c r="D168" s="238"/>
      <c r="E168" s="238"/>
      <c r="F168" s="238"/>
      <c r="G168" s="238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106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 x14ac:dyDescent="0.2">
      <c r="A169" s="241">
        <v>60</v>
      </c>
      <c r="B169" s="242" t="s">
        <v>318</v>
      </c>
      <c r="C169" s="255" t="s">
        <v>319</v>
      </c>
      <c r="D169" s="243" t="s">
        <v>128</v>
      </c>
      <c r="E169" s="244">
        <v>209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0.11813</v>
      </c>
      <c r="O169" s="246">
        <f>ROUND(E169*N169,2)</f>
        <v>24.69</v>
      </c>
      <c r="P169" s="246">
        <v>0</v>
      </c>
      <c r="Q169" s="246">
        <f>ROUND(E169*P169,2)</f>
        <v>0</v>
      </c>
      <c r="R169" s="246" t="s">
        <v>101</v>
      </c>
      <c r="S169" s="246" t="s">
        <v>102</v>
      </c>
      <c r="T169" s="247" t="s">
        <v>102</v>
      </c>
      <c r="U169" s="221">
        <v>0</v>
      </c>
      <c r="V169" s="221">
        <f>ROUND(E169*U169,2)</f>
        <v>0</v>
      </c>
      <c r="W169" s="221"/>
      <c r="X169" s="221" t="s">
        <v>103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104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31">
        <v>61</v>
      </c>
      <c r="B170" s="232" t="s">
        <v>320</v>
      </c>
      <c r="C170" s="251" t="s">
        <v>321</v>
      </c>
      <c r="D170" s="233" t="s">
        <v>119</v>
      </c>
      <c r="E170" s="234">
        <v>25.641999999999999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21</v>
      </c>
      <c r="M170" s="236">
        <f>G170*(1+L170/100)</f>
        <v>0</v>
      </c>
      <c r="N170" s="236">
        <v>2.5249999999999999</v>
      </c>
      <c r="O170" s="236">
        <f>ROUND(E170*N170,2)</f>
        <v>64.75</v>
      </c>
      <c r="P170" s="236">
        <v>0</v>
      </c>
      <c r="Q170" s="236">
        <f>ROUND(E170*P170,2)</f>
        <v>0</v>
      </c>
      <c r="R170" s="236" t="s">
        <v>101</v>
      </c>
      <c r="S170" s="236" t="s">
        <v>102</v>
      </c>
      <c r="T170" s="237" t="s">
        <v>102</v>
      </c>
      <c r="U170" s="221">
        <v>0</v>
      </c>
      <c r="V170" s="221">
        <f>ROUND(E170*U170,2)</f>
        <v>0</v>
      </c>
      <c r="W170" s="221"/>
      <c r="X170" s="221" t="s">
        <v>103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104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52" t="s">
        <v>322</v>
      </c>
      <c r="D171" s="238"/>
      <c r="E171" s="238"/>
      <c r="F171" s="238"/>
      <c r="G171" s="238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106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53" t="s">
        <v>323</v>
      </c>
      <c r="D172" s="222"/>
      <c r="E172" s="223">
        <v>25.641999999999999</v>
      </c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108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31">
        <v>62</v>
      </c>
      <c r="B173" s="232" t="s">
        <v>324</v>
      </c>
      <c r="C173" s="251" t="s">
        <v>325</v>
      </c>
      <c r="D173" s="233" t="s">
        <v>128</v>
      </c>
      <c r="E173" s="234">
        <v>357.31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6">
        <v>0</v>
      </c>
      <c r="O173" s="236">
        <f>ROUND(E173*N173,2)</f>
        <v>0</v>
      </c>
      <c r="P173" s="236">
        <v>0</v>
      </c>
      <c r="Q173" s="236">
        <f>ROUND(E173*P173,2)</f>
        <v>0</v>
      </c>
      <c r="R173" s="236" t="s">
        <v>101</v>
      </c>
      <c r="S173" s="236" t="s">
        <v>102</v>
      </c>
      <c r="T173" s="237" t="s">
        <v>102</v>
      </c>
      <c r="U173" s="221">
        <v>0</v>
      </c>
      <c r="V173" s="221">
        <f>ROUND(E173*U173,2)</f>
        <v>0</v>
      </c>
      <c r="W173" s="221"/>
      <c r="X173" s="221" t="s">
        <v>103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104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52" t="s">
        <v>326</v>
      </c>
      <c r="D174" s="238"/>
      <c r="E174" s="238"/>
      <c r="F174" s="238"/>
      <c r="G174" s="238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106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2.5" outlineLevel="1" x14ac:dyDescent="0.2">
      <c r="A175" s="219"/>
      <c r="B175" s="220"/>
      <c r="C175" s="253" t="s">
        <v>327</v>
      </c>
      <c r="D175" s="222"/>
      <c r="E175" s="223">
        <v>140.41</v>
      </c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108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53" t="s">
        <v>135</v>
      </c>
      <c r="D176" s="222"/>
      <c r="E176" s="223">
        <v>117.2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108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53" t="s">
        <v>136</v>
      </c>
      <c r="D177" s="222"/>
      <c r="E177" s="223">
        <v>99.7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108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1" x14ac:dyDescent="0.2">
      <c r="A178" s="231">
        <v>63</v>
      </c>
      <c r="B178" s="232" t="s">
        <v>328</v>
      </c>
      <c r="C178" s="251" t="s">
        <v>329</v>
      </c>
      <c r="D178" s="233" t="s">
        <v>128</v>
      </c>
      <c r="E178" s="234">
        <v>357.31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6">
        <v>2.0000000000000002E-5</v>
      </c>
      <c r="O178" s="236">
        <f>ROUND(E178*N178,2)</f>
        <v>0.01</v>
      </c>
      <c r="P178" s="236">
        <v>0</v>
      </c>
      <c r="Q178" s="236">
        <f>ROUND(E178*P178,2)</f>
        <v>0</v>
      </c>
      <c r="R178" s="236"/>
      <c r="S178" s="236" t="s">
        <v>233</v>
      </c>
      <c r="T178" s="237" t="s">
        <v>234</v>
      </c>
      <c r="U178" s="221">
        <v>0</v>
      </c>
      <c r="V178" s="221">
        <f>ROUND(E178*U178,2)</f>
        <v>0</v>
      </c>
      <c r="W178" s="221"/>
      <c r="X178" s="221" t="s">
        <v>103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104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2.5" outlineLevel="1" x14ac:dyDescent="0.2">
      <c r="A179" s="219"/>
      <c r="B179" s="220"/>
      <c r="C179" s="253" t="s">
        <v>327</v>
      </c>
      <c r="D179" s="222"/>
      <c r="E179" s="223">
        <v>140.41</v>
      </c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108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53" t="s">
        <v>135</v>
      </c>
      <c r="D180" s="222"/>
      <c r="E180" s="223">
        <v>117.2</v>
      </c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108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53" t="s">
        <v>136</v>
      </c>
      <c r="D181" s="222"/>
      <c r="E181" s="223">
        <v>99.7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108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x14ac:dyDescent="0.2">
      <c r="A182" s="225" t="s">
        <v>96</v>
      </c>
      <c r="B182" s="226" t="s">
        <v>62</v>
      </c>
      <c r="C182" s="250" t="s">
        <v>63</v>
      </c>
      <c r="D182" s="227"/>
      <c r="E182" s="228"/>
      <c r="F182" s="229"/>
      <c r="G182" s="229">
        <f>SUMIF(AG183:AG184,"&lt;&gt;NOR",G183:G184)</f>
        <v>0</v>
      </c>
      <c r="H182" s="229"/>
      <c r="I182" s="229">
        <f>SUM(I183:I184)</f>
        <v>0</v>
      </c>
      <c r="J182" s="229"/>
      <c r="K182" s="229">
        <f>SUM(K183:K184)</f>
        <v>0</v>
      </c>
      <c r="L182" s="229"/>
      <c r="M182" s="229">
        <f>SUM(M183:M184)</f>
        <v>0</v>
      </c>
      <c r="N182" s="229"/>
      <c r="O182" s="229">
        <f>SUM(O183:O184)</f>
        <v>0</v>
      </c>
      <c r="P182" s="229"/>
      <c r="Q182" s="229">
        <f>SUM(Q183:Q184)</f>
        <v>0.41</v>
      </c>
      <c r="R182" s="229"/>
      <c r="S182" s="229"/>
      <c r="T182" s="230"/>
      <c r="U182" s="224"/>
      <c r="V182" s="224">
        <f>SUM(V183:V184)</f>
        <v>0</v>
      </c>
      <c r="W182" s="224"/>
      <c r="X182" s="224"/>
      <c r="AG182" t="s">
        <v>97</v>
      </c>
    </row>
    <row r="183" spans="1:60" ht="33.75" outlineLevel="1" x14ac:dyDescent="0.2">
      <c r="A183" s="231">
        <v>64</v>
      </c>
      <c r="B183" s="232" t="s">
        <v>330</v>
      </c>
      <c r="C183" s="251" t="s">
        <v>331</v>
      </c>
      <c r="D183" s="233" t="s">
        <v>177</v>
      </c>
      <c r="E183" s="234">
        <v>5</v>
      </c>
      <c r="F183" s="235"/>
      <c r="G183" s="236">
        <f>ROUND(E183*F183,2)</f>
        <v>0</v>
      </c>
      <c r="H183" s="235"/>
      <c r="I183" s="236">
        <f>ROUND(E183*H183,2)</f>
        <v>0</v>
      </c>
      <c r="J183" s="235"/>
      <c r="K183" s="236">
        <f>ROUND(E183*J183,2)</f>
        <v>0</v>
      </c>
      <c r="L183" s="236">
        <v>21</v>
      </c>
      <c r="M183" s="236">
        <f>G183*(1+L183/100)</f>
        <v>0</v>
      </c>
      <c r="N183" s="236">
        <v>0</v>
      </c>
      <c r="O183" s="236">
        <f>ROUND(E183*N183,2)</f>
        <v>0</v>
      </c>
      <c r="P183" s="236">
        <v>8.2000000000000003E-2</v>
      </c>
      <c r="Q183" s="236">
        <f>ROUND(E183*P183,2)</f>
        <v>0.41</v>
      </c>
      <c r="R183" s="236" t="s">
        <v>101</v>
      </c>
      <c r="S183" s="236" t="s">
        <v>102</v>
      </c>
      <c r="T183" s="237" t="s">
        <v>102</v>
      </c>
      <c r="U183" s="221">
        <v>0</v>
      </c>
      <c r="V183" s="221">
        <f>ROUND(E183*U183,2)</f>
        <v>0</v>
      </c>
      <c r="W183" s="221"/>
      <c r="X183" s="221" t="s">
        <v>103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104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52" t="s">
        <v>332</v>
      </c>
      <c r="D184" s="238"/>
      <c r="E184" s="238"/>
      <c r="F184" s="238"/>
      <c r="G184" s="238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106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39" t="str">
        <f>C184</f>
        <v>s uložením hmot na skládku na vzdálenost do 3 m nebo s naložením na dopravní prostředek, se zásypem jam a jeho zhutněním</v>
      </c>
      <c r="BB184" s="212"/>
      <c r="BC184" s="212"/>
      <c r="BD184" s="212"/>
      <c r="BE184" s="212"/>
      <c r="BF184" s="212"/>
      <c r="BG184" s="212"/>
      <c r="BH184" s="212"/>
    </row>
    <row r="185" spans="1:60" x14ac:dyDescent="0.2">
      <c r="A185" s="225" t="s">
        <v>96</v>
      </c>
      <c r="B185" s="226" t="s">
        <v>64</v>
      </c>
      <c r="C185" s="250" t="s">
        <v>65</v>
      </c>
      <c r="D185" s="227"/>
      <c r="E185" s="228"/>
      <c r="F185" s="229"/>
      <c r="G185" s="229">
        <f>SUMIF(AG186:AG187,"&lt;&gt;NOR",G186:G187)</f>
        <v>0</v>
      </c>
      <c r="H185" s="229"/>
      <c r="I185" s="229">
        <f>SUM(I186:I187)</f>
        <v>0</v>
      </c>
      <c r="J185" s="229"/>
      <c r="K185" s="229">
        <f>SUM(K186:K187)</f>
        <v>0</v>
      </c>
      <c r="L185" s="229"/>
      <c r="M185" s="229">
        <f>SUM(M186:M187)</f>
        <v>0</v>
      </c>
      <c r="N185" s="229"/>
      <c r="O185" s="229">
        <f>SUM(O186:O187)</f>
        <v>0</v>
      </c>
      <c r="P185" s="229"/>
      <c r="Q185" s="229">
        <f>SUM(Q186:Q187)</f>
        <v>0</v>
      </c>
      <c r="R185" s="229"/>
      <c r="S185" s="229"/>
      <c r="T185" s="230"/>
      <c r="U185" s="224"/>
      <c r="V185" s="224">
        <f>SUM(V186:V187)</f>
        <v>488.16</v>
      </c>
      <c r="W185" s="224"/>
      <c r="X185" s="224"/>
      <c r="AG185" t="s">
        <v>97</v>
      </c>
    </row>
    <row r="186" spans="1:60" outlineLevel="1" x14ac:dyDescent="0.2">
      <c r="A186" s="231">
        <v>65</v>
      </c>
      <c r="B186" s="232" t="s">
        <v>333</v>
      </c>
      <c r="C186" s="251" t="s">
        <v>334</v>
      </c>
      <c r="D186" s="233" t="s">
        <v>295</v>
      </c>
      <c r="E186" s="234">
        <v>1251.6799799999999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6">
        <v>0</v>
      </c>
      <c r="O186" s="236">
        <f>ROUND(E186*N186,2)</f>
        <v>0</v>
      </c>
      <c r="P186" s="236">
        <v>0</v>
      </c>
      <c r="Q186" s="236">
        <f>ROUND(E186*P186,2)</f>
        <v>0</v>
      </c>
      <c r="R186" s="236" t="s">
        <v>101</v>
      </c>
      <c r="S186" s="236" t="s">
        <v>102</v>
      </c>
      <c r="T186" s="237" t="s">
        <v>102</v>
      </c>
      <c r="U186" s="221">
        <v>0.39</v>
      </c>
      <c r="V186" s="221">
        <f>ROUND(E186*U186,2)</f>
        <v>488.16</v>
      </c>
      <c r="W186" s="221"/>
      <c r="X186" s="221" t="s">
        <v>335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336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52" t="s">
        <v>337</v>
      </c>
      <c r="D187" s="238"/>
      <c r="E187" s="238"/>
      <c r="F187" s="238"/>
      <c r="G187" s="238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106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x14ac:dyDescent="0.2">
      <c r="A188" s="225" t="s">
        <v>96</v>
      </c>
      <c r="B188" s="226" t="s">
        <v>66</v>
      </c>
      <c r="C188" s="250" t="s">
        <v>67</v>
      </c>
      <c r="D188" s="227"/>
      <c r="E188" s="228"/>
      <c r="F188" s="229"/>
      <c r="G188" s="229">
        <f>SUMIF(AG189:AG193,"&lt;&gt;NOR",G189:G193)</f>
        <v>0</v>
      </c>
      <c r="H188" s="229"/>
      <c r="I188" s="229">
        <f>SUM(I189:I193)</f>
        <v>0</v>
      </c>
      <c r="J188" s="229"/>
      <c r="K188" s="229">
        <f>SUM(K189:K193)</f>
        <v>0</v>
      </c>
      <c r="L188" s="229"/>
      <c r="M188" s="229">
        <f>SUM(M189:M193)</f>
        <v>0</v>
      </c>
      <c r="N188" s="229"/>
      <c r="O188" s="229">
        <f>SUM(O189:O193)</f>
        <v>0</v>
      </c>
      <c r="P188" s="229"/>
      <c r="Q188" s="229">
        <f>SUM(Q189:Q193)</f>
        <v>0</v>
      </c>
      <c r="R188" s="229"/>
      <c r="S188" s="229"/>
      <c r="T188" s="230"/>
      <c r="U188" s="224"/>
      <c r="V188" s="224">
        <f>SUM(V189:V193)</f>
        <v>0</v>
      </c>
      <c r="W188" s="224"/>
      <c r="X188" s="224"/>
      <c r="AG188" t="s">
        <v>97</v>
      </c>
    </row>
    <row r="189" spans="1:60" outlineLevel="1" x14ac:dyDescent="0.2">
      <c r="A189" s="231">
        <v>66</v>
      </c>
      <c r="B189" s="232" t="s">
        <v>338</v>
      </c>
      <c r="C189" s="251" t="s">
        <v>339</v>
      </c>
      <c r="D189" s="233" t="s">
        <v>295</v>
      </c>
      <c r="E189" s="234">
        <v>203.0993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6">
        <v>0</v>
      </c>
      <c r="O189" s="236">
        <f>ROUND(E189*N189,2)</f>
        <v>0</v>
      </c>
      <c r="P189" s="236">
        <v>0</v>
      </c>
      <c r="Q189" s="236">
        <f>ROUND(E189*P189,2)</f>
        <v>0</v>
      </c>
      <c r="R189" s="236" t="s">
        <v>340</v>
      </c>
      <c r="S189" s="236" t="s">
        <v>102</v>
      </c>
      <c r="T189" s="237" t="s">
        <v>102</v>
      </c>
      <c r="U189" s="221">
        <v>0</v>
      </c>
      <c r="V189" s="221">
        <f>ROUND(E189*U189,2)</f>
        <v>0</v>
      </c>
      <c r="W189" s="221"/>
      <c r="X189" s="221" t="s">
        <v>341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342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 x14ac:dyDescent="0.2">
      <c r="A190" s="219"/>
      <c r="B190" s="220"/>
      <c r="C190" s="252" t="s">
        <v>343</v>
      </c>
      <c r="D190" s="238"/>
      <c r="E190" s="238"/>
      <c r="F190" s="238"/>
      <c r="G190" s="238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106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39" t="str">
        <f>C190</f>
        <v>se složením a hrubým urovnáním nebo s přeložením na jiný dopravní prostředek kromě lodi, vč. příplatku za každých dalších i započatých 1000 m přes 1000 m,</v>
      </c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41">
        <v>67</v>
      </c>
      <c r="B191" s="242" t="s">
        <v>344</v>
      </c>
      <c r="C191" s="255" t="s">
        <v>345</v>
      </c>
      <c r="D191" s="243" t="s">
        <v>295</v>
      </c>
      <c r="E191" s="244">
        <v>203.0993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6">
        <v>0</v>
      </c>
      <c r="O191" s="246">
        <f>ROUND(E191*N191,2)</f>
        <v>0</v>
      </c>
      <c r="P191" s="246">
        <v>0</v>
      </c>
      <c r="Q191" s="246">
        <f>ROUND(E191*P191,2)</f>
        <v>0</v>
      </c>
      <c r="R191" s="246" t="s">
        <v>346</v>
      </c>
      <c r="S191" s="246" t="s">
        <v>102</v>
      </c>
      <c r="T191" s="247" t="s">
        <v>102</v>
      </c>
      <c r="U191" s="221">
        <v>0</v>
      </c>
      <c r="V191" s="221">
        <f>ROUND(E191*U191,2)</f>
        <v>0</v>
      </c>
      <c r="W191" s="221"/>
      <c r="X191" s="221" t="s">
        <v>341</v>
      </c>
      <c r="Y191" s="212"/>
      <c r="Z191" s="212"/>
      <c r="AA191" s="212"/>
      <c r="AB191" s="212"/>
      <c r="AC191" s="212"/>
      <c r="AD191" s="212"/>
      <c r="AE191" s="212"/>
      <c r="AF191" s="212"/>
      <c r="AG191" s="212" t="s">
        <v>342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41">
        <v>68</v>
      </c>
      <c r="B192" s="242" t="s">
        <v>347</v>
      </c>
      <c r="C192" s="255" t="s">
        <v>348</v>
      </c>
      <c r="D192" s="243" t="s">
        <v>295</v>
      </c>
      <c r="E192" s="244">
        <v>1827.8937000000001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0</v>
      </c>
      <c r="O192" s="246">
        <f>ROUND(E192*N192,2)</f>
        <v>0</v>
      </c>
      <c r="P192" s="246">
        <v>0</v>
      </c>
      <c r="Q192" s="246">
        <f>ROUND(E192*P192,2)</f>
        <v>0</v>
      </c>
      <c r="R192" s="246" t="s">
        <v>346</v>
      </c>
      <c r="S192" s="246" t="s">
        <v>102</v>
      </c>
      <c r="T192" s="247" t="s">
        <v>102</v>
      </c>
      <c r="U192" s="221">
        <v>0</v>
      </c>
      <c r="V192" s="221">
        <f>ROUND(E192*U192,2)</f>
        <v>0</v>
      </c>
      <c r="W192" s="221"/>
      <c r="X192" s="221" t="s">
        <v>341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342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41">
        <v>69</v>
      </c>
      <c r="B193" s="242" t="s">
        <v>349</v>
      </c>
      <c r="C193" s="255" t="s">
        <v>350</v>
      </c>
      <c r="D193" s="243" t="s">
        <v>295</v>
      </c>
      <c r="E193" s="244">
        <v>203.0993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6">
        <v>0</v>
      </c>
      <c r="O193" s="246">
        <f>ROUND(E193*N193,2)</f>
        <v>0</v>
      </c>
      <c r="P193" s="246">
        <v>0</v>
      </c>
      <c r="Q193" s="246">
        <f>ROUND(E193*P193,2)</f>
        <v>0</v>
      </c>
      <c r="R193" s="246" t="s">
        <v>346</v>
      </c>
      <c r="S193" s="246" t="s">
        <v>351</v>
      </c>
      <c r="T193" s="247" t="s">
        <v>351</v>
      </c>
      <c r="U193" s="221">
        <v>0</v>
      </c>
      <c r="V193" s="221">
        <f>ROUND(E193*U193,2)</f>
        <v>0</v>
      </c>
      <c r="W193" s="221"/>
      <c r="X193" s="221" t="s">
        <v>341</v>
      </c>
      <c r="Y193" s="212"/>
      <c r="Z193" s="212"/>
      <c r="AA193" s="212"/>
      <c r="AB193" s="212"/>
      <c r="AC193" s="212"/>
      <c r="AD193" s="212"/>
      <c r="AE193" s="212"/>
      <c r="AF193" s="212"/>
      <c r="AG193" s="212" t="s">
        <v>342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x14ac:dyDescent="0.2">
      <c r="A194" s="225" t="s">
        <v>96</v>
      </c>
      <c r="B194" s="226" t="s">
        <v>68</v>
      </c>
      <c r="C194" s="250" t="s">
        <v>28</v>
      </c>
      <c r="D194" s="227"/>
      <c r="E194" s="228"/>
      <c r="F194" s="229"/>
      <c r="G194" s="229">
        <f>SUMIF(AG195:AG206,"&lt;&gt;NOR",G195:G206)</f>
        <v>0</v>
      </c>
      <c r="H194" s="229"/>
      <c r="I194" s="229">
        <f>SUM(I195:I206)</f>
        <v>0</v>
      </c>
      <c r="J194" s="229"/>
      <c r="K194" s="229">
        <f>SUM(K195:K206)</f>
        <v>0</v>
      </c>
      <c r="L194" s="229"/>
      <c r="M194" s="229">
        <f>SUM(M195:M206)</f>
        <v>0</v>
      </c>
      <c r="N194" s="229"/>
      <c r="O194" s="229">
        <f>SUM(O195:O206)</f>
        <v>0</v>
      </c>
      <c r="P194" s="229"/>
      <c r="Q194" s="229">
        <f>SUM(Q195:Q206)</f>
        <v>0</v>
      </c>
      <c r="R194" s="229"/>
      <c r="S194" s="229"/>
      <c r="T194" s="230"/>
      <c r="U194" s="224"/>
      <c r="V194" s="224">
        <f>SUM(V195:V206)</f>
        <v>0</v>
      </c>
      <c r="W194" s="224"/>
      <c r="X194" s="224"/>
      <c r="AG194" t="s">
        <v>97</v>
      </c>
    </row>
    <row r="195" spans="1:60" outlineLevel="1" x14ac:dyDescent="0.2">
      <c r="A195" s="231">
        <v>70</v>
      </c>
      <c r="B195" s="232" t="s">
        <v>352</v>
      </c>
      <c r="C195" s="251" t="s">
        <v>353</v>
      </c>
      <c r="D195" s="233" t="s">
        <v>0</v>
      </c>
      <c r="E195" s="234">
        <v>0.5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6">
        <v>0</v>
      </c>
      <c r="O195" s="236">
        <f>ROUND(E195*N195,2)</f>
        <v>0</v>
      </c>
      <c r="P195" s="236">
        <v>0</v>
      </c>
      <c r="Q195" s="236">
        <f>ROUND(E195*P195,2)</f>
        <v>0</v>
      </c>
      <c r="R195" s="236"/>
      <c r="S195" s="236" t="s">
        <v>233</v>
      </c>
      <c r="T195" s="237" t="s">
        <v>234</v>
      </c>
      <c r="U195" s="221">
        <v>0</v>
      </c>
      <c r="V195" s="221">
        <f>ROUND(E195*U195,2)</f>
        <v>0</v>
      </c>
      <c r="W195" s="221"/>
      <c r="X195" s="221" t="s">
        <v>354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355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56" t="s">
        <v>356</v>
      </c>
      <c r="D196" s="248"/>
      <c r="E196" s="248"/>
      <c r="F196" s="248"/>
      <c r="G196" s="248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164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31">
        <v>71</v>
      </c>
      <c r="B197" s="232" t="s">
        <v>357</v>
      </c>
      <c r="C197" s="251" t="s">
        <v>358</v>
      </c>
      <c r="D197" s="233" t="s">
        <v>359</v>
      </c>
      <c r="E197" s="234">
        <v>1</v>
      </c>
      <c r="F197" s="235"/>
      <c r="G197" s="236">
        <f>ROUND(E197*F197,2)</f>
        <v>0</v>
      </c>
      <c r="H197" s="235"/>
      <c r="I197" s="236">
        <f>ROUND(E197*H197,2)</f>
        <v>0</v>
      </c>
      <c r="J197" s="235"/>
      <c r="K197" s="236">
        <f>ROUND(E197*J197,2)</f>
        <v>0</v>
      </c>
      <c r="L197" s="236">
        <v>21</v>
      </c>
      <c r="M197" s="236">
        <f>G197*(1+L197/100)</f>
        <v>0</v>
      </c>
      <c r="N197" s="236">
        <v>0</v>
      </c>
      <c r="O197" s="236">
        <f>ROUND(E197*N197,2)</f>
        <v>0</v>
      </c>
      <c r="P197" s="236">
        <v>0</v>
      </c>
      <c r="Q197" s="236">
        <f>ROUND(E197*P197,2)</f>
        <v>0</v>
      </c>
      <c r="R197" s="236"/>
      <c r="S197" s="236" t="s">
        <v>233</v>
      </c>
      <c r="T197" s="237" t="s">
        <v>234</v>
      </c>
      <c r="U197" s="221">
        <v>0</v>
      </c>
      <c r="V197" s="221">
        <f>ROUND(E197*U197,2)</f>
        <v>0</v>
      </c>
      <c r="W197" s="221"/>
      <c r="X197" s="221" t="s">
        <v>354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360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56" t="s">
        <v>361</v>
      </c>
      <c r="D198" s="248"/>
      <c r="E198" s="248"/>
      <c r="F198" s="248"/>
      <c r="G198" s="248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164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31">
        <v>72</v>
      </c>
      <c r="B199" s="232" t="s">
        <v>362</v>
      </c>
      <c r="C199" s="251" t="s">
        <v>363</v>
      </c>
      <c r="D199" s="233" t="s">
        <v>359</v>
      </c>
      <c r="E199" s="234">
        <v>1</v>
      </c>
      <c r="F199" s="235"/>
      <c r="G199" s="236">
        <f>ROUND(E199*F199,2)</f>
        <v>0</v>
      </c>
      <c r="H199" s="235"/>
      <c r="I199" s="236">
        <f>ROUND(E199*H199,2)</f>
        <v>0</v>
      </c>
      <c r="J199" s="235"/>
      <c r="K199" s="236">
        <f>ROUND(E199*J199,2)</f>
        <v>0</v>
      </c>
      <c r="L199" s="236">
        <v>21</v>
      </c>
      <c r="M199" s="236">
        <f>G199*(1+L199/100)</f>
        <v>0</v>
      </c>
      <c r="N199" s="236">
        <v>0</v>
      </c>
      <c r="O199" s="236">
        <f>ROUND(E199*N199,2)</f>
        <v>0</v>
      </c>
      <c r="P199" s="236">
        <v>0</v>
      </c>
      <c r="Q199" s="236">
        <f>ROUND(E199*P199,2)</f>
        <v>0</v>
      </c>
      <c r="R199" s="236"/>
      <c r="S199" s="236" t="s">
        <v>233</v>
      </c>
      <c r="T199" s="237" t="s">
        <v>234</v>
      </c>
      <c r="U199" s="221">
        <v>0</v>
      </c>
      <c r="V199" s="221">
        <f>ROUND(E199*U199,2)</f>
        <v>0</v>
      </c>
      <c r="W199" s="221"/>
      <c r="X199" s="221" t="s">
        <v>354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360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33.75" outlineLevel="1" x14ac:dyDescent="0.2">
      <c r="A200" s="219"/>
      <c r="B200" s="220"/>
      <c r="C200" s="256" t="s">
        <v>364</v>
      </c>
      <c r="D200" s="248"/>
      <c r="E200" s="248"/>
      <c r="F200" s="248"/>
      <c r="G200" s="248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164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39" t="str">
        <f>C200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31">
        <v>73</v>
      </c>
      <c r="B201" s="232" t="s">
        <v>365</v>
      </c>
      <c r="C201" s="251" t="s">
        <v>366</v>
      </c>
      <c r="D201" s="233" t="s">
        <v>359</v>
      </c>
      <c r="E201" s="234">
        <v>1</v>
      </c>
      <c r="F201" s="235"/>
      <c r="G201" s="236">
        <f>ROUND(E201*F201,2)</f>
        <v>0</v>
      </c>
      <c r="H201" s="235"/>
      <c r="I201" s="236">
        <f>ROUND(E201*H201,2)</f>
        <v>0</v>
      </c>
      <c r="J201" s="235"/>
      <c r="K201" s="236">
        <f>ROUND(E201*J201,2)</f>
        <v>0</v>
      </c>
      <c r="L201" s="236">
        <v>21</v>
      </c>
      <c r="M201" s="236">
        <f>G201*(1+L201/100)</f>
        <v>0</v>
      </c>
      <c r="N201" s="236">
        <v>0</v>
      </c>
      <c r="O201" s="236">
        <f>ROUND(E201*N201,2)</f>
        <v>0</v>
      </c>
      <c r="P201" s="236">
        <v>0</v>
      </c>
      <c r="Q201" s="236">
        <f>ROUND(E201*P201,2)</f>
        <v>0</v>
      </c>
      <c r="R201" s="236"/>
      <c r="S201" s="236" t="s">
        <v>233</v>
      </c>
      <c r="T201" s="237" t="s">
        <v>234</v>
      </c>
      <c r="U201" s="221">
        <v>0</v>
      </c>
      <c r="V201" s="221">
        <f>ROUND(E201*U201,2)</f>
        <v>0</v>
      </c>
      <c r="W201" s="221"/>
      <c r="X201" s="221" t="s">
        <v>354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360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56" t="s">
        <v>367</v>
      </c>
      <c r="D202" s="248"/>
      <c r="E202" s="248"/>
      <c r="F202" s="248"/>
      <c r="G202" s="248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164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39" t="str">
        <f>C202</f>
        <v>Náklady zhotovitele, které vzniknou v souvislosti s povinnostmi zhotovitele při předání a převzetí díla.</v>
      </c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31">
        <v>74</v>
      </c>
      <c r="B203" s="232" t="s">
        <v>368</v>
      </c>
      <c r="C203" s="251" t="s">
        <v>369</v>
      </c>
      <c r="D203" s="233" t="s">
        <v>359</v>
      </c>
      <c r="E203" s="234">
        <v>1</v>
      </c>
      <c r="F203" s="235"/>
      <c r="G203" s="236">
        <f>ROUND(E203*F203,2)</f>
        <v>0</v>
      </c>
      <c r="H203" s="235"/>
      <c r="I203" s="236">
        <f>ROUND(E203*H203,2)</f>
        <v>0</v>
      </c>
      <c r="J203" s="235"/>
      <c r="K203" s="236">
        <f>ROUND(E203*J203,2)</f>
        <v>0</v>
      </c>
      <c r="L203" s="236">
        <v>21</v>
      </c>
      <c r="M203" s="236">
        <f>G203*(1+L203/100)</f>
        <v>0</v>
      </c>
      <c r="N203" s="236">
        <v>0</v>
      </c>
      <c r="O203" s="236">
        <f>ROUND(E203*N203,2)</f>
        <v>0</v>
      </c>
      <c r="P203" s="236">
        <v>0</v>
      </c>
      <c r="Q203" s="236">
        <f>ROUND(E203*P203,2)</f>
        <v>0</v>
      </c>
      <c r="R203" s="236"/>
      <c r="S203" s="236" t="s">
        <v>233</v>
      </c>
      <c r="T203" s="237" t="s">
        <v>234</v>
      </c>
      <c r="U203" s="221">
        <v>0</v>
      </c>
      <c r="V203" s="221">
        <f>ROUND(E203*U203,2)</f>
        <v>0</v>
      </c>
      <c r="W203" s="221"/>
      <c r="X203" s="221" t="s">
        <v>354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360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56" t="s">
        <v>370</v>
      </c>
      <c r="D204" s="248"/>
      <c r="E204" s="248"/>
      <c r="F204" s="248"/>
      <c r="G204" s="248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164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39" t="str">
        <f>C204</f>
        <v>Náklady na provedení skutečného zaměření stavby v rozsahu nezbytném pro zápis změny do katastru nemovitostí.</v>
      </c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41">
        <v>75</v>
      </c>
      <c r="B205" s="242" t="s">
        <v>371</v>
      </c>
      <c r="C205" s="255" t="s">
        <v>372</v>
      </c>
      <c r="D205" s="243" t="s">
        <v>373</v>
      </c>
      <c r="E205" s="244">
        <v>1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6">
        <v>0</v>
      </c>
      <c r="O205" s="246">
        <f>ROUND(E205*N205,2)</f>
        <v>0</v>
      </c>
      <c r="P205" s="246">
        <v>0</v>
      </c>
      <c r="Q205" s="246">
        <f>ROUND(E205*P205,2)</f>
        <v>0</v>
      </c>
      <c r="R205" s="246"/>
      <c r="S205" s="246" t="s">
        <v>233</v>
      </c>
      <c r="T205" s="247" t="s">
        <v>234</v>
      </c>
      <c r="U205" s="221">
        <v>0</v>
      </c>
      <c r="V205" s="221">
        <f>ROUND(E205*U205,2)</f>
        <v>0</v>
      </c>
      <c r="W205" s="221"/>
      <c r="X205" s="221" t="s">
        <v>354</v>
      </c>
      <c r="Y205" s="212"/>
      <c r="Z205" s="212"/>
      <c r="AA205" s="212"/>
      <c r="AB205" s="212"/>
      <c r="AC205" s="212"/>
      <c r="AD205" s="212"/>
      <c r="AE205" s="212"/>
      <c r="AF205" s="212"/>
      <c r="AG205" s="212" t="s">
        <v>360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ht="33.75" outlineLevel="1" x14ac:dyDescent="0.2">
      <c r="A206" s="241">
        <v>76</v>
      </c>
      <c r="B206" s="242" t="s">
        <v>374</v>
      </c>
      <c r="C206" s="255" t="s">
        <v>375</v>
      </c>
      <c r="D206" s="243" t="s">
        <v>373</v>
      </c>
      <c r="E206" s="244">
        <v>1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0</v>
      </c>
      <c r="O206" s="246">
        <f>ROUND(E206*N206,2)</f>
        <v>0</v>
      </c>
      <c r="P206" s="246">
        <v>0</v>
      </c>
      <c r="Q206" s="246">
        <f>ROUND(E206*P206,2)</f>
        <v>0</v>
      </c>
      <c r="R206" s="246"/>
      <c r="S206" s="246" t="s">
        <v>233</v>
      </c>
      <c r="T206" s="247" t="s">
        <v>234</v>
      </c>
      <c r="U206" s="221">
        <v>0</v>
      </c>
      <c r="V206" s="221">
        <f>ROUND(E206*U206,2)</f>
        <v>0</v>
      </c>
      <c r="W206" s="221"/>
      <c r="X206" s="221" t="s">
        <v>354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360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x14ac:dyDescent="0.2">
      <c r="A207" s="225" t="s">
        <v>96</v>
      </c>
      <c r="B207" s="226" t="s">
        <v>69</v>
      </c>
      <c r="C207" s="250" t="s">
        <v>27</v>
      </c>
      <c r="D207" s="227"/>
      <c r="E207" s="228"/>
      <c r="F207" s="229"/>
      <c r="G207" s="229">
        <f>SUMIF(AG208:AG214,"&lt;&gt;NOR",G208:G214)</f>
        <v>0</v>
      </c>
      <c r="H207" s="229"/>
      <c r="I207" s="229">
        <f>SUM(I208:I214)</f>
        <v>0</v>
      </c>
      <c r="J207" s="229"/>
      <c r="K207" s="229">
        <f>SUM(K208:K214)</f>
        <v>0</v>
      </c>
      <c r="L207" s="229"/>
      <c r="M207" s="229">
        <f>SUM(M208:M214)</f>
        <v>0</v>
      </c>
      <c r="N207" s="229"/>
      <c r="O207" s="229">
        <f>SUM(O208:O214)</f>
        <v>0</v>
      </c>
      <c r="P207" s="229"/>
      <c r="Q207" s="229">
        <f>SUM(Q208:Q214)</f>
        <v>0</v>
      </c>
      <c r="R207" s="229"/>
      <c r="S207" s="229"/>
      <c r="T207" s="230"/>
      <c r="U207" s="224"/>
      <c r="V207" s="224">
        <f>SUM(V208:V214)</f>
        <v>0</v>
      </c>
      <c r="W207" s="224"/>
      <c r="X207" s="224"/>
      <c r="AG207" t="s">
        <v>97</v>
      </c>
    </row>
    <row r="208" spans="1:60" outlineLevel="1" x14ac:dyDescent="0.2">
      <c r="A208" s="231">
        <v>77</v>
      </c>
      <c r="B208" s="232" t="s">
        <v>376</v>
      </c>
      <c r="C208" s="251" t="s">
        <v>377</v>
      </c>
      <c r="D208" s="233" t="s">
        <v>359</v>
      </c>
      <c r="E208" s="234">
        <v>1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6">
        <v>0</v>
      </c>
      <c r="O208" s="236">
        <f>ROUND(E208*N208,2)</f>
        <v>0</v>
      </c>
      <c r="P208" s="236">
        <v>0</v>
      </c>
      <c r="Q208" s="236">
        <f>ROUND(E208*P208,2)</f>
        <v>0</v>
      </c>
      <c r="R208" s="236"/>
      <c r="S208" s="236" t="s">
        <v>233</v>
      </c>
      <c r="T208" s="237" t="s">
        <v>234</v>
      </c>
      <c r="U208" s="221">
        <v>0</v>
      </c>
      <c r="V208" s="221">
        <f>ROUND(E208*U208,2)</f>
        <v>0</v>
      </c>
      <c r="W208" s="221"/>
      <c r="X208" s="221" t="s">
        <v>354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360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56" t="s">
        <v>386</v>
      </c>
      <c r="D209" s="248"/>
      <c r="E209" s="248"/>
      <c r="F209" s="248"/>
      <c r="G209" s="248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164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 x14ac:dyDescent="0.2">
      <c r="A210" s="219"/>
      <c r="B210" s="220"/>
      <c r="C210" s="254" t="s">
        <v>378</v>
      </c>
      <c r="D210" s="240"/>
      <c r="E210" s="240"/>
      <c r="F210" s="240"/>
      <c r="G210" s="240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164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39" t="str">
        <f>C210</f>
        <v>Vyhotovení protokolu o vytyčení stavby se seznamem souřadnic vytyčených bodů a jejich polohopisnými (S-JTSK) a výškopisnými (Bpv) hodnotami.</v>
      </c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31">
        <v>78</v>
      </c>
      <c r="B211" s="232" t="s">
        <v>379</v>
      </c>
      <c r="C211" s="251" t="s">
        <v>380</v>
      </c>
      <c r="D211" s="233" t="s">
        <v>359</v>
      </c>
      <c r="E211" s="234">
        <v>1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6">
        <v>0</v>
      </c>
      <c r="O211" s="236">
        <f>ROUND(E211*N211,2)</f>
        <v>0</v>
      </c>
      <c r="P211" s="236">
        <v>0</v>
      </c>
      <c r="Q211" s="236">
        <f>ROUND(E211*P211,2)</f>
        <v>0</v>
      </c>
      <c r="R211" s="236"/>
      <c r="S211" s="236" t="s">
        <v>233</v>
      </c>
      <c r="T211" s="237" t="s">
        <v>234</v>
      </c>
      <c r="U211" s="221">
        <v>0</v>
      </c>
      <c r="V211" s="221">
        <f>ROUND(E211*U211,2)</f>
        <v>0</v>
      </c>
      <c r="W211" s="221"/>
      <c r="X211" s="221" t="s">
        <v>354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360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56" t="s">
        <v>381</v>
      </c>
      <c r="D212" s="248"/>
      <c r="E212" s="248"/>
      <c r="F212" s="248"/>
      <c r="G212" s="248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164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39" t="str">
        <f>C212</f>
        <v>Zaměření a vytýčení stávajících inženýrských sítí v místě stavby z hlediska jejich ochrany při provádění stavby.</v>
      </c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31">
        <v>79</v>
      </c>
      <c r="B213" s="232" t="s">
        <v>382</v>
      </c>
      <c r="C213" s="251" t="s">
        <v>383</v>
      </c>
      <c r="D213" s="233" t="s">
        <v>0</v>
      </c>
      <c r="E213" s="234">
        <v>0.3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6">
        <v>0</v>
      </c>
      <c r="O213" s="236">
        <f>ROUND(E213*N213,2)</f>
        <v>0</v>
      </c>
      <c r="P213" s="236">
        <v>0</v>
      </c>
      <c r="Q213" s="236">
        <f>ROUND(E213*P213,2)</f>
        <v>0</v>
      </c>
      <c r="R213" s="236"/>
      <c r="S213" s="236" t="s">
        <v>233</v>
      </c>
      <c r="T213" s="237" t="s">
        <v>234</v>
      </c>
      <c r="U213" s="221">
        <v>0</v>
      </c>
      <c r="V213" s="221">
        <f>ROUND(E213*U213,2)</f>
        <v>0</v>
      </c>
      <c r="W213" s="221"/>
      <c r="X213" s="221" t="s">
        <v>354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355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56" t="s">
        <v>384</v>
      </c>
      <c r="D214" s="248"/>
      <c r="E214" s="248"/>
      <c r="F214" s="248"/>
      <c r="G214" s="248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164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x14ac:dyDescent="0.2">
      <c r="A215" s="3"/>
      <c r="B215" s="4"/>
      <c r="C215" s="257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AE215">
        <v>15</v>
      </c>
      <c r="AF215">
        <v>21</v>
      </c>
      <c r="AG215" t="s">
        <v>83</v>
      </c>
    </row>
    <row r="216" spans="1:60" x14ac:dyDescent="0.2">
      <c r="A216" s="215"/>
      <c r="B216" s="216" t="s">
        <v>29</v>
      </c>
      <c r="C216" s="258"/>
      <c r="D216" s="217"/>
      <c r="E216" s="218"/>
      <c r="F216" s="218"/>
      <c r="G216" s="249">
        <f>G8+G111+G113+G156+G182+G185+G188+G194+G207</f>
        <v>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E216">
        <f>SUMIF(L7:L214,AE215,G7:G214)</f>
        <v>0</v>
      </c>
      <c r="AF216">
        <f>SUMIF(L7:L214,AF215,G7:G214)</f>
        <v>0</v>
      </c>
      <c r="AG216" t="s">
        <v>385</v>
      </c>
    </row>
    <row r="217" spans="1:60" x14ac:dyDescent="0.2">
      <c r="C217" s="259"/>
      <c r="D217" s="10"/>
      <c r="AG217" t="s">
        <v>387</v>
      </c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pVaHXHC6O5DAYAwUhQdVk4mG3O1whe2fgaFR28QxlpY2ltz//Yml+dsm1c8s+QfadR5AUgYct5UkPwEe17whg==" saltValue="7Kwo2PV8B142zy1qOCBAFw==" spinCount="100000" sheet="1"/>
  <mergeCells count="52">
    <mergeCell ref="C209:G209"/>
    <mergeCell ref="C210:G210"/>
    <mergeCell ref="C212:G212"/>
    <mergeCell ref="C214:G214"/>
    <mergeCell ref="C190:G190"/>
    <mergeCell ref="C196:G196"/>
    <mergeCell ref="C198:G198"/>
    <mergeCell ref="C200:G200"/>
    <mergeCell ref="C202:G202"/>
    <mergeCell ref="C204:G204"/>
    <mergeCell ref="C166:G166"/>
    <mergeCell ref="C168:G168"/>
    <mergeCell ref="C171:G171"/>
    <mergeCell ref="C174:G174"/>
    <mergeCell ref="C184:G184"/>
    <mergeCell ref="C187:G187"/>
    <mergeCell ref="C120:G120"/>
    <mergeCell ref="C134:G134"/>
    <mergeCell ref="C141:G141"/>
    <mergeCell ref="C144:G144"/>
    <mergeCell ref="C160:G160"/>
    <mergeCell ref="C163:G163"/>
    <mergeCell ref="C85:G85"/>
    <mergeCell ref="C87:G87"/>
    <mergeCell ref="C88:G88"/>
    <mergeCell ref="C91:G91"/>
    <mergeCell ref="C92:G92"/>
    <mergeCell ref="C115:G115"/>
    <mergeCell ref="C66:G66"/>
    <mergeCell ref="C75:G75"/>
    <mergeCell ref="C77:G77"/>
    <mergeCell ref="C79:G79"/>
    <mergeCell ref="C81:G81"/>
    <mergeCell ref="C82:G82"/>
    <mergeCell ref="C51:G51"/>
    <mergeCell ref="C54:G54"/>
    <mergeCell ref="C55:G55"/>
    <mergeCell ref="C58:G58"/>
    <mergeCell ref="C61:G61"/>
    <mergeCell ref="C64:G64"/>
    <mergeCell ref="C26:G26"/>
    <mergeCell ref="C29:G29"/>
    <mergeCell ref="C37:G37"/>
    <mergeCell ref="C41:G41"/>
    <mergeCell ref="C44:G44"/>
    <mergeCell ref="C47:G47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'102 1 Pol'!Názvy_tisku</vt:lpstr>
      <vt:lpstr>oadresa</vt:lpstr>
      <vt:lpstr>Stavba!Objednatel</vt:lpstr>
      <vt:lpstr>Stavba!Objekt</vt:lpstr>
      <vt:lpstr>'102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Radek Kubík</cp:lastModifiedBy>
  <cp:lastPrinted>2019-03-19T12:27:02Z</cp:lastPrinted>
  <dcterms:created xsi:type="dcterms:W3CDTF">2009-04-08T07:15:50Z</dcterms:created>
  <dcterms:modified xsi:type="dcterms:W3CDTF">2021-11-24T14:35:24Z</dcterms:modified>
</cp:coreProperties>
</file>