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8-2022 Nerudova Nový Jičín\"/>
    </mc:Choice>
  </mc:AlternateContent>
  <xr:revisionPtr revIDLastSave="0" documentId="13_ncr:1_{77681510-255C-4FBB-A829-9132B93B68F7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3 SO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03 SO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03 SO 03 Pol'!$A$1:$X$177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16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O8" i="12" s="1"/>
  <c r="Q18" i="12"/>
  <c r="V18" i="12"/>
  <c r="G22" i="12"/>
  <c r="M22" i="12" s="1"/>
  <c r="I22" i="12"/>
  <c r="K22" i="12"/>
  <c r="O22" i="12"/>
  <c r="Q22" i="12"/>
  <c r="V22" i="12"/>
  <c r="G26" i="12"/>
  <c r="I26" i="12"/>
  <c r="I25" i="12" s="1"/>
  <c r="K26" i="12"/>
  <c r="M26" i="12"/>
  <c r="O26" i="12"/>
  <c r="Q26" i="12"/>
  <c r="Q25" i="12" s="1"/>
  <c r="V26" i="12"/>
  <c r="G29" i="12"/>
  <c r="G25" i="12" s="1"/>
  <c r="I29" i="12"/>
  <c r="K29" i="12"/>
  <c r="O29" i="12"/>
  <c r="O25" i="12" s="1"/>
  <c r="Q29" i="12"/>
  <c r="V29" i="12"/>
  <c r="G32" i="12"/>
  <c r="I32" i="12"/>
  <c r="K32" i="12"/>
  <c r="M32" i="12"/>
  <c r="O32" i="12"/>
  <c r="Q32" i="12"/>
  <c r="V32" i="12"/>
  <c r="G35" i="12"/>
  <c r="M35" i="12" s="1"/>
  <c r="I35" i="12"/>
  <c r="K35" i="12"/>
  <c r="K25" i="12" s="1"/>
  <c r="O35" i="12"/>
  <c r="Q35" i="12"/>
  <c r="V35" i="12"/>
  <c r="V25" i="12" s="1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7" i="12"/>
  <c r="M47" i="12" s="1"/>
  <c r="I47" i="12"/>
  <c r="K47" i="12"/>
  <c r="O47" i="12"/>
  <c r="Q47" i="12"/>
  <c r="V47" i="12"/>
  <c r="G51" i="12"/>
  <c r="I51" i="12"/>
  <c r="K51" i="12"/>
  <c r="M51" i="12"/>
  <c r="O51" i="12"/>
  <c r="Q51" i="12"/>
  <c r="V51" i="12"/>
  <c r="G54" i="12"/>
  <c r="M54" i="12" s="1"/>
  <c r="I54" i="12"/>
  <c r="K54" i="12"/>
  <c r="O54" i="12"/>
  <c r="Q54" i="12"/>
  <c r="V54" i="12"/>
  <c r="G58" i="12"/>
  <c r="I58" i="12"/>
  <c r="K58" i="12"/>
  <c r="M58" i="12"/>
  <c r="O58" i="12"/>
  <c r="Q58" i="12"/>
  <c r="V58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3" i="12"/>
  <c r="M73" i="12" s="1"/>
  <c r="I73" i="12"/>
  <c r="K73" i="12"/>
  <c r="O73" i="12"/>
  <c r="Q73" i="12"/>
  <c r="V73" i="12"/>
  <c r="G77" i="12"/>
  <c r="I77" i="12"/>
  <c r="K77" i="12"/>
  <c r="M77" i="12"/>
  <c r="O77" i="12"/>
  <c r="Q77" i="12"/>
  <c r="V77" i="12"/>
  <c r="G82" i="12"/>
  <c r="M82" i="12" s="1"/>
  <c r="I82" i="12"/>
  <c r="K82" i="12"/>
  <c r="O82" i="12"/>
  <c r="Q82" i="12"/>
  <c r="V82" i="12"/>
  <c r="G86" i="12"/>
  <c r="I86" i="12"/>
  <c r="K86" i="12"/>
  <c r="M86" i="12"/>
  <c r="O86" i="12"/>
  <c r="Q86" i="12"/>
  <c r="V86" i="12"/>
  <c r="G91" i="12"/>
  <c r="M91" i="12" s="1"/>
  <c r="I91" i="12"/>
  <c r="K91" i="12"/>
  <c r="O91" i="12"/>
  <c r="Q91" i="12"/>
  <c r="V91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101" i="12"/>
  <c r="M101" i="12" s="1"/>
  <c r="I101" i="12"/>
  <c r="K101" i="12"/>
  <c r="K100" i="12" s="1"/>
  <c r="O101" i="12"/>
  <c r="O100" i="12" s="1"/>
  <c r="Q101" i="12"/>
  <c r="V101" i="12"/>
  <c r="V100" i="12" s="1"/>
  <c r="G104" i="12"/>
  <c r="I104" i="12"/>
  <c r="K104" i="12"/>
  <c r="M104" i="12"/>
  <c r="O104" i="12"/>
  <c r="Q104" i="12"/>
  <c r="V104" i="12"/>
  <c r="G107" i="12"/>
  <c r="M107" i="12" s="1"/>
  <c r="I107" i="12"/>
  <c r="K107" i="12"/>
  <c r="O107" i="12"/>
  <c r="Q107" i="12"/>
  <c r="V107" i="12"/>
  <c r="G113" i="12"/>
  <c r="I113" i="12"/>
  <c r="I100" i="12" s="1"/>
  <c r="K113" i="12"/>
  <c r="M113" i="12"/>
  <c r="O113" i="12"/>
  <c r="Q113" i="12"/>
  <c r="Q100" i="12" s="1"/>
  <c r="V113" i="12"/>
  <c r="G116" i="12"/>
  <c r="M116" i="12" s="1"/>
  <c r="I116" i="12"/>
  <c r="K116" i="12"/>
  <c r="O116" i="12"/>
  <c r="Q116" i="12"/>
  <c r="V116" i="12"/>
  <c r="G120" i="12"/>
  <c r="I120" i="12"/>
  <c r="K120" i="12"/>
  <c r="M120" i="12"/>
  <c r="O120" i="12"/>
  <c r="Q120" i="12"/>
  <c r="V120" i="12"/>
  <c r="G125" i="12"/>
  <c r="M125" i="12" s="1"/>
  <c r="I125" i="12"/>
  <c r="K125" i="12"/>
  <c r="O125" i="12"/>
  <c r="Q125" i="12"/>
  <c r="V125" i="12"/>
  <c r="G129" i="12"/>
  <c r="I129" i="12"/>
  <c r="K129" i="12"/>
  <c r="M129" i="12"/>
  <c r="O129" i="12"/>
  <c r="Q129" i="12"/>
  <c r="V129" i="12"/>
  <c r="G132" i="12"/>
  <c r="M132" i="12" s="1"/>
  <c r="I132" i="12"/>
  <c r="K132" i="12"/>
  <c r="O132" i="12"/>
  <c r="Q132" i="12"/>
  <c r="V132" i="12"/>
  <c r="G137" i="12"/>
  <c r="G136" i="12" s="1"/>
  <c r="I137" i="12"/>
  <c r="K137" i="12"/>
  <c r="K136" i="12" s="1"/>
  <c r="O137" i="12"/>
  <c r="O136" i="12" s="1"/>
  <c r="Q137" i="12"/>
  <c r="V137" i="12"/>
  <c r="V136" i="12" s="1"/>
  <c r="G140" i="12"/>
  <c r="I140" i="12"/>
  <c r="I136" i="12" s="1"/>
  <c r="K140" i="12"/>
  <c r="M140" i="12"/>
  <c r="O140" i="12"/>
  <c r="Q140" i="12"/>
  <c r="Q136" i="12" s="1"/>
  <c r="V140" i="12"/>
  <c r="G143" i="12"/>
  <c r="M143" i="12" s="1"/>
  <c r="I143" i="12"/>
  <c r="K143" i="12"/>
  <c r="O143" i="12"/>
  <c r="Q143" i="12"/>
  <c r="V143" i="12"/>
  <c r="G146" i="12"/>
  <c r="I146" i="12"/>
  <c r="K146" i="12"/>
  <c r="M146" i="12"/>
  <c r="O146" i="12"/>
  <c r="Q146" i="12"/>
  <c r="V146" i="12"/>
  <c r="G149" i="12"/>
  <c r="M149" i="12" s="1"/>
  <c r="I149" i="12"/>
  <c r="K149" i="12"/>
  <c r="O149" i="12"/>
  <c r="Q149" i="12"/>
  <c r="V149" i="12"/>
  <c r="G152" i="12"/>
  <c r="I152" i="12"/>
  <c r="K152" i="12"/>
  <c r="M152" i="12"/>
  <c r="O152" i="12"/>
  <c r="Q152" i="12"/>
  <c r="V152" i="12"/>
  <c r="G155" i="12"/>
  <c r="M155" i="12" s="1"/>
  <c r="I155" i="12"/>
  <c r="K155" i="12"/>
  <c r="O155" i="12"/>
  <c r="Q155" i="12"/>
  <c r="V155" i="12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I164" i="12"/>
  <c r="Q164" i="12"/>
  <c r="G165" i="12"/>
  <c r="M165" i="12" s="1"/>
  <c r="M164" i="12" s="1"/>
  <c r="I165" i="12"/>
  <c r="K165" i="12"/>
  <c r="K164" i="12" s="1"/>
  <c r="O165" i="12"/>
  <c r="O164" i="12" s="1"/>
  <c r="Q165" i="12"/>
  <c r="V165" i="12"/>
  <c r="V164" i="12" s="1"/>
  <c r="AE167" i="12"/>
  <c r="AF167" i="12"/>
  <c r="I20" i="1"/>
  <c r="I19" i="1"/>
  <c r="I18" i="1"/>
  <c r="I17" i="1"/>
  <c r="I16" i="1"/>
  <c r="I54" i="1"/>
  <c r="J52" i="1" s="1"/>
  <c r="J51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49" i="1" l="1"/>
  <c r="J50" i="1"/>
  <c r="J53" i="1"/>
  <c r="J54" i="1" s="1"/>
  <c r="G26" i="1"/>
  <c r="A26" i="1"/>
  <c r="G28" i="1"/>
  <c r="G23" i="1"/>
  <c r="M100" i="12"/>
  <c r="G164" i="12"/>
  <c r="M137" i="12"/>
  <c r="M136" i="12" s="1"/>
  <c r="G100" i="12"/>
  <c r="M29" i="12"/>
  <c r="M25" i="12" s="1"/>
  <c r="M18" i="12"/>
  <c r="M8" i="12" s="1"/>
  <c r="I21" i="1"/>
  <c r="I39" i="1"/>
  <c r="I42" i="1" s="1"/>
  <c r="J41" i="1" s="1"/>
  <c r="A23" i="1" l="1"/>
  <c r="J39" i="1"/>
  <c r="J42" i="1" s="1"/>
  <c r="J40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02FB4D22-86CA-4E8D-8211-3E73C2B3D70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FE0F0C5-6881-4A77-A16F-ED513904B67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<sst xmlns="http://schemas.openxmlformats.org/spreadsheetml/2006/main" count="696" uniqueCount="295">
  <si>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</si>
  <si>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</si>
  <si>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</si>
  <si>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</si>
  <si>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</si>
  <si>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</si>
  <si>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</si>
  <si>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</si>
  <si>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</si>
  <si>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</si>
  <si>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</si>
  <si>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</si>
  <si>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</si>
  <si>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</si>
  <si>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</si>
  <si>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</si>
  <si>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</si>
  <si>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</si>
  <si>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</si>
  <si>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</si>
  <si>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</si>
  <si>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</si>
  <si>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</si>
  <si>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</si>
  <si>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</si>
  <si>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</si>
  <si>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</si>
  <si>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</si>
  <si>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</si>
  <si>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</si>
  <si>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</si>
  <si>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</si>
  <si>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</si>
  <si>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</si>
  <si>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</si>
  <si>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</si>
  <si>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</si>
  <si>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</si>
  <si>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</si>
  <si>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</si>
  <si>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</si>
  <si>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</si>
  <si>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</si>
  <si>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03</t>
  </si>
  <si>
    <t>Terénní a sadové úpravy</t>
  </si>
  <si>
    <t>Terénné a sadové úpravy</t>
  </si>
  <si>
    <t>Objekt:</t>
  </si>
  <si>
    <t>Rozpočet:</t>
  </si>
  <si>
    <t>AG8-2022</t>
  </si>
  <si>
    <t>Stavba</t>
  </si>
  <si>
    <t>Celkem za stavbu</t>
  </si>
  <si>
    <t>CZK</t>
  </si>
  <si>
    <t>Rekapitulace dílů</t>
  </si>
  <si>
    <t>Typ dílu</t>
  </si>
  <si>
    <t>03</t>
  </si>
  <si>
    <t>Terénní úpravy a návozy</t>
  </si>
  <si>
    <t>1</t>
  </si>
  <si>
    <t>Založení, práce</t>
  </si>
  <si>
    <t>3</t>
  </si>
  <si>
    <t>Materiál</t>
  </si>
  <si>
    <t>3a</t>
  </si>
  <si>
    <t>Výsadbový materiál - stromy-vč.dopravy</t>
  </si>
  <si>
    <t>998</t>
  </si>
  <si>
    <t>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</si>
  <si>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</si>
  <si>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</si>
  <si>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</si>
  <si>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</si>
  <si>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</si>
  <si>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</si>
  <si>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</si>
  <si>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</si>
  <si>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</si>
  <si>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</si>
  <si>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</si>
  <si>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</si>
  <si>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</si>
  <si>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</si>
  <si>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</si>
  <si>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</si>
  <si>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</si>
  <si>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</si>
  <si>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</si>
  <si>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</si>
  <si>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</si>
  <si>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</si>
  <si>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</si>
  <si>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</si>
  <si>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</si>
  <si>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</si>
  <si>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</si>
  <si>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</si>
  <si>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</si>
  <si>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162701105R00</t>
  </si>
  <si>
    <t>Vodorovné přemístění do 10000 m zeminy z horniny tř. 1 až 4</t>
  </si>
  <si>
    <t>m3</t>
  </si>
  <si>
    <t>RTS 22/ I</t>
  </si>
  <si>
    <t>ÚRS 21 01</t>
  </si>
  <si>
    <t>Práce</t>
  </si>
  <si>
    <t>POL1_1</t>
  </si>
  <si>
    <t xml:space="preserve">(30*0,45)*1,03 : </t>
  </si>
  <si>
    <t>VV</t>
  </si>
  <si>
    <t>13,905</t>
  </si>
  <si>
    <t>182301131R00</t>
  </si>
  <si>
    <t>Rozprostření ornice pl přes 500 m2 ve svahu přes 1:5 tl vrstvy do 100 mm</t>
  </si>
  <si>
    <t>m2</t>
  </si>
  <si>
    <t xml:space="preserve">30 : </t>
  </si>
  <si>
    <t>30</t>
  </si>
  <si>
    <t>171151103</t>
  </si>
  <si>
    <t>Uložení sypanin do násypů strojně s rozprostřením sypaniny ve vrstvách a s hrubým urovnáním zhutněných z hornin soudržných jakékoliv třídy těžitelnosti</t>
  </si>
  <si>
    <t>URS</t>
  </si>
  <si>
    <t>182251101</t>
  </si>
  <si>
    <t>Svahování trvalých svahů do projektovaných profilů strojně s potřebným přemístěním výkopku při svahování násypů v jakékoliv hornině</t>
  </si>
  <si>
    <t xml:space="preserve">"dle technické zprávy" : </t>
  </si>
  <si>
    <t>10364101</t>
  </si>
  <si>
    <t>zemina pro terénní úpravy -  ornice</t>
  </si>
  <si>
    <t>t</t>
  </si>
  <si>
    <t>Specifikace</t>
  </si>
  <si>
    <t>POL3_0</t>
  </si>
  <si>
    <t xml:space="preserve">13,905*1,4 : </t>
  </si>
  <si>
    <t>19,467</t>
  </si>
  <si>
    <t>181301102R00</t>
  </si>
  <si>
    <t>Rozprostření ornice tl vrstvy do 150 mm pl do 500 m2 v rovině nebo ve svahu do 1:5</t>
  </si>
  <si>
    <t xml:space="preserve">"substráty a dovozy" 530+15,5 : </t>
  </si>
  <si>
    <t>545,5</t>
  </si>
  <si>
    <t>183101113R00</t>
  </si>
  <si>
    <t>Hloubení jamek bez výměny půdy zeminy tř 1 až 4 objem do 0,05 m3 v rovině a svahu do 1:5</t>
  </si>
  <si>
    <t>kus</t>
  </si>
  <si>
    <t xml:space="preserve">"keře listnaté, popínavky, traviny" 4+10+3+32+35+45+8 : </t>
  </si>
  <si>
    <t>137</t>
  </si>
  <si>
    <t>183101321R00</t>
  </si>
  <si>
    <t>Jamky pro výsadbu s výměnou 100 % půdy zeminy tř 1 až 4 objem do 1 m3 v rovině a svahu do 1:5</t>
  </si>
  <si>
    <t xml:space="preserve">"pro listnaté stromy v.s.16-18" 3 : </t>
  </si>
  <si>
    <t>183205112R00</t>
  </si>
  <si>
    <t>Založení záhonu v rovině a svahu do 1:5 zemina tř 3</t>
  </si>
  <si>
    <t xml:space="preserve">"keře" 15,5 : </t>
  </si>
  <si>
    <t>15,5</t>
  </si>
  <si>
    <t>183403132R00</t>
  </si>
  <si>
    <t>Obdělání půdy rytím zemina tř 3 v rovině a svahu do 1:5</t>
  </si>
  <si>
    <t xml:space="preserve">"nově založené záhony"  15,5 : </t>
  </si>
  <si>
    <t>184102111R00</t>
  </si>
  <si>
    <t>Výsadba dřeviny s balem D do 0,2 m do jamky se zalitím v rovině a svahu do 1:5</t>
  </si>
  <si>
    <t>184102116R00</t>
  </si>
  <si>
    <t>Výsadba dřeviny s balem D do 0,8 m do jamky se zalitím v rovině a svahu do 1:5</t>
  </si>
  <si>
    <t xml:space="preserve">"listnaté stromy" 3 : </t>
  </si>
  <si>
    <t>184802111R00</t>
  </si>
  <si>
    <t>Chemické odplevelení před založením kultury nad 20 m2 postřikem na široko v rovině a svahu do 1:5</t>
  </si>
  <si>
    <t xml:space="preserve">"trávníky 2x" 350*2 : </t>
  </si>
  <si>
    <t xml:space="preserve">"nově založené záhony 2x"  15,5*2 : </t>
  </si>
  <si>
    <t>731</t>
  </si>
  <si>
    <t>185803211R00</t>
  </si>
  <si>
    <t>Uválcování trávníku v rovině a svahu do 1:5</t>
  </si>
  <si>
    <t xml:space="preserve">305 : </t>
  </si>
  <si>
    <t>305</t>
  </si>
  <si>
    <t>185804311R00</t>
  </si>
  <si>
    <t>Zalití rostlin vodou plocha do 20 m2, 4x</t>
  </si>
  <si>
    <t xml:space="preserve">"stromy" 3*0,1*4 : </t>
  </si>
  <si>
    <t xml:space="preserve">"keře v záhonech" 137*0,01*4 : </t>
  </si>
  <si>
    <t>6,68</t>
  </si>
  <si>
    <t>185804312R00</t>
  </si>
  <si>
    <t>Zalití rostlin vodou plocha přes 20 m2 8krát</t>
  </si>
  <si>
    <t xml:space="preserve">"TRÁVNÍK" 350*0,01*8 : </t>
  </si>
  <si>
    <t>28</t>
  </si>
  <si>
    <t>181111121</t>
  </si>
  <si>
    <t>Plošná úprava terénu do 500 m2 zemina tř 1 až 4 nerovnosti do 150 mm v rovinně a svahu do 1:5</t>
  </si>
  <si>
    <t xml:space="preserve">"dle výkresy technické zprávy" 530+15,5 : </t>
  </si>
  <si>
    <t>181411131</t>
  </si>
  <si>
    <t>Založení parkového trávníku výsevem plochy do 1000 m2 v rovině a ve svahu do 1:5</t>
  </si>
  <si>
    <t xml:space="preserve">"parkový klasicky" 530*1,05 : </t>
  </si>
  <si>
    <t>556,5</t>
  </si>
  <si>
    <t>183111111</t>
  </si>
  <si>
    <t>Hloubení jamek pro vysazování rostlin v zemině tř.1 až 4 bez výměny půdy v rovině nebo na svahu do 1:5, objemu do 0,002 m3</t>
  </si>
  <si>
    <t xml:space="preserve">"cibuloviny" 27 : </t>
  </si>
  <si>
    <t>27</t>
  </si>
  <si>
    <t>183211313</t>
  </si>
  <si>
    <t>Výsadba květin do připravené půdy se zalitím do připravené půdy, se zalitím cibulí nebo hlíz</t>
  </si>
  <si>
    <t>183402121</t>
  </si>
  <si>
    <t>Rozrušení půdy souvislé plochy do 500 m2 hloubky do 150 mm v rovině a svahu do 1:5</t>
  </si>
  <si>
    <t xml:space="preserve">"předseťové zpracování trávníku" 530 : </t>
  </si>
  <si>
    <t>184215133</t>
  </si>
  <si>
    <t>Ukotvení kmene dřevin třemi kůly D do 0,1 m délky do 3 m</t>
  </si>
  <si>
    <t xml:space="preserve">"dle technické zprávy a výkresu " : </t>
  </si>
  <si>
    <t xml:space="preserve">"včetně uchycení příček a úvazků" : </t>
  </si>
  <si>
    <t>184215422</t>
  </si>
  <si>
    <t>Zhotovení závlahové mísy dřevin D do 1,0 m na svahu do 1:2</t>
  </si>
  <si>
    <t xml:space="preserve">"dle standardu AOKP a textové zprávy" : </t>
  </si>
  <si>
    <t xml:space="preserve">"stromy listnaté" 3 : </t>
  </si>
  <si>
    <t>184911421</t>
  </si>
  <si>
    <t>Mulčování rostlin kůrou tl. do 0,1 m v rovině a svahu do 1:5</t>
  </si>
  <si>
    <t xml:space="preserve">"dle výkresů a textové zprávy" : </t>
  </si>
  <si>
    <t xml:space="preserve">"stromy" 3,14*0,5*1*3 : </t>
  </si>
  <si>
    <t xml:space="preserve">"keřové záhony s kůrou" 15,5*1,03 : </t>
  </si>
  <si>
    <t>20,675</t>
  </si>
  <si>
    <t>185851121</t>
  </si>
  <si>
    <t>Dovoz vody pro zálivku rostlin za vzdálenost do 1000 m</t>
  </si>
  <si>
    <t xml:space="preserve">6,680+28 : </t>
  </si>
  <si>
    <t>34,68</t>
  </si>
  <si>
    <t>26vl</t>
  </si>
  <si>
    <t>Ochrana kmene aplikovaná nátěrem na kmen v rovině a svahu do 1:5</t>
  </si>
  <si>
    <t>Vlastní</t>
  </si>
  <si>
    <t>Indiv</t>
  </si>
  <si>
    <t xml:space="preserve">"plocha kmene 16-18" 0,50*3*1,03 : </t>
  </si>
  <si>
    <t>1,545</t>
  </si>
  <si>
    <t>OBR</t>
  </si>
  <si>
    <t>Odpíchnutí obrub s obrubou</t>
  </si>
  <si>
    <t>m</t>
  </si>
  <si>
    <t xml:space="preserve">"okraje + prořez"15,4 : </t>
  </si>
  <si>
    <t>15,4</t>
  </si>
  <si>
    <t>00572410R</t>
  </si>
  <si>
    <t>osivo směs travní parková</t>
  </si>
  <si>
    <t>kg</t>
  </si>
  <si>
    <t>SPCM</t>
  </si>
  <si>
    <t xml:space="preserve">"plocha trávníku" 350*0,035 : </t>
  </si>
  <si>
    <t>12,25</t>
  </si>
  <si>
    <t>08211321</t>
  </si>
  <si>
    <t>voda pitná pro ostatní odběratele</t>
  </si>
  <si>
    <t>10321100</t>
  </si>
  <si>
    <t>zahradní substrát pro výsadbu VL</t>
  </si>
  <si>
    <t xml:space="preserve">"specifikace dle textové zprávy" : </t>
  </si>
  <si>
    <t xml:space="preserve">"včetně hydrogelu" : </t>
  </si>
  <si>
    <t xml:space="preserve">"záhony keřů 50%" 15,5*0,15*0,3*1,03 : </t>
  </si>
  <si>
    <t xml:space="preserve">"stromy" 0,75*3*1,03 : </t>
  </si>
  <si>
    <t>3,036</t>
  </si>
  <si>
    <t>10371500R</t>
  </si>
  <si>
    <t>substrát pro trávníky VL</t>
  </si>
  <si>
    <t xml:space="preserve">"parkový trávník" 350*0,05*1,03 : </t>
  </si>
  <si>
    <t>18,025</t>
  </si>
  <si>
    <t>10391100R</t>
  </si>
  <si>
    <t>kůra mulčovací VL</t>
  </si>
  <si>
    <t xml:space="preserve">"stromy solitérně vysazované" 3*3,14*0,5*1*0,1*1,03 : </t>
  </si>
  <si>
    <t xml:space="preserve">"záhony s keři a popínavkami" 15,5*0,1*1,03 : </t>
  </si>
  <si>
    <t>2,082</t>
  </si>
  <si>
    <t>1-hnojivo-tab-s</t>
  </si>
  <si>
    <t>D+M tabletové dlouhodobé hnojivo 10g</t>
  </si>
  <si>
    <t>tab</t>
  </si>
  <si>
    <t xml:space="preserve">"dle. technické zprávy a výkresu" : </t>
  </si>
  <si>
    <t xml:space="preserve">"stromy balové"  3*10 : </t>
  </si>
  <si>
    <t xml:space="preserve">"keře" 137*3 : </t>
  </si>
  <si>
    <t>441</t>
  </si>
  <si>
    <t>25234001</t>
  </si>
  <si>
    <t>herbicid totální systémový neselektivní</t>
  </si>
  <si>
    <t>litr</t>
  </si>
  <si>
    <t xml:space="preserve">"trávník 2x" 350*2*0,001 : </t>
  </si>
  <si>
    <t xml:space="preserve">"nově založené záhony 2x" 15,5*2*0,001 : </t>
  </si>
  <si>
    <t>0,731</t>
  </si>
  <si>
    <t>60591257</t>
  </si>
  <si>
    <t>kůl vyvazovací dřevěný impregnovaný D 8cm dl 3m</t>
  </si>
  <si>
    <t xml:space="preserve">"listnaté stromy" 3*3*1,03 : </t>
  </si>
  <si>
    <t>9,27</t>
  </si>
  <si>
    <t>618vl 26a</t>
  </si>
  <si>
    <t>ochranný nátěr na kmeny</t>
  </si>
  <si>
    <t xml:space="preserve">"počet stromů/kg nátěru/koeficient ztráty" : </t>
  </si>
  <si>
    <t xml:space="preserve">3*0,50*1,03 : </t>
  </si>
  <si>
    <t>c1</t>
  </si>
  <si>
    <t>Narcisus'King Alfred'</t>
  </si>
  <si>
    <t>ks</t>
  </si>
  <si>
    <t xml:space="preserve">"specifikace dle technické zprávy" 27 : </t>
  </si>
  <si>
    <t>k1</t>
  </si>
  <si>
    <t>Stephanandra incisa'Crispa''  v.s.30-40 K2l, 5 výhonů, 1jakost tř., kontejnerovaný</t>
  </si>
  <si>
    <t xml:space="preserve">"specifikace dle technické zprávy" 4 : </t>
  </si>
  <si>
    <t>4</t>
  </si>
  <si>
    <t>k2</t>
  </si>
  <si>
    <t>Vinca major'Variegata' v.s.30-40, K2l, 5 výhonů, 1jakost tř., kontejnerovaný</t>
  </si>
  <si>
    <t xml:space="preserve">"specifikace dle technické zprávy" 10 : </t>
  </si>
  <si>
    <t>10</t>
  </si>
  <si>
    <t>k3</t>
  </si>
  <si>
    <t>Spiraea japonice'Albiflora' v.s.30-40, K2l, 5 výhonů, 1jakost tř., kontejnerovaný</t>
  </si>
  <si>
    <t xml:space="preserve">"specifikace dle technické zprávy" 3 : </t>
  </si>
  <si>
    <t>k4</t>
  </si>
  <si>
    <t>Hedera helix v.s.20-30, K2l, 5 výhonů, 1jakost tř., kontejnerovaný</t>
  </si>
  <si>
    <t xml:space="preserve">"specifikace dle technické zprávy" 32 : </t>
  </si>
  <si>
    <t>32</t>
  </si>
  <si>
    <t>k5</t>
  </si>
  <si>
    <t>Parthenocisus tricuspidata v.s.20-30, K2l, 5 výhonů, 1jakost tř., kontejnerovaný</t>
  </si>
  <si>
    <t xml:space="preserve">"specifikace dle technické zprávy" 35 : </t>
  </si>
  <si>
    <t>35</t>
  </si>
  <si>
    <t>k6</t>
  </si>
  <si>
    <t>Ribez sanquineum'King Edvard' v.s.40-60, K2l, 5 výhonů, 1jakost tř., kontejnerovaný</t>
  </si>
  <si>
    <t xml:space="preserve">"specifikace dle technické zprávy" 45 : </t>
  </si>
  <si>
    <t>45</t>
  </si>
  <si>
    <t>sl2</t>
  </si>
  <si>
    <t>Cercidiphylum japonicum o.k.16-18, tř.1 s balem pr.60cm zpevněným pletiven, nasazení koruny 220cm, 3-4x přesazované</t>
  </si>
  <si>
    <t>tr1</t>
  </si>
  <si>
    <t>Panicum virgatum'Cloud Nine', K9, 1jakost tř., kontejnerovaný</t>
  </si>
  <si>
    <t xml:space="preserve">"specifikace dle technické zprávy" 8 : </t>
  </si>
  <si>
    <t>8</t>
  </si>
  <si>
    <t>998231311R00</t>
  </si>
  <si>
    <t>Přesun hmot pro sadovnické a krajinářské úpravy vodorovně do 5000 m</t>
  </si>
  <si>
    <t>SUM</t>
  </si>
  <si>
    <t>Poznámky uchazeče k zadání</t>
  </si>
  <si>
    <t>POPUZIV</t>
  </si>
  <si>
    <t>END</t>
  </si>
  <si>
    <t>Jičín I. Etapa, Nerudova</t>
  </si>
  <si>
    <t>Jičín, I. Etapa, Nerudova</t>
  </si>
  <si>
    <t>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</si>
</sst>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5">
      <c r="A2" s="2"/>
      <c r="B2" s="77" t="s">
        <v>24</v>
      </c>
      <c r="C2" s="78"/>
      <c r="D2" s="79" t="s">
        <v>48</v>
      </c>
      <c r="E2" s="225" t="s">
        <v>292</v>
      </c>
      <c r="F2" s="226"/>
      <c r="G2" s="226"/>
      <c r="H2" s="226"/>
      <c r="I2" s="226"/>
      <c r="J2" s="227"/>
      <c r="O2" s="1"/>
    </row>
    <row r="3" spans="1:15" ht="27" customHeight="1" x14ac:dyDescent="0.25">
      <c r="A3" s="2"/>
      <c r="B3" s="80" t="s">
        <v>46</v>
      </c>
      <c r="C3" s="78"/>
      <c r="D3" s="81" t="s">
        <v>43</v>
      </c>
      <c r="E3" s="228" t="s">
        <v>294</v>
      </c>
      <c r="F3" s="229"/>
      <c r="G3" s="229"/>
      <c r="H3" s="229"/>
      <c r="I3" s="229"/>
      <c r="J3" s="230"/>
    </row>
    <row r="4" spans="1:15" ht="23.25" customHeight="1" x14ac:dyDescent="0.25">
      <c r="A4" s="76">
        <v>2259</v>
      </c>
      <c r="B4" s="82" t="s">
        <v>47</v>
      </c>
      <c r="C4" s="83"/>
      <c r="D4" s="84" t="s">
        <v>43</v>
      </c>
      <c r="E4" s="208" t="s">
        <v>294</v>
      </c>
      <c r="F4" s="209"/>
      <c r="G4" s="209"/>
      <c r="H4" s="209"/>
      <c r="I4" s="209"/>
      <c r="J4" s="210"/>
    </row>
    <row r="5" spans="1:15" ht="24" customHeight="1" x14ac:dyDescent="0.25">
      <c r="A5" s="2"/>
      <c r="B5" s="31" t="s">
        <v>23</v>
      </c>
      <c r="D5" s="213"/>
      <c r="E5" s="214"/>
      <c r="F5" s="214"/>
      <c r="G5" s="214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5"/>
      <c r="E6" s="216"/>
      <c r="F6" s="216"/>
      <c r="G6" s="216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2"/>
      <c r="E11" s="232"/>
      <c r="F11" s="232"/>
      <c r="G11" s="232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07"/>
      <c r="E12" s="207"/>
      <c r="F12" s="207"/>
      <c r="G12" s="207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1"/>
      <c r="F13" s="212"/>
      <c r="G13" s="21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SUMIF(F49:F53,A16,I49:I53)+SUMIF(F49:F53,"PSU",I49:I53)</f>
        <v>0</v>
      </c>
      <c r="J16" s="198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SUMIF(F49:F53,A17,I49:I53)</f>
        <v>0</v>
      </c>
      <c r="J17" s="198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f>SUMIF(F49:F53,A18,I49:I53)</f>
        <v>0</v>
      </c>
      <c r="J18" s="198"/>
    </row>
    <row r="19" spans="1:10" ht="23.25" customHeight="1" x14ac:dyDescent="0.25">
      <c r="A19" s="139" t="s">
        <v>64</v>
      </c>
      <c r="B19" s="38" t="s">
        <v>29</v>
      </c>
      <c r="C19" s="62"/>
      <c r="D19" s="63"/>
      <c r="E19" s="196"/>
      <c r="F19" s="197"/>
      <c r="G19" s="196"/>
      <c r="H19" s="197"/>
      <c r="I19" s="196">
        <f>SUMIF(F49:F53,A19,I49:I53)</f>
        <v>0</v>
      </c>
      <c r="J19" s="198"/>
    </row>
    <row r="20" spans="1:10" ht="23.25" customHeight="1" x14ac:dyDescent="0.25">
      <c r="A20" s="139" t="s">
        <v>65</v>
      </c>
      <c r="B20" s="38" t="s">
        <v>30</v>
      </c>
      <c r="C20" s="62"/>
      <c r="D20" s="63"/>
      <c r="E20" s="196"/>
      <c r="F20" s="197"/>
      <c r="G20" s="196"/>
      <c r="H20" s="197"/>
      <c r="I20" s="196">
        <f>SUMIF(F49:F53,A20,I49:I53)</f>
        <v>0</v>
      </c>
      <c r="J20" s="198"/>
    </row>
    <row r="21" spans="1:10" ht="23.25" customHeight="1" x14ac:dyDescent="0.25">
      <c r="A21" s="2"/>
      <c r="B21" s="48" t="s">
        <v>31</v>
      </c>
      <c r="C21" s="64"/>
      <c r="D21" s="65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2">
        <f>ZakladDPHSniVypocet+ZakladDPHZaklVypocet</f>
        <v>0</v>
      </c>
      <c r="H28" s="202"/>
      <c r="I28" s="202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1">
        <f>A27</f>
        <v>0</v>
      </c>
      <c r="H29" s="201"/>
      <c r="I29" s="201"/>
      <c r="J29" s="120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5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49</v>
      </c>
      <c r="C39" s="186"/>
      <c r="D39" s="186"/>
      <c r="E39" s="186"/>
      <c r="F39" s="100">
        <f>'SO 03 SO 03 Pol'!AE167</f>
        <v>0</v>
      </c>
      <c r="G39" s="101">
        <f>'SO 03 SO 03 Pol'!AF167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5">
      <c r="A40" s="89">
        <v>2</v>
      </c>
      <c r="B40" s="104" t="s">
        <v>43</v>
      </c>
      <c r="C40" s="187" t="s">
        <v>45</v>
      </c>
      <c r="D40" s="187"/>
      <c r="E40" s="187"/>
      <c r="F40" s="105">
        <f>'SO 03 SO 03 Pol'!AE167</f>
        <v>0</v>
      </c>
      <c r="G40" s="106">
        <f>'SO 03 SO 03 Pol'!AF167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5">
      <c r="A41" s="89">
        <v>3</v>
      </c>
      <c r="B41" s="108" t="s">
        <v>43</v>
      </c>
      <c r="C41" s="186" t="s">
        <v>44</v>
      </c>
      <c r="D41" s="186"/>
      <c r="E41" s="186"/>
      <c r="F41" s="109">
        <f>'SO 03 SO 03 Pol'!AE167</f>
        <v>0</v>
      </c>
      <c r="G41" s="102">
        <f>'SO 03 SO 03 Pol'!AF167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5">
      <c r="A42" s="89"/>
      <c r="B42" s="188" t="s">
        <v>50</v>
      </c>
      <c r="C42" s="189"/>
      <c r="D42" s="189"/>
      <c r="E42" s="19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x14ac:dyDescent="0.3">
      <c r="B46" s="121" t="s">
        <v>52</v>
      </c>
    </row>
    <row r="48" spans="1:10" ht="25.5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5">
      <c r="A49" s="124"/>
      <c r="B49" s="129" t="s">
        <v>54</v>
      </c>
      <c r="C49" s="184" t="s">
        <v>55</v>
      </c>
      <c r="D49" s="185"/>
      <c r="E49" s="185"/>
      <c r="F49" s="135" t="s">
        <v>26</v>
      </c>
      <c r="G49" s="136"/>
      <c r="H49" s="136"/>
      <c r="I49" s="136">
        <f>'SO 03 SO 03 Pol'!G8</f>
        <v>0</v>
      </c>
      <c r="J49" s="133" t="str">
        <f>IF(I54=0,"",I49/I54*100)</f>
        <v/>
      </c>
    </row>
    <row r="50" spans="1:10" ht="36.75" customHeight="1" x14ac:dyDescent="0.25">
      <c r="A50" s="124"/>
      <c r="B50" s="129" t="s">
        <v>56</v>
      </c>
      <c r="C50" s="184" t="s">
        <v>57</v>
      </c>
      <c r="D50" s="185"/>
      <c r="E50" s="185"/>
      <c r="F50" s="135" t="s">
        <v>26</v>
      </c>
      <c r="G50" s="136"/>
      <c r="H50" s="136"/>
      <c r="I50" s="136">
        <f>'SO 03 SO 03 Pol'!G25</f>
        <v>0</v>
      </c>
      <c r="J50" s="133" t="str">
        <f>IF(I54=0,"",I50/I54*100)</f>
        <v/>
      </c>
    </row>
    <row r="51" spans="1:10" ht="36.75" customHeight="1" x14ac:dyDescent="0.25">
      <c r="A51" s="124"/>
      <c r="B51" s="129" t="s">
        <v>58</v>
      </c>
      <c r="C51" s="184" t="s">
        <v>59</v>
      </c>
      <c r="D51" s="185"/>
      <c r="E51" s="185"/>
      <c r="F51" s="135" t="s">
        <v>26</v>
      </c>
      <c r="G51" s="136"/>
      <c r="H51" s="136"/>
      <c r="I51" s="136">
        <f>'SO 03 SO 03 Pol'!G100</f>
        <v>0</v>
      </c>
      <c r="J51" s="133" t="str">
        <f>IF(I54=0,"",I51/I54*100)</f>
        <v/>
      </c>
    </row>
    <row r="52" spans="1:10" ht="36.75" customHeight="1" x14ac:dyDescent="0.25">
      <c r="A52" s="124"/>
      <c r="B52" s="129" t="s">
        <v>60</v>
      </c>
      <c r="C52" s="184" t="s">
        <v>61</v>
      </c>
      <c r="D52" s="185"/>
      <c r="E52" s="185"/>
      <c r="F52" s="135" t="s">
        <v>26</v>
      </c>
      <c r="G52" s="136"/>
      <c r="H52" s="136"/>
      <c r="I52" s="136">
        <f>'SO 03 SO 03 Pol'!G136</f>
        <v>0</v>
      </c>
      <c r="J52" s="133" t="str">
        <f>IF(I54=0,"",I52/I54*100)</f>
        <v/>
      </c>
    </row>
    <row r="53" spans="1:10" ht="36.75" customHeight="1" x14ac:dyDescent="0.25">
      <c r="A53" s="124"/>
      <c r="B53" s="129" t="s">
        <v>62</v>
      </c>
      <c r="C53" s="184" t="s">
        <v>63</v>
      </c>
      <c r="D53" s="185"/>
      <c r="E53" s="185"/>
      <c r="F53" s="135" t="s">
        <v>26</v>
      </c>
      <c r="G53" s="136"/>
      <c r="H53" s="136"/>
      <c r="I53" s="136">
        <f>'SO 03 SO 03 Pol'!G164</f>
        <v>0</v>
      </c>
      <c r="J53" s="133" t="str">
        <f>IF(I54=0,"",I53/I54*100)</f>
        <v/>
      </c>
    </row>
    <row r="54" spans="1:10" ht="25.5" customHeight="1" x14ac:dyDescent="0.25">
      <c r="A54" s="125"/>
      <c r="B54" s="130" t="s">
        <v>1</v>
      </c>
      <c r="C54" s="131"/>
      <c r="D54" s="132"/>
      <c r="E54" s="132"/>
      <c r="F54" s="137"/>
      <c r="G54" s="138"/>
      <c r="H54" s="138"/>
      <c r="I54" s="138">
        <f>SUM(I49:I53)</f>
        <v>0</v>
      </c>
      <c r="J54" s="134">
        <f>SUM(J49:J53)</f>
        <v>0</v>
      </c>
    </row>
    <row r="55" spans="1:10" x14ac:dyDescent="0.25">
      <c r="F55" s="87"/>
      <c r="G55" s="87"/>
      <c r="H55" s="87"/>
      <c r="I55" s="87"/>
      <c r="J55" s="88"/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6" t="s">
        <v>7</v>
      </c>
      <c r="B1" s="236"/>
      <c r="C1" s="237"/>
      <c r="D1" s="236"/>
      <c r="E1" s="236"/>
      <c r="F1" s="236"/>
      <c r="G1" s="236"/>
    </row>
    <row r="2" spans="1:7" ht="24.9" customHeight="1" x14ac:dyDescent="0.25">
      <c r="A2" s="50" t="s">
        <v>8</v>
      </c>
      <c r="B2" s="49"/>
      <c r="C2" s="238"/>
      <c r="D2" s="238"/>
      <c r="E2" s="238"/>
      <c r="F2" s="238"/>
      <c r="G2" s="239"/>
    </row>
    <row r="3" spans="1:7" ht="24.9" customHeight="1" x14ac:dyDescent="0.25">
      <c r="A3" s="50" t="s">
        <v>9</v>
      </c>
      <c r="B3" s="49"/>
      <c r="C3" s="238"/>
      <c r="D3" s="238"/>
      <c r="E3" s="238"/>
      <c r="F3" s="238"/>
      <c r="G3" s="239"/>
    </row>
    <row r="4" spans="1:7" ht="24.9" customHeight="1" x14ac:dyDescent="0.25">
      <c r="A4" s="50" t="s">
        <v>10</v>
      </c>
      <c r="B4" s="49"/>
      <c r="C4" s="238"/>
      <c r="D4" s="238"/>
      <c r="E4" s="238"/>
      <c r="F4" s="238"/>
      <c r="G4" s="239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C640D-79A3-4883-B77D-A68A3FFB8E39}">
  <sheetPr>
    <outlinePr summaryBelow="0"/>
  </sheetPr>
  <dimension ref="A1:BH5000"/>
  <sheetViews>
    <sheetView workbookViewId="0">
      <pane ySplit="7" topLeftCell="A158" activePane="bottomLeft" state="frozen"/>
      <selection pane="bottomLeft" activeCell="C5" sqref="C5"/>
    </sheetView>
  </sheetViews>
  <sheetFormatPr defaultRowHeight="13.2" outlineLevelRow="1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0" t="s">
        <v>7</v>
      </c>
      <c r="B1" s="240"/>
      <c r="C1" s="240"/>
      <c r="D1" s="240"/>
      <c r="E1" s="240"/>
      <c r="F1" s="240"/>
      <c r="G1" s="240"/>
      <c r="AG1" t="s">
        <v>66</v>
      </c>
    </row>
    <row r="2" spans="1:60" ht="25.05" customHeight="1" x14ac:dyDescent="0.25">
      <c r="A2" s="140" t="s">
        <v>8</v>
      </c>
      <c r="B2" s="49" t="s">
        <v>48</v>
      </c>
      <c r="C2" s="241" t="s">
        <v>293</v>
      </c>
      <c r="D2" s="242"/>
      <c r="E2" s="242"/>
      <c r="F2" s="242"/>
      <c r="G2" s="243"/>
      <c r="AG2" t="s">
        <v>67</v>
      </c>
    </row>
    <row r="3" spans="1:60" ht="25.05" customHeight="1" x14ac:dyDescent="0.25">
      <c r="A3" s="140" t="s">
        <v>9</v>
      </c>
      <c r="B3" s="49" t="s">
        <v>43</v>
      </c>
      <c r="C3" s="241" t="s">
        <v>294</v>
      </c>
      <c r="D3" s="242"/>
      <c r="E3" s="242"/>
      <c r="F3" s="242"/>
      <c r="G3" s="243"/>
      <c r="AC3" s="122" t="s">
        <v>67</v>
      </c>
      <c r="AG3" t="s">
        <v>68</v>
      </c>
    </row>
    <row r="4" spans="1:60" ht="25.05" customHeight="1" x14ac:dyDescent="0.25">
      <c r="A4" s="141" t="s">
        <v>10</v>
      </c>
      <c r="B4" s="142" t="s">
        <v>43</v>
      </c>
      <c r="C4" s="244" t="s">
        <v>294</v>
      </c>
      <c r="D4" s="245"/>
      <c r="E4" s="245"/>
      <c r="F4" s="245"/>
      <c r="G4" s="246"/>
      <c r="AG4" t="s">
        <v>69</v>
      </c>
    </row>
    <row r="5" spans="1:60" x14ac:dyDescent="0.25">
      <c r="D5" s="10"/>
    </row>
    <row r="6" spans="1:60" ht="39.6" x14ac:dyDescent="0.25">
      <c r="A6" s="144" t="s">
        <v>70</v>
      </c>
      <c r="B6" s="146" t="s">
        <v>71</v>
      </c>
      <c r="C6" s="146" t="s">
        <v>72</v>
      </c>
      <c r="D6" s="145" t="s">
        <v>73</v>
      </c>
      <c r="E6" s="144" t="s">
        <v>74</v>
      </c>
      <c r="F6" s="143" t="s">
        <v>75</v>
      </c>
      <c r="G6" s="144" t="s">
        <v>31</v>
      </c>
      <c r="H6" s="147" t="s">
        <v>32</v>
      </c>
      <c r="I6" s="147" t="s">
        <v>76</v>
      </c>
      <c r="J6" s="147" t="s">
        <v>33</v>
      </c>
      <c r="K6" s="147" t="s">
        <v>77</v>
      </c>
      <c r="L6" s="147" t="s">
        <v>78</v>
      </c>
      <c r="M6" s="147" t="s">
        <v>79</v>
      </c>
      <c r="N6" s="147" t="s">
        <v>80</v>
      </c>
      <c r="O6" s="147" t="s">
        <v>81</v>
      </c>
      <c r="P6" s="147" t="s">
        <v>82</v>
      </c>
      <c r="Q6" s="147" t="s">
        <v>83</v>
      </c>
      <c r="R6" s="147" t="s">
        <v>84</v>
      </c>
      <c r="S6" s="147" t="s">
        <v>85</v>
      </c>
      <c r="T6" s="147" t="s">
        <v>86</v>
      </c>
      <c r="U6" s="147" t="s">
        <v>87</v>
      </c>
      <c r="V6" s="147" t="s">
        <v>88</v>
      </c>
      <c r="W6" s="147" t="s">
        <v>89</v>
      </c>
      <c r="X6" s="147" t="s">
        <v>90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5">
      <c r="A8" s="164" t="s">
        <v>91</v>
      </c>
      <c r="B8" s="165" t="s">
        <v>54</v>
      </c>
      <c r="C8" s="177" t="s">
        <v>55</v>
      </c>
      <c r="D8" s="166"/>
      <c r="E8" s="167"/>
      <c r="F8" s="168"/>
      <c r="G8" s="169">
        <f>SUMIF(AG9:AG24,"&lt;&gt;NOR",G9:G24)</f>
        <v>0</v>
      </c>
      <c r="H8" s="163"/>
      <c r="I8" s="163">
        <f>SUM(I9:I24)</f>
        <v>0</v>
      </c>
      <c r="J8" s="163"/>
      <c r="K8" s="163">
        <f>SUM(K9:K24)</f>
        <v>0</v>
      </c>
      <c r="L8" s="163"/>
      <c r="M8" s="163">
        <f>SUM(M9:M24)</f>
        <v>0</v>
      </c>
      <c r="N8" s="162"/>
      <c r="O8" s="162">
        <f>SUM(O9:O24)</f>
        <v>0</v>
      </c>
      <c r="P8" s="162"/>
      <c r="Q8" s="162">
        <f>SUM(Q9:Q24)</f>
        <v>0</v>
      </c>
      <c r="R8" s="163"/>
      <c r="S8" s="163"/>
      <c r="T8" s="163"/>
      <c r="U8" s="163"/>
      <c r="V8" s="163">
        <f>SUM(V9:V24)</f>
        <v>1.9100000000000001</v>
      </c>
      <c r="W8" s="163"/>
      <c r="X8" s="163"/>
      <c r="AG8" t="s">
        <v>92</v>
      </c>
    </row>
    <row r="9" spans="1:60" ht="20.399999999999999" outlineLevel="1" x14ac:dyDescent="0.25">
      <c r="A9" s="170">
        <v>1</v>
      </c>
      <c r="B9" s="171" t="s">
        <v>93</v>
      </c>
      <c r="C9" s="178" t="s">
        <v>94</v>
      </c>
      <c r="D9" s="172" t="s">
        <v>95</v>
      </c>
      <c r="E9" s="173">
        <v>13.904999999999999</v>
      </c>
      <c r="F9" s="174"/>
      <c r="G9" s="175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96</v>
      </c>
      <c r="T9" s="158" t="s">
        <v>97</v>
      </c>
      <c r="U9" s="158">
        <v>0.01</v>
      </c>
      <c r="V9" s="158">
        <f>ROUND(E9*U9,2)</f>
        <v>0.14000000000000001</v>
      </c>
      <c r="W9" s="158"/>
      <c r="X9" s="158" t="s">
        <v>98</v>
      </c>
      <c r="Y9" s="148"/>
      <c r="Z9" s="148"/>
      <c r="AA9" s="148"/>
      <c r="AB9" s="148"/>
      <c r="AC9" s="148"/>
      <c r="AD9" s="148"/>
      <c r="AE9" s="148"/>
      <c r="AF9" s="148"/>
      <c r="AG9" s="148" t="s">
        <v>99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55"/>
      <c r="B10" s="156"/>
      <c r="C10" s="179" t="s">
        <v>100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101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55"/>
      <c r="B11" s="156"/>
      <c r="C11" s="179" t="s">
        <v>102</v>
      </c>
      <c r="D11" s="160"/>
      <c r="E11" s="161">
        <v>13.904999999999999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101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0.399999999999999" outlineLevel="1" x14ac:dyDescent="0.25">
      <c r="A12" s="170">
        <v>2</v>
      </c>
      <c r="B12" s="171" t="s">
        <v>103</v>
      </c>
      <c r="C12" s="178" t="s">
        <v>104</v>
      </c>
      <c r="D12" s="172" t="s">
        <v>105</v>
      </c>
      <c r="E12" s="173">
        <v>30</v>
      </c>
      <c r="F12" s="174"/>
      <c r="G12" s="175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7">
        <v>0</v>
      </c>
      <c r="O12" s="157">
        <f>ROUND(E12*N12,2)</f>
        <v>0</v>
      </c>
      <c r="P12" s="157">
        <v>0</v>
      </c>
      <c r="Q12" s="157">
        <f>ROUND(E12*P12,2)</f>
        <v>0</v>
      </c>
      <c r="R12" s="158"/>
      <c r="S12" s="158" t="s">
        <v>96</v>
      </c>
      <c r="T12" s="158" t="s">
        <v>97</v>
      </c>
      <c r="U12" s="158">
        <v>5.8999999999999997E-2</v>
      </c>
      <c r="V12" s="158">
        <f>ROUND(E12*U12,2)</f>
        <v>1.77</v>
      </c>
      <c r="W12" s="158"/>
      <c r="X12" s="158" t="s">
        <v>98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55"/>
      <c r="B13" s="156"/>
      <c r="C13" s="179" t="s">
        <v>106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101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55"/>
      <c r="B14" s="156"/>
      <c r="C14" s="179" t="s">
        <v>107</v>
      </c>
      <c r="D14" s="160"/>
      <c r="E14" s="161">
        <v>30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101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30.6" outlineLevel="1" x14ac:dyDescent="0.25">
      <c r="A15" s="170">
        <v>3</v>
      </c>
      <c r="B15" s="171" t="s">
        <v>108</v>
      </c>
      <c r="C15" s="178" t="s">
        <v>109</v>
      </c>
      <c r="D15" s="172" t="s">
        <v>95</v>
      </c>
      <c r="E15" s="173">
        <v>13.904999999999999</v>
      </c>
      <c r="F15" s="174"/>
      <c r="G15" s="175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8"/>
      <c r="S15" s="158" t="s">
        <v>110</v>
      </c>
      <c r="T15" s="158" t="s">
        <v>97</v>
      </c>
      <c r="U15" s="158">
        <v>0</v>
      </c>
      <c r="V15" s="158">
        <f>ROUND(E15*U15,2)</f>
        <v>0</v>
      </c>
      <c r="W15" s="158"/>
      <c r="X15" s="158" t="s">
        <v>98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55"/>
      <c r="B16" s="156"/>
      <c r="C16" s="179" t="s">
        <v>100</v>
      </c>
      <c r="D16" s="160"/>
      <c r="E16" s="161"/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101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55"/>
      <c r="B17" s="156"/>
      <c r="C17" s="179" t="s">
        <v>102</v>
      </c>
      <c r="D17" s="160"/>
      <c r="E17" s="161">
        <v>13.904999999999999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101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30.6" outlineLevel="1" x14ac:dyDescent="0.25">
      <c r="A18" s="170">
        <v>4</v>
      </c>
      <c r="B18" s="171" t="s">
        <v>111</v>
      </c>
      <c r="C18" s="178" t="s">
        <v>112</v>
      </c>
      <c r="D18" s="172" t="s">
        <v>105</v>
      </c>
      <c r="E18" s="173">
        <v>30</v>
      </c>
      <c r="F18" s="174"/>
      <c r="G18" s="175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8"/>
      <c r="S18" s="158" t="s">
        <v>110</v>
      </c>
      <c r="T18" s="158" t="s">
        <v>97</v>
      </c>
      <c r="U18" s="158">
        <v>0</v>
      </c>
      <c r="V18" s="158">
        <f>ROUND(E18*U18,2)</f>
        <v>0</v>
      </c>
      <c r="W18" s="158"/>
      <c r="X18" s="158" t="s">
        <v>98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55"/>
      <c r="B19" s="156"/>
      <c r="C19" s="179" t="s">
        <v>113</v>
      </c>
      <c r="D19" s="160"/>
      <c r="E19" s="161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101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55"/>
      <c r="B20" s="156"/>
      <c r="C20" s="179" t="s">
        <v>106</v>
      </c>
      <c r="D20" s="160"/>
      <c r="E20" s="161"/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101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55"/>
      <c r="B21" s="156"/>
      <c r="C21" s="179" t="s">
        <v>107</v>
      </c>
      <c r="D21" s="160"/>
      <c r="E21" s="161">
        <v>30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101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70">
        <v>5</v>
      </c>
      <c r="B22" s="171" t="s">
        <v>114</v>
      </c>
      <c r="C22" s="178" t="s">
        <v>115</v>
      </c>
      <c r="D22" s="172" t="s">
        <v>116</v>
      </c>
      <c r="E22" s="173">
        <v>19.466999999999999</v>
      </c>
      <c r="F22" s="174"/>
      <c r="G22" s="175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8"/>
      <c r="S22" s="158" t="s">
        <v>110</v>
      </c>
      <c r="T22" s="158" t="s">
        <v>97</v>
      </c>
      <c r="U22" s="158">
        <v>0</v>
      </c>
      <c r="V22" s="158">
        <f>ROUND(E22*U22,2)</f>
        <v>0</v>
      </c>
      <c r="W22" s="158"/>
      <c r="X22" s="158" t="s">
        <v>117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55"/>
      <c r="B23" s="156"/>
      <c r="C23" s="179" t="s">
        <v>119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101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179" t="s">
        <v>120</v>
      </c>
      <c r="D24" s="160"/>
      <c r="E24" s="161">
        <v>19.466999999999999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101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5">
      <c r="A25" s="164" t="s">
        <v>91</v>
      </c>
      <c r="B25" s="165" t="s">
        <v>56</v>
      </c>
      <c r="C25" s="177" t="s">
        <v>57</v>
      </c>
      <c r="D25" s="166"/>
      <c r="E25" s="167"/>
      <c r="F25" s="168"/>
      <c r="G25" s="169">
        <f>SUMIF(AG26:AG99,"&lt;&gt;NOR",G26:G99)</f>
        <v>0</v>
      </c>
      <c r="H25" s="163"/>
      <c r="I25" s="163">
        <f>SUM(I26:I99)</f>
        <v>0</v>
      </c>
      <c r="J25" s="163"/>
      <c r="K25" s="163">
        <f>SUM(K26:K99)</f>
        <v>0</v>
      </c>
      <c r="L25" s="163"/>
      <c r="M25" s="163">
        <f>SUM(M26:M99)</f>
        <v>0</v>
      </c>
      <c r="N25" s="162"/>
      <c r="O25" s="162">
        <f>SUM(O26:O99)</f>
        <v>0</v>
      </c>
      <c r="P25" s="162"/>
      <c r="Q25" s="162">
        <f>SUM(Q26:Q99)</f>
        <v>0</v>
      </c>
      <c r="R25" s="163"/>
      <c r="S25" s="163"/>
      <c r="T25" s="163"/>
      <c r="U25" s="163"/>
      <c r="V25" s="163">
        <f>SUM(V26:V99)</f>
        <v>179.71</v>
      </c>
      <c r="W25" s="163"/>
      <c r="X25" s="163"/>
      <c r="AG25" t="s">
        <v>92</v>
      </c>
    </row>
    <row r="26" spans="1:60" ht="20.399999999999999" outlineLevel="1" x14ac:dyDescent="0.25">
      <c r="A26" s="170">
        <v>6</v>
      </c>
      <c r="B26" s="171" t="s">
        <v>121</v>
      </c>
      <c r="C26" s="178" t="s">
        <v>122</v>
      </c>
      <c r="D26" s="172" t="s">
        <v>105</v>
      </c>
      <c r="E26" s="173">
        <v>545.5</v>
      </c>
      <c r="F26" s="174"/>
      <c r="G26" s="175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8"/>
      <c r="S26" s="158" t="s">
        <v>96</v>
      </c>
      <c r="T26" s="158" t="s">
        <v>97</v>
      </c>
      <c r="U26" s="158">
        <v>0.17699999999999999</v>
      </c>
      <c r="V26" s="158">
        <f>ROUND(E26*U26,2)</f>
        <v>96.55</v>
      </c>
      <c r="W26" s="158"/>
      <c r="X26" s="158" t="s">
        <v>98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99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55"/>
      <c r="B27" s="156"/>
      <c r="C27" s="179" t="s">
        <v>123</v>
      </c>
      <c r="D27" s="160"/>
      <c r="E27" s="161"/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101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55"/>
      <c r="B28" s="156"/>
      <c r="C28" s="179" t="s">
        <v>124</v>
      </c>
      <c r="D28" s="160"/>
      <c r="E28" s="161">
        <v>545.5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101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0.399999999999999" outlineLevel="1" x14ac:dyDescent="0.25">
      <c r="A29" s="170">
        <v>7</v>
      </c>
      <c r="B29" s="171" t="s">
        <v>125</v>
      </c>
      <c r="C29" s="178" t="s">
        <v>126</v>
      </c>
      <c r="D29" s="172" t="s">
        <v>127</v>
      </c>
      <c r="E29" s="173">
        <v>137</v>
      </c>
      <c r="F29" s="174"/>
      <c r="G29" s="175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7">
        <v>0</v>
      </c>
      <c r="O29" s="157">
        <f>ROUND(E29*N29,2)</f>
        <v>0</v>
      </c>
      <c r="P29" s="157">
        <v>0</v>
      </c>
      <c r="Q29" s="157">
        <f>ROUND(E29*P29,2)</f>
        <v>0</v>
      </c>
      <c r="R29" s="158"/>
      <c r="S29" s="158" t="s">
        <v>96</v>
      </c>
      <c r="T29" s="158" t="s">
        <v>97</v>
      </c>
      <c r="U29" s="158">
        <v>0.121</v>
      </c>
      <c r="V29" s="158">
        <f>ROUND(E29*U29,2)</f>
        <v>16.579999999999998</v>
      </c>
      <c r="W29" s="158"/>
      <c r="X29" s="158" t="s">
        <v>98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99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55"/>
      <c r="B30" s="156"/>
      <c r="C30" s="179" t="s">
        <v>128</v>
      </c>
      <c r="D30" s="160"/>
      <c r="E30" s="161"/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101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55"/>
      <c r="B31" s="156"/>
      <c r="C31" s="179" t="s">
        <v>129</v>
      </c>
      <c r="D31" s="160"/>
      <c r="E31" s="161">
        <v>137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101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0.399999999999999" outlineLevel="1" x14ac:dyDescent="0.25">
      <c r="A32" s="170">
        <v>8</v>
      </c>
      <c r="B32" s="171" t="s">
        <v>130</v>
      </c>
      <c r="C32" s="178" t="s">
        <v>131</v>
      </c>
      <c r="D32" s="172" t="s">
        <v>127</v>
      </c>
      <c r="E32" s="173">
        <v>3</v>
      </c>
      <c r="F32" s="174"/>
      <c r="G32" s="175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96</v>
      </c>
      <c r="T32" s="158" t="s">
        <v>97</v>
      </c>
      <c r="U32" s="158">
        <v>4.548</v>
      </c>
      <c r="V32" s="158">
        <f>ROUND(E32*U32,2)</f>
        <v>13.64</v>
      </c>
      <c r="W32" s="158"/>
      <c r="X32" s="158" t="s">
        <v>98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55"/>
      <c r="B33" s="156"/>
      <c r="C33" s="179" t="s">
        <v>132</v>
      </c>
      <c r="D33" s="160"/>
      <c r="E33" s="161"/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101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179" t="s">
        <v>58</v>
      </c>
      <c r="D34" s="160"/>
      <c r="E34" s="161">
        <v>3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101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70">
        <v>9</v>
      </c>
      <c r="B35" s="171" t="s">
        <v>133</v>
      </c>
      <c r="C35" s="178" t="s">
        <v>134</v>
      </c>
      <c r="D35" s="172" t="s">
        <v>105</v>
      </c>
      <c r="E35" s="173">
        <v>15.5</v>
      </c>
      <c r="F35" s="174"/>
      <c r="G35" s="175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0</v>
      </c>
      <c r="O35" s="157">
        <f>ROUND(E35*N35,2)</f>
        <v>0</v>
      </c>
      <c r="P35" s="157">
        <v>0</v>
      </c>
      <c r="Q35" s="157">
        <f>ROUND(E35*P35,2)</f>
        <v>0</v>
      </c>
      <c r="R35" s="158"/>
      <c r="S35" s="158" t="s">
        <v>96</v>
      </c>
      <c r="T35" s="158" t="s">
        <v>97</v>
      </c>
      <c r="U35" s="158">
        <v>4.9000000000000002E-2</v>
      </c>
      <c r="V35" s="158">
        <f>ROUND(E35*U35,2)</f>
        <v>0.76</v>
      </c>
      <c r="W35" s="158"/>
      <c r="X35" s="158" t="s">
        <v>98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99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55"/>
      <c r="B36" s="156"/>
      <c r="C36" s="179" t="s">
        <v>135</v>
      </c>
      <c r="D36" s="160"/>
      <c r="E36" s="161"/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101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55"/>
      <c r="B37" s="156"/>
      <c r="C37" s="179" t="s">
        <v>136</v>
      </c>
      <c r="D37" s="160"/>
      <c r="E37" s="161">
        <v>15.5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101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70">
        <v>10</v>
      </c>
      <c r="B38" s="171" t="s">
        <v>137</v>
      </c>
      <c r="C38" s="178" t="s">
        <v>138</v>
      </c>
      <c r="D38" s="172" t="s">
        <v>105</v>
      </c>
      <c r="E38" s="173">
        <v>15.5</v>
      </c>
      <c r="F38" s="174"/>
      <c r="G38" s="175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21</v>
      </c>
      <c r="M38" s="158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8"/>
      <c r="S38" s="158" t="s">
        <v>96</v>
      </c>
      <c r="T38" s="158" t="s">
        <v>97</v>
      </c>
      <c r="U38" s="158">
        <v>0.14699999999999999</v>
      </c>
      <c r="V38" s="158">
        <f>ROUND(E38*U38,2)</f>
        <v>2.2799999999999998</v>
      </c>
      <c r="W38" s="158"/>
      <c r="X38" s="158" t="s">
        <v>98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55"/>
      <c r="B39" s="156"/>
      <c r="C39" s="179" t="s">
        <v>139</v>
      </c>
      <c r="D39" s="160"/>
      <c r="E39" s="161"/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101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55"/>
      <c r="B40" s="156"/>
      <c r="C40" s="179" t="s">
        <v>136</v>
      </c>
      <c r="D40" s="160"/>
      <c r="E40" s="161">
        <v>15.5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101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0.399999999999999" outlineLevel="1" x14ac:dyDescent="0.25">
      <c r="A41" s="170">
        <v>11</v>
      </c>
      <c r="B41" s="171" t="s">
        <v>140</v>
      </c>
      <c r="C41" s="178" t="s">
        <v>141</v>
      </c>
      <c r="D41" s="172" t="s">
        <v>127</v>
      </c>
      <c r="E41" s="173">
        <v>137</v>
      </c>
      <c r="F41" s="174"/>
      <c r="G41" s="175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8"/>
      <c r="S41" s="158" t="s">
        <v>96</v>
      </c>
      <c r="T41" s="158" t="s">
        <v>97</v>
      </c>
      <c r="U41" s="158">
        <v>0.16200000000000001</v>
      </c>
      <c r="V41" s="158">
        <f>ROUND(E41*U41,2)</f>
        <v>22.19</v>
      </c>
      <c r="W41" s="158"/>
      <c r="X41" s="158" t="s">
        <v>98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99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179" t="s">
        <v>128</v>
      </c>
      <c r="D42" s="160"/>
      <c r="E42" s="161"/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101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55"/>
      <c r="B43" s="156"/>
      <c r="C43" s="179" t="s">
        <v>129</v>
      </c>
      <c r="D43" s="160"/>
      <c r="E43" s="161">
        <v>137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101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0.399999999999999" outlineLevel="1" x14ac:dyDescent="0.25">
      <c r="A44" s="170">
        <v>12</v>
      </c>
      <c r="B44" s="171" t="s">
        <v>142</v>
      </c>
      <c r="C44" s="178" t="s">
        <v>143</v>
      </c>
      <c r="D44" s="172" t="s">
        <v>127</v>
      </c>
      <c r="E44" s="173">
        <v>3</v>
      </c>
      <c r="F44" s="174"/>
      <c r="G44" s="175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96</v>
      </c>
      <c r="T44" s="158" t="s">
        <v>97</v>
      </c>
      <c r="U44" s="158">
        <v>3.0920000000000001</v>
      </c>
      <c r="V44" s="158">
        <f>ROUND(E44*U44,2)</f>
        <v>9.2799999999999994</v>
      </c>
      <c r="W44" s="158"/>
      <c r="X44" s="158" t="s">
        <v>98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99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/>
      <c r="B45" s="156"/>
      <c r="C45" s="179" t="s">
        <v>144</v>
      </c>
      <c r="D45" s="160"/>
      <c r="E45" s="161"/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101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55"/>
      <c r="B46" s="156"/>
      <c r="C46" s="179" t="s">
        <v>58</v>
      </c>
      <c r="D46" s="160"/>
      <c r="E46" s="161">
        <v>3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101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0.399999999999999" outlineLevel="1" x14ac:dyDescent="0.25">
      <c r="A47" s="170">
        <v>13</v>
      </c>
      <c r="B47" s="171" t="s">
        <v>145</v>
      </c>
      <c r="C47" s="178" t="s">
        <v>146</v>
      </c>
      <c r="D47" s="172" t="s">
        <v>105</v>
      </c>
      <c r="E47" s="173">
        <v>731</v>
      </c>
      <c r="F47" s="174"/>
      <c r="G47" s="175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8"/>
      <c r="S47" s="158" t="s">
        <v>96</v>
      </c>
      <c r="T47" s="158" t="s">
        <v>97</v>
      </c>
      <c r="U47" s="158">
        <v>3.5000000000000001E-3</v>
      </c>
      <c r="V47" s="158">
        <f>ROUND(E47*U47,2)</f>
        <v>2.56</v>
      </c>
      <c r="W47" s="158"/>
      <c r="X47" s="158" t="s">
        <v>98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99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55"/>
      <c r="B48" s="156"/>
      <c r="C48" s="179" t="s">
        <v>147</v>
      </c>
      <c r="D48" s="160"/>
      <c r="E48" s="161"/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101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55"/>
      <c r="B49" s="156"/>
      <c r="C49" s="179" t="s">
        <v>148</v>
      </c>
      <c r="D49" s="160"/>
      <c r="E49" s="161"/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101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55"/>
      <c r="B50" s="156"/>
      <c r="C50" s="179" t="s">
        <v>149</v>
      </c>
      <c r="D50" s="160"/>
      <c r="E50" s="161">
        <v>731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101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70">
        <v>14</v>
      </c>
      <c r="B51" s="171" t="s">
        <v>150</v>
      </c>
      <c r="C51" s="178" t="s">
        <v>151</v>
      </c>
      <c r="D51" s="172" t="s">
        <v>105</v>
      </c>
      <c r="E51" s="173">
        <v>305</v>
      </c>
      <c r="F51" s="174"/>
      <c r="G51" s="175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8"/>
      <c r="S51" s="158" t="s">
        <v>96</v>
      </c>
      <c r="T51" s="158" t="s">
        <v>97</v>
      </c>
      <c r="U51" s="158">
        <v>2E-3</v>
      </c>
      <c r="V51" s="158">
        <f>ROUND(E51*U51,2)</f>
        <v>0.61</v>
      </c>
      <c r="W51" s="158"/>
      <c r="X51" s="158" t="s">
        <v>98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99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55"/>
      <c r="B52" s="156"/>
      <c r="C52" s="179" t="s">
        <v>152</v>
      </c>
      <c r="D52" s="160"/>
      <c r="E52" s="161"/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101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5">
      <c r="A53" s="155"/>
      <c r="B53" s="156"/>
      <c r="C53" s="179" t="s">
        <v>153</v>
      </c>
      <c r="D53" s="160"/>
      <c r="E53" s="161">
        <v>305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101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70">
        <v>15</v>
      </c>
      <c r="B54" s="171" t="s">
        <v>154</v>
      </c>
      <c r="C54" s="178" t="s">
        <v>155</v>
      </c>
      <c r="D54" s="172" t="s">
        <v>95</v>
      </c>
      <c r="E54" s="173">
        <v>6.68</v>
      </c>
      <c r="F54" s="174"/>
      <c r="G54" s="175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7">
        <v>0</v>
      </c>
      <c r="O54" s="157">
        <f>ROUND(E54*N54,2)</f>
        <v>0</v>
      </c>
      <c r="P54" s="157">
        <v>0</v>
      </c>
      <c r="Q54" s="157">
        <f>ROUND(E54*P54,2)</f>
        <v>0</v>
      </c>
      <c r="R54" s="158"/>
      <c r="S54" s="158" t="s">
        <v>96</v>
      </c>
      <c r="T54" s="158" t="s">
        <v>97</v>
      </c>
      <c r="U54" s="158">
        <v>1.1950000000000001</v>
      </c>
      <c r="V54" s="158">
        <f>ROUND(E54*U54,2)</f>
        <v>7.98</v>
      </c>
      <c r="W54" s="158"/>
      <c r="X54" s="158" t="s">
        <v>98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99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55"/>
      <c r="B55" s="156"/>
      <c r="C55" s="179" t="s">
        <v>156</v>
      </c>
      <c r="D55" s="160"/>
      <c r="E55" s="161"/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101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55"/>
      <c r="B56" s="156"/>
      <c r="C56" s="179" t="s">
        <v>157</v>
      </c>
      <c r="D56" s="160"/>
      <c r="E56" s="161"/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101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55"/>
      <c r="B57" s="156"/>
      <c r="C57" s="179" t="s">
        <v>158</v>
      </c>
      <c r="D57" s="160"/>
      <c r="E57" s="161">
        <v>6.68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101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70">
        <v>16</v>
      </c>
      <c r="B58" s="171" t="s">
        <v>159</v>
      </c>
      <c r="C58" s="178" t="s">
        <v>160</v>
      </c>
      <c r="D58" s="172" t="s">
        <v>95</v>
      </c>
      <c r="E58" s="173">
        <v>28</v>
      </c>
      <c r="F58" s="174"/>
      <c r="G58" s="175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7">
        <v>0</v>
      </c>
      <c r="O58" s="157">
        <f>ROUND(E58*N58,2)</f>
        <v>0</v>
      </c>
      <c r="P58" s="157">
        <v>0</v>
      </c>
      <c r="Q58" s="157">
        <f>ROUND(E58*P58,2)</f>
        <v>0</v>
      </c>
      <c r="R58" s="158"/>
      <c r="S58" s="158" t="s">
        <v>96</v>
      </c>
      <c r="T58" s="158" t="s">
        <v>97</v>
      </c>
      <c r="U58" s="158">
        <v>0.26</v>
      </c>
      <c r="V58" s="158">
        <f>ROUND(E58*U58,2)</f>
        <v>7.28</v>
      </c>
      <c r="W58" s="158"/>
      <c r="X58" s="158" t="s">
        <v>98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99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55"/>
      <c r="B59" s="156"/>
      <c r="C59" s="179" t="s">
        <v>161</v>
      </c>
      <c r="D59" s="160"/>
      <c r="E59" s="161"/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101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55"/>
      <c r="B60" s="156"/>
      <c r="C60" s="179" t="s">
        <v>162</v>
      </c>
      <c r="D60" s="160"/>
      <c r="E60" s="161">
        <v>28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101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0.399999999999999" outlineLevel="1" x14ac:dyDescent="0.25">
      <c r="A61" s="170">
        <v>17</v>
      </c>
      <c r="B61" s="171" t="s">
        <v>163</v>
      </c>
      <c r="C61" s="178" t="s">
        <v>164</v>
      </c>
      <c r="D61" s="172" t="s">
        <v>105</v>
      </c>
      <c r="E61" s="173">
        <v>545.5</v>
      </c>
      <c r="F61" s="174"/>
      <c r="G61" s="175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21</v>
      </c>
      <c r="M61" s="158">
        <f>G61*(1+L61/100)</f>
        <v>0</v>
      </c>
      <c r="N61" s="157">
        <v>0</v>
      </c>
      <c r="O61" s="157">
        <f>ROUND(E61*N61,2)</f>
        <v>0</v>
      </c>
      <c r="P61" s="157">
        <v>0</v>
      </c>
      <c r="Q61" s="157">
        <f>ROUND(E61*P61,2)</f>
        <v>0</v>
      </c>
      <c r="R61" s="158"/>
      <c r="S61" s="158" t="s">
        <v>110</v>
      </c>
      <c r="T61" s="158" t="s">
        <v>97</v>
      </c>
      <c r="U61" s="158">
        <v>0</v>
      </c>
      <c r="V61" s="158">
        <f>ROUND(E61*U61,2)</f>
        <v>0</v>
      </c>
      <c r="W61" s="158"/>
      <c r="X61" s="158" t="s">
        <v>98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99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55"/>
      <c r="B62" s="156"/>
      <c r="C62" s="179" t="s">
        <v>165</v>
      </c>
      <c r="D62" s="160"/>
      <c r="E62" s="161"/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101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55"/>
      <c r="B63" s="156"/>
      <c r="C63" s="179" t="s">
        <v>124</v>
      </c>
      <c r="D63" s="160"/>
      <c r="E63" s="161">
        <v>545.5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101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0.399999999999999" outlineLevel="1" x14ac:dyDescent="0.25">
      <c r="A64" s="170">
        <v>18</v>
      </c>
      <c r="B64" s="171" t="s">
        <v>166</v>
      </c>
      <c r="C64" s="178" t="s">
        <v>167</v>
      </c>
      <c r="D64" s="172" t="s">
        <v>105</v>
      </c>
      <c r="E64" s="173">
        <v>556.5</v>
      </c>
      <c r="F64" s="174"/>
      <c r="G64" s="175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7">
        <v>0</v>
      </c>
      <c r="O64" s="157">
        <f>ROUND(E64*N64,2)</f>
        <v>0</v>
      </c>
      <c r="P64" s="157">
        <v>0</v>
      </c>
      <c r="Q64" s="157">
        <f>ROUND(E64*P64,2)</f>
        <v>0</v>
      </c>
      <c r="R64" s="158"/>
      <c r="S64" s="158" t="s">
        <v>110</v>
      </c>
      <c r="T64" s="158" t="s">
        <v>97</v>
      </c>
      <c r="U64" s="158">
        <v>0</v>
      </c>
      <c r="V64" s="158">
        <f>ROUND(E64*U64,2)</f>
        <v>0</v>
      </c>
      <c r="W64" s="158"/>
      <c r="X64" s="158" t="s">
        <v>98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99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5">
      <c r="A65" s="155"/>
      <c r="B65" s="156"/>
      <c r="C65" s="179" t="s">
        <v>168</v>
      </c>
      <c r="D65" s="160"/>
      <c r="E65" s="161"/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101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55"/>
      <c r="B66" s="156"/>
      <c r="C66" s="179" t="s">
        <v>169</v>
      </c>
      <c r="D66" s="160"/>
      <c r="E66" s="161">
        <v>556.5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101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30.6" outlineLevel="1" x14ac:dyDescent="0.25">
      <c r="A67" s="170">
        <v>19</v>
      </c>
      <c r="B67" s="171" t="s">
        <v>170</v>
      </c>
      <c r="C67" s="178" t="s">
        <v>171</v>
      </c>
      <c r="D67" s="172" t="s">
        <v>127</v>
      </c>
      <c r="E67" s="173">
        <v>27</v>
      </c>
      <c r="F67" s="174"/>
      <c r="G67" s="17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7">
        <v>0</v>
      </c>
      <c r="O67" s="157">
        <f>ROUND(E67*N67,2)</f>
        <v>0</v>
      </c>
      <c r="P67" s="157">
        <v>0</v>
      </c>
      <c r="Q67" s="157">
        <f>ROUND(E67*P67,2)</f>
        <v>0</v>
      </c>
      <c r="R67" s="158"/>
      <c r="S67" s="158" t="s">
        <v>110</v>
      </c>
      <c r="T67" s="158" t="s">
        <v>97</v>
      </c>
      <c r="U67" s="158">
        <v>0</v>
      </c>
      <c r="V67" s="158">
        <f>ROUND(E67*U67,2)</f>
        <v>0</v>
      </c>
      <c r="W67" s="158"/>
      <c r="X67" s="158" t="s">
        <v>98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99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55"/>
      <c r="B68" s="156"/>
      <c r="C68" s="179" t="s">
        <v>172</v>
      </c>
      <c r="D68" s="160"/>
      <c r="E68" s="161"/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101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55"/>
      <c r="B69" s="156"/>
      <c r="C69" s="179" t="s">
        <v>173</v>
      </c>
      <c r="D69" s="160"/>
      <c r="E69" s="161">
        <v>27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101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0.399999999999999" outlineLevel="1" x14ac:dyDescent="0.25">
      <c r="A70" s="170">
        <v>20</v>
      </c>
      <c r="B70" s="171" t="s">
        <v>174</v>
      </c>
      <c r="C70" s="178" t="s">
        <v>175</v>
      </c>
      <c r="D70" s="172" t="s">
        <v>127</v>
      </c>
      <c r="E70" s="173">
        <v>27</v>
      </c>
      <c r="F70" s="174"/>
      <c r="G70" s="175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7">
        <v>0</v>
      </c>
      <c r="O70" s="157">
        <f>ROUND(E70*N70,2)</f>
        <v>0</v>
      </c>
      <c r="P70" s="157">
        <v>0</v>
      </c>
      <c r="Q70" s="157">
        <f>ROUND(E70*P70,2)</f>
        <v>0</v>
      </c>
      <c r="R70" s="158"/>
      <c r="S70" s="158" t="s">
        <v>110</v>
      </c>
      <c r="T70" s="158" t="s">
        <v>97</v>
      </c>
      <c r="U70" s="158">
        <v>0</v>
      </c>
      <c r="V70" s="158">
        <f>ROUND(E70*U70,2)</f>
        <v>0</v>
      </c>
      <c r="W70" s="158"/>
      <c r="X70" s="158" t="s">
        <v>98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99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5">
      <c r="A71" s="155"/>
      <c r="B71" s="156"/>
      <c r="C71" s="179" t="s">
        <v>172</v>
      </c>
      <c r="D71" s="160"/>
      <c r="E71" s="161"/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101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55"/>
      <c r="B72" s="156"/>
      <c r="C72" s="179" t="s">
        <v>173</v>
      </c>
      <c r="D72" s="160"/>
      <c r="E72" s="161">
        <v>27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101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0.399999999999999" outlineLevel="1" x14ac:dyDescent="0.25">
      <c r="A73" s="170">
        <v>21</v>
      </c>
      <c r="B73" s="171" t="s">
        <v>176</v>
      </c>
      <c r="C73" s="178" t="s">
        <v>177</v>
      </c>
      <c r="D73" s="172" t="s">
        <v>105</v>
      </c>
      <c r="E73" s="173">
        <v>545.5</v>
      </c>
      <c r="F73" s="174"/>
      <c r="G73" s="175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7">
        <v>0</v>
      </c>
      <c r="O73" s="157">
        <f>ROUND(E73*N73,2)</f>
        <v>0</v>
      </c>
      <c r="P73" s="157">
        <v>0</v>
      </c>
      <c r="Q73" s="157">
        <f>ROUND(E73*P73,2)</f>
        <v>0</v>
      </c>
      <c r="R73" s="158"/>
      <c r="S73" s="158" t="s">
        <v>110</v>
      </c>
      <c r="T73" s="158" t="s">
        <v>97</v>
      </c>
      <c r="U73" s="158">
        <v>0</v>
      </c>
      <c r="V73" s="158">
        <f>ROUND(E73*U73,2)</f>
        <v>0</v>
      </c>
      <c r="W73" s="158"/>
      <c r="X73" s="158" t="s">
        <v>98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99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55"/>
      <c r="B74" s="156"/>
      <c r="C74" s="179" t="s">
        <v>178</v>
      </c>
      <c r="D74" s="160"/>
      <c r="E74" s="161"/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101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55"/>
      <c r="B75" s="156"/>
      <c r="C75" s="179" t="s">
        <v>139</v>
      </c>
      <c r="D75" s="160"/>
      <c r="E75" s="161"/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101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55"/>
      <c r="B76" s="156"/>
      <c r="C76" s="179" t="s">
        <v>124</v>
      </c>
      <c r="D76" s="160"/>
      <c r="E76" s="161">
        <v>545.5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101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0.399999999999999" outlineLevel="1" x14ac:dyDescent="0.25">
      <c r="A77" s="170">
        <v>22</v>
      </c>
      <c r="B77" s="171" t="s">
        <v>179</v>
      </c>
      <c r="C77" s="178" t="s">
        <v>180</v>
      </c>
      <c r="D77" s="172" t="s">
        <v>127</v>
      </c>
      <c r="E77" s="173">
        <v>3</v>
      </c>
      <c r="F77" s="174"/>
      <c r="G77" s="175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21</v>
      </c>
      <c r="M77" s="158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110</v>
      </c>
      <c r="T77" s="158" t="s">
        <v>97</v>
      </c>
      <c r="U77" s="158">
        <v>0</v>
      </c>
      <c r="V77" s="158">
        <f>ROUND(E77*U77,2)</f>
        <v>0</v>
      </c>
      <c r="W77" s="158"/>
      <c r="X77" s="158" t="s">
        <v>98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99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55"/>
      <c r="B78" s="156"/>
      <c r="C78" s="179" t="s">
        <v>181</v>
      </c>
      <c r="D78" s="160"/>
      <c r="E78" s="161"/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101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55"/>
      <c r="B79" s="156"/>
      <c r="C79" s="179" t="s">
        <v>182</v>
      </c>
      <c r="D79" s="160"/>
      <c r="E79" s="161"/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101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5">
      <c r="A80" s="155"/>
      <c r="B80" s="156"/>
      <c r="C80" s="179" t="s">
        <v>144</v>
      </c>
      <c r="D80" s="160"/>
      <c r="E80" s="161"/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101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55"/>
      <c r="B81" s="156"/>
      <c r="C81" s="179" t="s">
        <v>58</v>
      </c>
      <c r="D81" s="160"/>
      <c r="E81" s="161">
        <v>3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101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0.399999999999999" outlineLevel="1" x14ac:dyDescent="0.25">
      <c r="A82" s="170">
        <v>23</v>
      </c>
      <c r="B82" s="171" t="s">
        <v>183</v>
      </c>
      <c r="C82" s="178" t="s">
        <v>184</v>
      </c>
      <c r="D82" s="172" t="s">
        <v>127</v>
      </c>
      <c r="E82" s="173">
        <v>3</v>
      </c>
      <c r="F82" s="174"/>
      <c r="G82" s="175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21</v>
      </c>
      <c r="M82" s="158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8"/>
      <c r="S82" s="158" t="s">
        <v>110</v>
      </c>
      <c r="T82" s="158" t="s">
        <v>97</v>
      </c>
      <c r="U82" s="158">
        <v>0</v>
      </c>
      <c r="V82" s="158">
        <f>ROUND(E82*U82,2)</f>
        <v>0</v>
      </c>
      <c r="W82" s="158"/>
      <c r="X82" s="158" t="s">
        <v>98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99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55"/>
      <c r="B83" s="156"/>
      <c r="C83" s="179" t="s">
        <v>185</v>
      </c>
      <c r="D83" s="160"/>
      <c r="E83" s="161"/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101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55"/>
      <c r="B84" s="156"/>
      <c r="C84" s="179" t="s">
        <v>186</v>
      </c>
      <c r="D84" s="160"/>
      <c r="E84" s="161"/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101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55"/>
      <c r="B85" s="156"/>
      <c r="C85" s="179" t="s">
        <v>58</v>
      </c>
      <c r="D85" s="160"/>
      <c r="E85" s="161">
        <v>3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101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20.399999999999999" outlineLevel="1" x14ac:dyDescent="0.25">
      <c r="A86" s="170">
        <v>24</v>
      </c>
      <c r="B86" s="171" t="s">
        <v>187</v>
      </c>
      <c r="C86" s="178" t="s">
        <v>188</v>
      </c>
      <c r="D86" s="172" t="s">
        <v>105</v>
      </c>
      <c r="E86" s="173">
        <v>20.675000000000001</v>
      </c>
      <c r="F86" s="174"/>
      <c r="G86" s="175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21</v>
      </c>
      <c r="M86" s="158">
        <f>G86*(1+L86/100)</f>
        <v>0</v>
      </c>
      <c r="N86" s="157">
        <v>0</v>
      </c>
      <c r="O86" s="157">
        <f>ROUND(E86*N86,2)</f>
        <v>0</v>
      </c>
      <c r="P86" s="157">
        <v>0</v>
      </c>
      <c r="Q86" s="157">
        <f>ROUND(E86*P86,2)</f>
        <v>0</v>
      </c>
      <c r="R86" s="158"/>
      <c r="S86" s="158" t="s">
        <v>110</v>
      </c>
      <c r="T86" s="158" t="s">
        <v>97</v>
      </c>
      <c r="U86" s="158">
        <v>0</v>
      </c>
      <c r="V86" s="158">
        <f>ROUND(E86*U86,2)</f>
        <v>0</v>
      </c>
      <c r="W86" s="158"/>
      <c r="X86" s="158" t="s">
        <v>98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99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5">
      <c r="A87" s="155"/>
      <c r="B87" s="156"/>
      <c r="C87" s="179" t="s">
        <v>189</v>
      </c>
      <c r="D87" s="160"/>
      <c r="E87" s="161"/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101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5">
      <c r="A88" s="155"/>
      <c r="B88" s="156"/>
      <c r="C88" s="179" t="s">
        <v>190</v>
      </c>
      <c r="D88" s="160"/>
      <c r="E88" s="161"/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101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5">
      <c r="A89" s="155"/>
      <c r="B89" s="156"/>
      <c r="C89" s="179" t="s">
        <v>191</v>
      </c>
      <c r="D89" s="160"/>
      <c r="E89" s="161"/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101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55"/>
      <c r="B90" s="156"/>
      <c r="C90" s="179" t="s">
        <v>192</v>
      </c>
      <c r="D90" s="160"/>
      <c r="E90" s="161">
        <v>20.675000000000001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101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5">
      <c r="A91" s="170">
        <v>25</v>
      </c>
      <c r="B91" s="171" t="s">
        <v>193</v>
      </c>
      <c r="C91" s="178" t="s">
        <v>194</v>
      </c>
      <c r="D91" s="172" t="s">
        <v>95</v>
      </c>
      <c r="E91" s="173">
        <v>34.68</v>
      </c>
      <c r="F91" s="174"/>
      <c r="G91" s="175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7">
        <v>0</v>
      </c>
      <c r="O91" s="157">
        <f>ROUND(E91*N91,2)</f>
        <v>0</v>
      </c>
      <c r="P91" s="157">
        <v>0</v>
      </c>
      <c r="Q91" s="157">
        <f>ROUND(E91*P91,2)</f>
        <v>0</v>
      </c>
      <c r="R91" s="158"/>
      <c r="S91" s="158" t="s">
        <v>110</v>
      </c>
      <c r="T91" s="158" t="s">
        <v>97</v>
      </c>
      <c r="U91" s="158">
        <v>0</v>
      </c>
      <c r="V91" s="158">
        <f>ROUND(E91*U91,2)</f>
        <v>0</v>
      </c>
      <c r="W91" s="158"/>
      <c r="X91" s="158" t="s">
        <v>98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99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5">
      <c r="A92" s="155"/>
      <c r="B92" s="156"/>
      <c r="C92" s="179" t="s">
        <v>195</v>
      </c>
      <c r="D92" s="160"/>
      <c r="E92" s="161"/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101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5">
      <c r="A93" s="155"/>
      <c r="B93" s="156"/>
      <c r="C93" s="179" t="s">
        <v>196</v>
      </c>
      <c r="D93" s="160"/>
      <c r="E93" s="161">
        <v>34.68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101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0.399999999999999" outlineLevel="1" x14ac:dyDescent="0.25">
      <c r="A94" s="170">
        <v>26</v>
      </c>
      <c r="B94" s="171" t="s">
        <v>197</v>
      </c>
      <c r="C94" s="178" t="s">
        <v>198</v>
      </c>
      <c r="D94" s="172" t="s">
        <v>105</v>
      </c>
      <c r="E94" s="173">
        <v>1.5449999999999999</v>
      </c>
      <c r="F94" s="174"/>
      <c r="G94" s="175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8"/>
      <c r="S94" s="158" t="s">
        <v>199</v>
      </c>
      <c r="T94" s="158" t="s">
        <v>200</v>
      </c>
      <c r="U94" s="158">
        <v>0</v>
      </c>
      <c r="V94" s="158">
        <f>ROUND(E94*U94,2)</f>
        <v>0</v>
      </c>
      <c r="W94" s="158"/>
      <c r="X94" s="158" t="s">
        <v>98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99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5">
      <c r="A95" s="155"/>
      <c r="B95" s="156"/>
      <c r="C95" s="179" t="s">
        <v>201</v>
      </c>
      <c r="D95" s="160"/>
      <c r="E95" s="161"/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101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55"/>
      <c r="B96" s="156"/>
      <c r="C96" s="179" t="s">
        <v>202</v>
      </c>
      <c r="D96" s="160"/>
      <c r="E96" s="161">
        <v>1.5449999999999999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101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5">
      <c r="A97" s="170">
        <v>27</v>
      </c>
      <c r="B97" s="171" t="s">
        <v>203</v>
      </c>
      <c r="C97" s="178" t="s">
        <v>204</v>
      </c>
      <c r="D97" s="172" t="s">
        <v>205</v>
      </c>
      <c r="E97" s="173">
        <v>15.4</v>
      </c>
      <c r="F97" s="174"/>
      <c r="G97" s="17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21</v>
      </c>
      <c r="M97" s="158">
        <f>G97*(1+L97/100)</f>
        <v>0</v>
      </c>
      <c r="N97" s="157">
        <v>0</v>
      </c>
      <c r="O97" s="157">
        <f>ROUND(E97*N97,2)</f>
        <v>0</v>
      </c>
      <c r="P97" s="157">
        <v>0</v>
      </c>
      <c r="Q97" s="157">
        <f>ROUND(E97*P97,2)</f>
        <v>0</v>
      </c>
      <c r="R97" s="158"/>
      <c r="S97" s="158" t="s">
        <v>199</v>
      </c>
      <c r="T97" s="158" t="s">
        <v>200</v>
      </c>
      <c r="U97" s="158">
        <v>0</v>
      </c>
      <c r="V97" s="158">
        <f>ROUND(E97*U97,2)</f>
        <v>0</v>
      </c>
      <c r="W97" s="158"/>
      <c r="X97" s="158" t="s">
        <v>117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5">
      <c r="A98" s="155"/>
      <c r="B98" s="156"/>
      <c r="C98" s="179" t="s">
        <v>206</v>
      </c>
      <c r="D98" s="160"/>
      <c r="E98" s="161"/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101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5">
      <c r="A99" s="155"/>
      <c r="B99" s="156"/>
      <c r="C99" s="179" t="s">
        <v>207</v>
      </c>
      <c r="D99" s="160"/>
      <c r="E99" s="161">
        <v>15.4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101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x14ac:dyDescent="0.25">
      <c r="A100" s="164" t="s">
        <v>91</v>
      </c>
      <c r="B100" s="165" t="s">
        <v>58</v>
      </c>
      <c r="C100" s="177" t="s">
        <v>59</v>
      </c>
      <c r="D100" s="166"/>
      <c r="E100" s="167"/>
      <c r="F100" s="168"/>
      <c r="G100" s="169">
        <f>SUMIF(AG101:AG135,"&lt;&gt;NOR",G101:G135)</f>
        <v>0</v>
      </c>
      <c r="H100" s="163"/>
      <c r="I100" s="163">
        <f>SUM(I101:I135)</f>
        <v>0</v>
      </c>
      <c r="J100" s="163"/>
      <c r="K100" s="163">
        <f>SUM(K101:K135)</f>
        <v>0</v>
      </c>
      <c r="L100" s="163"/>
      <c r="M100" s="163">
        <f>SUM(M101:M135)</f>
        <v>0</v>
      </c>
      <c r="N100" s="162"/>
      <c r="O100" s="162">
        <f>SUM(O101:O135)</f>
        <v>4.96</v>
      </c>
      <c r="P100" s="162"/>
      <c r="Q100" s="162">
        <f>SUM(Q101:Q135)</f>
        <v>0</v>
      </c>
      <c r="R100" s="163"/>
      <c r="S100" s="163"/>
      <c r="T100" s="163"/>
      <c r="U100" s="163"/>
      <c r="V100" s="163">
        <f>SUM(V101:V135)</f>
        <v>0</v>
      </c>
      <c r="W100" s="163"/>
      <c r="X100" s="163"/>
      <c r="AG100" t="s">
        <v>92</v>
      </c>
    </row>
    <row r="101" spans="1:60" outlineLevel="1" x14ac:dyDescent="0.25">
      <c r="A101" s="170">
        <v>28</v>
      </c>
      <c r="B101" s="171" t="s">
        <v>208</v>
      </c>
      <c r="C101" s="178" t="s">
        <v>209</v>
      </c>
      <c r="D101" s="172" t="s">
        <v>210</v>
      </c>
      <c r="E101" s="173">
        <v>12.25</v>
      </c>
      <c r="F101" s="174"/>
      <c r="G101" s="175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7">
        <v>1E-3</v>
      </c>
      <c r="O101" s="157">
        <f>ROUND(E101*N101,2)</f>
        <v>0.01</v>
      </c>
      <c r="P101" s="157">
        <v>0</v>
      </c>
      <c r="Q101" s="157">
        <f>ROUND(E101*P101,2)</f>
        <v>0</v>
      </c>
      <c r="R101" s="158" t="s">
        <v>211</v>
      </c>
      <c r="S101" s="158" t="s">
        <v>96</v>
      </c>
      <c r="T101" s="158" t="s">
        <v>97</v>
      </c>
      <c r="U101" s="158">
        <v>0</v>
      </c>
      <c r="V101" s="158">
        <f>ROUND(E101*U101,2)</f>
        <v>0</v>
      </c>
      <c r="W101" s="158"/>
      <c r="X101" s="158" t="s">
        <v>117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5">
      <c r="A102" s="155"/>
      <c r="B102" s="156"/>
      <c r="C102" s="179" t="s">
        <v>212</v>
      </c>
      <c r="D102" s="160"/>
      <c r="E102" s="161"/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101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5">
      <c r="A103" s="155"/>
      <c r="B103" s="156"/>
      <c r="C103" s="179" t="s">
        <v>213</v>
      </c>
      <c r="D103" s="160"/>
      <c r="E103" s="161">
        <v>12.25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101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5">
      <c r="A104" s="170">
        <v>29</v>
      </c>
      <c r="B104" s="171" t="s">
        <v>214</v>
      </c>
      <c r="C104" s="178" t="s">
        <v>215</v>
      </c>
      <c r="D104" s="172" t="s">
        <v>95</v>
      </c>
      <c r="E104" s="173">
        <v>34.68</v>
      </c>
      <c r="F104" s="174"/>
      <c r="G104" s="175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7">
        <v>0</v>
      </c>
      <c r="O104" s="157">
        <f>ROUND(E104*N104,2)</f>
        <v>0</v>
      </c>
      <c r="P104" s="157">
        <v>0</v>
      </c>
      <c r="Q104" s="157">
        <f>ROUND(E104*P104,2)</f>
        <v>0</v>
      </c>
      <c r="R104" s="158"/>
      <c r="S104" s="158" t="s">
        <v>110</v>
      </c>
      <c r="T104" s="158" t="s">
        <v>97</v>
      </c>
      <c r="U104" s="158">
        <v>0</v>
      </c>
      <c r="V104" s="158">
        <f>ROUND(E104*U104,2)</f>
        <v>0</v>
      </c>
      <c r="W104" s="158"/>
      <c r="X104" s="158" t="s">
        <v>117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5">
      <c r="A105" s="155"/>
      <c r="B105" s="156"/>
      <c r="C105" s="179" t="s">
        <v>195</v>
      </c>
      <c r="D105" s="160"/>
      <c r="E105" s="161"/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101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5">
      <c r="A106" s="155"/>
      <c r="B106" s="156"/>
      <c r="C106" s="179" t="s">
        <v>196</v>
      </c>
      <c r="D106" s="160"/>
      <c r="E106" s="161">
        <v>34.68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101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5">
      <c r="A107" s="170">
        <v>30</v>
      </c>
      <c r="B107" s="171" t="s">
        <v>216</v>
      </c>
      <c r="C107" s="178" t="s">
        <v>217</v>
      </c>
      <c r="D107" s="172" t="s">
        <v>95</v>
      </c>
      <c r="E107" s="173">
        <v>3.036</v>
      </c>
      <c r="F107" s="174"/>
      <c r="G107" s="175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21</v>
      </c>
      <c r="M107" s="158">
        <f>G107*(1+L107/100)</f>
        <v>0</v>
      </c>
      <c r="N107" s="157">
        <v>0.22</v>
      </c>
      <c r="O107" s="157">
        <f>ROUND(E107*N107,2)</f>
        <v>0.67</v>
      </c>
      <c r="P107" s="157">
        <v>0</v>
      </c>
      <c r="Q107" s="157">
        <f>ROUND(E107*P107,2)</f>
        <v>0</v>
      </c>
      <c r="R107" s="158"/>
      <c r="S107" s="158" t="s">
        <v>110</v>
      </c>
      <c r="T107" s="158" t="s">
        <v>97</v>
      </c>
      <c r="U107" s="158">
        <v>0</v>
      </c>
      <c r="V107" s="158">
        <f>ROUND(E107*U107,2)</f>
        <v>0</v>
      </c>
      <c r="W107" s="158"/>
      <c r="X107" s="158" t="s">
        <v>117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5">
      <c r="A108" s="155"/>
      <c r="B108" s="156"/>
      <c r="C108" s="179" t="s">
        <v>218</v>
      </c>
      <c r="D108" s="160"/>
      <c r="E108" s="161"/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101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5">
      <c r="A109" s="155"/>
      <c r="B109" s="156"/>
      <c r="C109" s="179" t="s">
        <v>219</v>
      </c>
      <c r="D109" s="160"/>
      <c r="E109" s="161"/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101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5">
      <c r="A110" s="155"/>
      <c r="B110" s="156"/>
      <c r="C110" s="179" t="s">
        <v>220</v>
      </c>
      <c r="D110" s="160"/>
      <c r="E110" s="161"/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101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5">
      <c r="A111" s="155"/>
      <c r="B111" s="156"/>
      <c r="C111" s="179" t="s">
        <v>221</v>
      </c>
      <c r="D111" s="160"/>
      <c r="E111" s="161"/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101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5">
      <c r="A112" s="155"/>
      <c r="B112" s="156"/>
      <c r="C112" s="179" t="s">
        <v>222</v>
      </c>
      <c r="D112" s="160"/>
      <c r="E112" s="161">
        <v>3.036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101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5">
      <c r="A113" s="170">
        <v>31</v>
      </c>
      <c r="B113" s="171" t="s">
        <v>223</v>
      </c>
      <c r="C113" s="178" t="s">
        <v>224</v>
      </c>
      <c r="D113" s="172" t="s">
        <v>95</v>
      </c>
      <c r="E113" s="173">
        <v>18.024999999999999</v>
      </c>
      <c r="F113" s="174"/>
      <c r="G113" s="175">
        <f>ROUND(E113*F113,2)</f>
        <v>0</v>
      </c>
      <c r="H113" s="159"/>
      <c r="I113" s="158">
        <f>ROUND(E113*H113,2)</f>
        <v>0</v>
      </c>
      <c r="J113" s="159"/>
      <c r="K113" s="158">
        <f>ROUND(E113*J113,2)</f>
        <v>0</v>
      </c>
      <c r="L113" s="158">
        <v>21</v>
      </c>
      <c r="M113" s="158">
        <f>G113*(1+L113/100)</f>
        <v>0</v>
      </c>
      <c r="N113" s="157">
        <v>0.21</v>
      </c>
      <c r="O113" s="157">
        <f>ROUND(E113*N113,2)</f>
        <v>3.79</v>
      </c>
      <c r="P113" s="157">
        <v>0</v>
      </c>
      <c r="Q113" s="157">
        <f>ROUND(E113*P113,2)</f>
        <v>0</v>
      </c>
      <c r="R113" s="158" t="s">
        <v>211</v>
      </c>
      <c r="S113" s="158" t="s">
        <v>96</v>
      </c>
      <c r="T113" s="158" t="s">
        <v>97</v>
      </c>
      <c r="U113" s="158">
        <v>0</v>
      </c>
      <c r="V113" s="158">
        <f>ROUND(E113*U113,2)</f>
        <v>0</v>
      </c>
      <c r="W113" s="158"/>
      <c r="X113" s="158" t="s">
        <v>117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5">
      <c r="A114" s="155"/>
      <c r="B114" s="156"/>
      <c r="C114" s="179" t="s">
        <v>225</v>
      </c>
      <c r="D114" s="160"/>
      <c r="E114" s="161"/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101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5">
      <c r="A115" s="155"/>
      <c r="B115" s="156"/>
      <c r="C115" s="179" t="s">
        <v>226</v>
      </c>
      <c r="D115" s="160"/>
      <c r="E115" s="161">
        <v>18.024999999999999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101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5">
      <c r="A116" s="170">
        <v>32</v>
      </c>
      <c r="B116" s="171" t="s">
        <v>227</v>
      </c>
      <c r="C116" s="178" t="s">
        <v>228</v>
      </c>
      <c r="D116" s="172" t="s">
        <v>95</v>
      </c>
      <c r="E116" s="173">
        <v>2.0819999999999999</v>
      </c>
      <c r="F116" s="174"/>
      <c r="G116" s="175">
        <f>ROUND(E116*F116,2)</f>
        <v>0</v>
      </c>
      <c r="H116" s="159"/>
      <c r="I116" s="158">
        <f>ROUND(E116*H116,2)</f>
        <v>0</v>
      </c>
      <c r="J116" s="159"/>
      <c r="K116" s="158">
        <f>ROUND(E116*J116,2)</f>
        <v>0</v>
      </c>
      <c r="L116" s="158">
        <v>21</v>
      </c>
      <c r="M116" s="158">
        <f>G116*(1+L116/100)</f>
        <v>0</v>
      </c>
      <c r="N116" s="157">
        <v>0.2</v>
      </c>
      <c r="O116" s="157">
        <f>ROUND(E116*N116,2)</f>
        <v>0.42</v>
      </c>
      <c r="P116" s="157">
        <v>0</v>
      </c>
      <c r="Q116" s="157">
        <f>ROUND(E116*P116,2)</f>
        <v>0</v>
      </c>
      <c r="R116" s="158" t="s">
        <v>211</v>
      </c>
      <c r="S116" s="158" t="s">
        <v>96</v>
      </c>
      <c r="T116" s="158" t="s">
        <v>97</v>
      </c>
      <c r="U116" s="158">
        <v>0</v>
      </c>
      <c r="V116" s="158">
        <f>ROUND(E116*U116,2)</f>
        <v>0</v>
      </c>
      <c r="W116" s="158"/>
      <c r="X116" s="158" t="s">
        <v>117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5">
      <c r="A117" s="155"/>
      <c r="B117" s="156"/>
      <c r="C117" s="179" t="s">
        <v>229</v>
      </c>
      <c r="D117" s="160"/>
      <c r="E117" s="161"/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101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5">
      <c r="A118" s="155"/>
      <c r="B118" s="156"/>
      <c r="C118" s="179" t="s">
        <v>230</v>
      </c>
      <c r="D118" s="160"/>
      <c r="E118" s="161"/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101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5">
      <c r="A119" s="155"/>
      <c r="B119" s="156"/>
      <c r="C119" s="179" t="s">
        <v>231</v>
      </c>
      <c r="D119" s="160"/>
      <c r="E119" s="161">
        <v>2.0819999999999999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101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5">
      <c r="A120" s="170">
        <v>33</v>
      </c>
      <c r="B120" s="171" t="s">
        <v>232</v>
      </c>
      <c r="C120" s="178" t="s">
        <v>233</v>
      </c>
      <c r="D120" s="172" t="s">
        <v>234</v>
      </c>
      <c r="E120" s="173">
        <v>441</v>
      </c>
      <c r="F120" s="174"/>
      <c r="G120" s="175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21</v>
      </c>
      <c r="M120" s="158">
        <f>G120*(1+L120/100)</f>
        <v>0</v>
      </c>
      <c r="N120" s="157">
        <v>0</v>
      </c>
      <c r="O120" s="157">
        <f>ROUND(E120*N120,2)</f>
        <v>0</v>
      </c>
      <c r="P120" s="157">
        <v>0</v>
      </c>
      <c r="Q120" s="157">
        <f>ROUND(E120*P120,2)</f>
        <v>0</v>
      </c>
      <c r="R120" s="158"/>
      <c r="S120" s="158" t="s">
        <v>199</v>
      </c>
      <c r="T120" s="158" t="s">
        <v>200</v>
      </c>
      <c r="U120" s="158">
        <v>0</v>
      </c>
      <c r="V120" s="158">
        <f>ROUND(E120*U120,2)</f>
        <v>0</v>
      </c>
      <c r="W120" s="158"/>
      <c r="X120" s="158" t="s">
        <v>117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5">
      <c r="A121" s="155"/>
      <c r="B121" s="156"/>
      <c r="C121" s="179" t="s">
        <v>235</v>
      </c>
      <c r="D121" s="160"/>
      <c r="E121" s="161"/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101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5">
      <c r="A122" s="155"/>
      <c r="B122" s="156"/>
      <c r="C122" s="179" t="s">
        <v>236</v>
      </c>
      <c r="D122" s="160"/>
      <c r="E122" s="161"/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101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5">
      <c r="A123" s="155"/>
      <c r="B123" s="156"/>
      <c r="C123" s="179" t="s">
        <v>237</v>
      </c>
      <c r="D123" s="160"/>
      <c r="E123" s="161"/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101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5">
      <c r="A124" s="155"/>
      <c r="B124" s="156"/>
      <c r="C124" s="179" t="s">
        <v>238</v>
      </c>
      <c r="D124" s="160"/>
      <c r="E124" s="161">
        <v>441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101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5">
      <c r="A125" s="170">
        <v>34</v>
      </c>
      <c r="B125" s="171" t="s">
        <v>239</v>
      </c>
      <c r="C125" s="178" t="s">
        <v>240</v>
      </c>
      <c r="D125" s="172" t="s">
        <v>241</v>
      </c>
      <c r="E125" s="173">
        <v>0.73099999999999998</v>
      </c>
      <c r="F125" s="174"/>
      <c r="G125" s="175">
        <f>ROUND(E125*F125,2)</f>
        <v>0</v>
      </c>
      <c r="H125" s="159"/>
      <c r="I125" s="158">
        <f>ROUND(E125*H125,2)</f>
        <v>0</v>
      </c>
      <c r="J125" s="159"/>
      <c r="K125" s="158">
        <f>ROUND(E125*J125,2)</f>
        <v>0</v>
      </c>
      <c r="L125" s="158">
        <v>21</v>
      </c>
      <c r="M125" s="158">
        <f>G125*(1+L125/100)</f>
        <v>0</v>
      </c>
      <c r="N125" s="157">
        <v>0</v>
      </c>
      <c r="O125" s="157">
        <f>ROUND(E125*N125,2)</f>
        <v>0</v>
      </c>
      <c r="P125" s="157">
        <v>0</v>
      </c>
      <c r="Q125" s="157">
        <f>ROUND(E125*P125,2)</f>
        <v>0</v>
      </c>
      <c r="R125" s="158"/>
      <c r="S125" s="158" t="s">
        <v>110</v>
      </c>
      <c r="T125" s="158" t="s">
        <v>97</v>
      </c>
      <c r="U125" s="158">
        <v>0</v>
      </c>
      <c r="V125" s="158">
        <f>ROUND(E125*U125,2)</f>
        <v>0</v>
      </c>
      <c r="W125" s="158"/>
      <c r="X125" s="158" t="s">
        <v>117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5">
      <c r="A126" s="155"/>
      <c r="B126" s="156"/>
      <c r="C126" s="179" t="s">
        <v>242</v>
      </c>
      <c r="D126" s="160"/>
      <c r="E126" s="161"/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101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5">
      <c r="A127" s="155"/>
      <c r="B127" s="156"/>
      <c r="C127" s="179" t="s">
        <v>243</v>
      </c>
      <c r="D127" s="160"/>
      <c r="E127" s="161"/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101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5">
      <c r="A128" s="155"/>
      <c r="B128" s="156"/>
      <c r="C128" s="179" t="s">
        <v>244</v>
      </c>
      <c r="D128" s="160"/>
      <c r="E128" s="161">
        <v>0.73099999999999998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101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5">
      <c r="A129" s="170">
        <v>35</v>
      </c>
      <c r="B129" s="171" t="s">
        <v>245</v>
      </c>
      <c r="C129" s="178" t="s">
        <v>246</v>
      </c>
      <c r="D129" s="172" t="s">
        <v>127</v>
      </c>
      <c r="E129" s="173">
        <v>9.27</v>
      </c>
      <c r="F129" s="174"/>
      <c r="G129" s="175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7">
        <v>7.0899999999999999E-3</v>
      </c>
      <c r="O129" s="157">
        <f>ROUND(E129*N129,2)</f>
        <v>7.0000000000000007E-2</v>
      </c>
      <c r="P129" s="157">
        <v>0</v>
      </c>
      <c r="Q129" s="157">
        <f>ROUND(E129*P129,2)</f>
        <v>0</v>
      </c>
      <c r="R129" s="158"/>
      <c r="S129" s="158" t="s">
        <v>110</v>
      </c>
      <c r="T129" s="158" t="s">
        <v>97</v>
      </c>
      <c r="U129" s="158">
        <v>0</v>
      </c>
      <c r="V129" s="158">
        <f>ROUND(E129*U129,2)</f>
        <v>0</v>
      </c>
      <c r="W129" s="158"/>
      <c r="X129" s="158" t="s">
        <v>117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5">
      <c r="A130" s="155"/>
      <c r="B130" s="156"/>
      <c r="C130" s="179" t="s">
        <v>247</v>
      </c>
      <c r="D130" s="160"/>
      <c r="E130" s="161"/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101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5">
      <c r="A131" s="155"/>
      <c r="B131" s="156"/>
      <c r="C131" s="179" t="s">
        <v>248</v>
      </c>
      <c r="D131" s="160"/>
      <c r="E131" s="161">
        <v>9.27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101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5">
      <c r="A132" s="170">
        <v>36</v>
      </c>
      <c r="B132" s="171" t="s">
        <v>249</v>
      </c>
      <c r="C132" s="178" t="s">
        <v>250</v>
      </c>
      <c r="D132" s="172" t="s">
        <v>210</v>
      </c>
      <c r="E132" s="173">
        <v>1.5449999999999999</v>
      </c>
      <c r="F132" s="174"/>
      <c r="G132" s="175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21</v>
      </c>
      <c r="M132" s="158">
        <f>G132*(1+L132/100)</f>
        <v>0</v>
      </c>
      <c r="N132" s="157">
        <v>0</v>
      </c>
      <c r="O132" s="157">
        <f>ROUND(E132*N132,2)</f>
        <v>0</v>
      </c>
      <c r="P132" s="157">
        <v>0</v>
      </c>
      <c r="Q132" s="157">
        <f>ROUND(E132*P132,2)</f>
        <v>0</v>
      </c>
      <c r="R132" s="158"/>
      <c r="S132" s="158" t="s">
        <v>199</v>
      </c>
      <c r="T132" s="158" t="s">
        <v>200</v>
      </c>
      <c r="U132" s="158">
        <v>0</v>
      </c>
      <c r="V132" s="158">
        <f>ROUND(E132*U132,2)</f>
        <v>0</v>
      </c>
      <c r="W132" s="158"/>
      <c r="X132" s="158" t="s">
        <v>117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5">
      <c r="A133" s="155"/>
      <c r="B133" s="156"/>
      <c r="C133" s="179" t="s">
        <v>251</v>
      </c>
      <c r="D133" s="160"/>
      <c r="E133" s="161"/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101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5">
      <c r="A134" s="155"/>
      <c r="B134" s="156"/>
      <c r="C134" s="179" t="s">
        <v>252</v>
      </c>
      <c r="D134" s="160"/>
      <c r="E134" s="161"/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101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5">
      <c r="A135" s="155"/>
      <c r="B135" s="156"/>
      <c r="C135" s="179" t="s">
        <v>202</v>
      </c>
      <c r="D135" s="160"/>
      <c r="E135" s="161">
        <v>1.5449999999999999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101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x14ac:dyDescent="0.25">
      <c r="A136" s="164" t="s">
        <v>91</v>
      </c>
      <c r="B136" s="165" t="s">
        <v>60</v>
      </c>
      <c r="C136" s="177" t="s">
        <v>61</v>
      </c>
      <c r="D136" s="166"/>
      <c r="E136" s="167"/>
      <c r="F136" s="168"/>
      <c r="G136" s="169">
        <f>SUMIF(AG137:AG163,"&lt;&gt;NOR",G137:G163)</f>
        <v>0</v>
      </c>
      <c r="H136" s="163"/>
      <c r="I136" s="163">
        <f>SUM(I137:I163)</f>
        <v>0</v>
      </c>
      <c r="J136" s="163"/>
      <c r="K136" s="163">
        <f>SUM(K137:K163)</f>
        <v>0</v>
      </c>
      <c r="L136" s="163"/>
      <c r="M136" s="163">
        <f>SUM(M137:M163)</f>
        <v>0</v>
      </c>
      <c r="N136" s="162"/>
      <c r="O136" s="162">
        <f>SUM(O137:O163)</f>
        <v>0</v>
      </c>
      <c r="P136" s="162"/>
      <c r="Q136" s="162">
        <f>SUM(Q137:Q163)</f>
        <v>0</v>
      </c>
      <c r="R136" s="163"/>
      <c r="S136" s="163"/>
      <c r="T136" s="163"/>
      <c r="U136" s="163"/>
      <c r="V136" s="163">
        <f>SUM(V137:V163)</f>
        <v>0</v>
      </c>
      <c r="W136" s="163"/>
      <c r="X136" s="163"/>
      <c r="AG136" t="s">
        <v>92</v>
      </c>
    </row>
    <row r="137" spans="1:60" outlineLevel="1" x14ac:dyDescent="0.25">
      <c r="A137" s="170">
        <v>37</v>
      </c>
      <c r="B137" s="171" t="s">
        <v>253</v>
      </c>
      <c r="C137" s="178" t="s">
        <v>254</v>
      </c>
      <c r="D137" s="172" t="s">
        <v>255</v>
      </c>
      <c r="E137" s="173">
        <v>27</v>
      </c>
      <c r="F137" s="174"/>
      <c r="G137" s="175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21</v>
      </c>
      <c r="M137" s="158">
        <f>G137*(1+L137/100)</f>
        <v>0</v>
      </c>
      <c r="N137" s="157">
        <v>0</v>
      </c>
      <c r="O137" s="157">
        <f>ROUND(E137*N137,2)</f>
        <v>0</v>
      </c>
      <c r="P137" s="157">
        <v>0</v>
      </c>
      <c r="Q137" s="157">
        <f>ROUND(E137*P137,2)</f>
        <v>0</v>
      </c>
      <c r="R137" s="158"/>
      <c r="S137" s="158" t="s">
        <v>199</v>
      </c>
      <c r="T137" s="158" t="s">
        <v>200</v>
      </c>
      <c r="U137" s="158">
        <v>0</v>
      </c>
      <c r="V137" s="158">
        <f>ROUND(E137*U137,2)</f>
        <v>0</v>
      </c>
      <c r="W137" s="158"/>
      <c r="X137" s="158" t="s">
        <v>117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5">
      <c r="A138" s="155"/>
      <c r="B138" s="156"/>
      <c r="C138" s="179" t="s">
        <v>256</v>
      </c>
      <c r="D138" s="160"/>
      <c r="E138" s="161"/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101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5">
      <c r="A139" s="155"/>
      <c r="B139" s="156"/>
      <c r="C139" s="179" t="s">
        <v>173</v>
      </c>
      <c r="D139" s="160"/>
      <c r="E139" s="161">
        <v>27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101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0.399999999999999" outlineLevel="1" x14ac:dyDescent="0.25">
      <c r="A140" s="170">
        <v>38</v>
      </c>
      <c r="B140" s="171" t="s">
        <v>257</v>
      </c>
      <c r="C140" s="178" t="s">
        <v>258</v>
      </c>
      <c r="D140" s="172" t="s">
        <v>255</v>
      </c>
      <c r="E140" s="173">
        <v>4</v>
      </c>
      <c r="F140" s="174"/>
      <c r="G140" s="175">
        <f>ROUND(E140*F140,2)</f>
        <v>0</v>
      </c>
      <c r="H140" s="159"/>
      <c r="I140" s="158">
        <f>ROUND(E140*H140,2)</f>
        <v>0</v>
      </c>
      <c r="J140" s="159"/>
      <c r="K140" s="158">
        <f>ROUND(E140*J140,2)</f>
        <v>0</v>
      </c>
      <c r="L140" s="158">
        <v>21</v>
      </c>
      <c r="M140" s="158">
        <f>G140*(1+L140/100)</f>
        <v>0</v>
      </c>
      <c r="N140" s="157">
        <v>0</v>
      </c>
      <c r="O140" s="157">
        <f>ROUND(E140*N140,2)</f>
        <v>0</v>
      </c>
      <c r="P140" s="157">
        <v>0</v>
      </c>
      <c r="Q140" s="157">
        <f>ROUND(E140*P140,2)</f>
        <v>0</v>
      </c>
      <c r="R140" s="158"/>
      <c r="S140" s="158" t="s">
        <v>199</v>
      </c>
      <c r="T140" s="158" t="s">
        <v>200</v>
      </c>
      <c r="U140" s="158">
        <v>0</v>
      </c>
      <c r="V140" s="158">
        <f>ROUND(E140*U140,2)</f>
        <v>0</v>
      </c>
      <c r="W140" s="158"/>
      <c r="X140" s="158" t="s">
        <v>117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5">
      <c r="A141" s="155"/>
      <c r="B141" s="156"/>
      <c r="C141" s="179" t="s">
        <v>259</v>
      </c>
      <c r="D141" s="160"/>
      <c r="E141" s="161"/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101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5">
      <c r="A142" s="155"/>
      <c r="B142" s="156"/>
      <c r="C142" s="179" t="s">
        <v>260</v>
      </c>
      <c r="D142" s="160"/>
      <c r="E142" s="161">
        <v>4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101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ht="20.399999999999999" outlineLevel="1" x14ac:dyDescent="0.25">
      <c r="A143" s="170">
        <v>39</v>
      </c>
      <c r="B143" s="171" t="s">
        <v>261</v>
      </c>
      <c r="C143" s="178" t="s">
        <v>262</v>
      </c>
      <c r="D143" s="172" t="s">
        <v>255</v>
      </c>
      <c r="E143" s="173">
        <v>10</v>
      </c>
      <c r="F143" s="174"/>
      <c r="G143" s="175">
        <f>ROUND(E143*F143,2)</f>
        <v>0</v>
      </c>
      <c r="H143" s="159"/>
      <c r="I143" s="158">
        <f>ROUND(E143*H143,2)</f>
        <v>0</v>
      </c>
      <c r="J143" s="159"/>
      <c r="K143" s="158">
        <f>ROUND(E143*J143,2)</f>
        <v>0</v>
      </c>
      <c r="L143" s="158">
        <v>21</v>
      </c>
      <c r="M143" s="158">
        <f>G143*(1+L143/100)</f>
        <v>0</v>
      </c>
      <c r="N143" s="157">
        <v>0</v>
      </c>
      <c r="O143" s="157">
        <f>ROUND(E143*N143,2)</f>
        <v>0</v>
      </c>
      <c r="P143" s="157">
        <v>0</v>
      </c>
      <c r="Q143" s="157">
        <f>ROUND(E143*P143,2)</f>
        <v>0</v>
      </c>
      <c r="R143" s="158"/>
      <c r="S143" s="158" t="s">
        <v>199</v>
      </c>
      <c r="T143" s="158" t="s">
        <v>200</v>
      </c>
      <c r="U143" s="158">
        <v>0</v>
      </c>
      <c r="V143" s="158">
        <f>ROUND(E143*U143,2)</f>
        <v>0</v>
      </c>
      <c r="W143" s="158"/>
      <c r="X143" s="158" t="s">
        <v>117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5">
      <c r="A144" s="155"/>
      <c r="B144" s="156"/>
      <c r="C144" s="179" t="s">
        <v>263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101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5">
      <c r="A145" s="155"/>
      <c r="B145" s="156"/>
      <c r="C145" s="179" t="s">
        <v>264</v>
      </c>
      <c r="D145" s="160"/>
      <c r="E145" s="161">
        <v>10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101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20.399999999999999" outlineLevel="1" x14ac:dyDescent="0.25">
      <c r="A146" s="170">
        <v>40</v>
      </c>
      <c r="B146" s="171" t="s">
        <v>265</v>
      </c>
      <c r="C146" s="178" t="s">
        <v>266</v>
      </c>
      <c r="D146" s="172" t="s">
        <v>255</v>
      </c>
      <c r="E146" s="173">
        <v>3</v>
      </c>
      <c r="F146" s="174"/>
      <c r="G146" s="175">
        <f>ROUND(E146*F146,2)</f>
        <v>0</v>
      </c>
      <c r="H146" s="159"/>
      <c r="I146" s="158">
        <f>ROUND(E146*H146,2)</f>
        <v>0</v>
      </c>
      <c r="J146" s="159"/>
      <c r="K146" s="158">
        <f>ROUND(E146*J146,2)</f>
        <v>0</v>
      </c>
      <c r="L146" s="158">
        <v>21</v>
      </c>
      <c r="M146" s="158">
        <f>G146*(1+L146/100)</f>
        <v>0</v>
      </c>
      <c r="N146" s="157">
        <v>0</v>
      </c>
      <c r="O146" s="157">
        <f>ROUND(E146*N146,2)</f>
        <v>0</v>
      </c>
      <c r="P146" s="157">
        <v>0</v>
      </c>
      <c r="Q146" s="157">
        <f>ROUND(E146*P146,2)</f>
        <v>0</v>
      </c>
      <c r="R146" s="158"/>
      <c r="S146" s="158" t="s">
        <v>199</v>
      </c>
      <c r="T146" s="158" t="s">
        <v>200</v>
      </c>
      <c r="U146" s="158">
        <v>0</v>
      </c>
      <c r="V146" s="158">
        <f>ROUND(E146*U146,2)</f>
        <v>0</v>
      </c>
      <c r="W146" s="158"/>
      <c r="X146" s="158" t="s">
        <v>117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5">
      <c r="A147" s="155"/>
      <c r="B147" s="156"/>
      <c r="C147" s="179" t="s">
        <v>267</v>
      </c>
      <c r="D147" s="160"/>
      <c r="E147" s="161"/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101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5">
      <c r="A148" s="155"/>
      <c r="B148" s="156"/>
      <c r="C148" s="179" t="s">
        <v>58</v>
      </c>
      <c r="D148" s="160"/>
      <c r="E148" s="161">
        <v>3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101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0.399999999999999" outlineLevel="1" x14ac:dyDescent="0.25">
      <c r="A149" s="170">
        <v>41</v>
      </c>
      <c r="B149" s="171" t="s">
        <v>268</v>
      </c>
      <c r="C149" s="178" t="s">
        <v>269</v>
      </c>
      <c r="D149" s="172" t="s">
        <v>255</v>
      </c>
      <c r="E149" s="173">
        <v>32</v>
      </c>
      <c r="F149" s="174"/>
      <c r="G149" s="175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21</v>
      </c>
      <c r="M149" s="158">
        <f>G149*(1+L149/100)</f>
        <v>0</v>
      </c>
      <c r="N149" s="157">
        <v>0</v>
      </c>
      <c r="O149" s="157">
        <f>ROUND(E149*N149,2)</f>
        <v>0</v>
      </c>
      <c r="P149" s="157">
        <v>0</v>
      </c>
      <c r="Q149" s="157">
        <f>ROUND(E149*P149,2)</f>
        <v>0</v>
      </c>
      <c r="R149" s="158"/>
      <c r="S149" s="158" t="s">
        <v>199</v>
      </c>
      <c r="T149" s="158" t="s">
        <v>200</v>
      </c>
      <c r="U149" s="158">
        <v>0</v>
      </c>
      <c r="V149" s="158">
        <f>ROUND(E149*U149,2)</f>
        <v>0</v>
      </c>
      <c r="W149" s="158"/>
      <c r="X149" s="158" t="s">
        <v>117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118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5">
      <c r="A150" s="155"/>
      <c r="B150" s="156"/>
      <c r="C150" s="179" t="s">
        <v>270</v>
      </c>
      <c r="D150" s="160"/>
      <c r="E150" s="161"/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101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5">
      <c r="A151" s="155"/>
      <c r="B151" s="156"/>
      <c r="C151" s="179" t="s">
        <v>271</v>
      </c>
      <c r="D151" s="160"/>
      <c r="E151" s="161">
        <v>32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101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0.399999999999999" outlineLevel="1" x14ac:dyDescent="0.25">
      <c r="A152" s="170">
        <v>42</v>
      </c>
      <c r="B152" s="171" t="s">
        <v>272</v>
      </c>
      <c r="C152" s="178" t="s">
        <v>273</v>
      </c>
      <c r="D152" s="172" t="s">
        <v>255</v>
      </c>
      <c r="E152" s="173">
        <v>35</v>
      </c>
      <c r="F152" s="174"/>
      <c r="G152" s="175">
        <f>ROUND(E152*F152,2)</f>
        <v>0</v>
      </c>
      <c r="H152" s="159"/>
      <c r="I152" s="158">
        <f>ROUND(E152*H152,2)</f>
        <v>0</v>
      </c>
      <c r="J152" s="159"/>
      <c r="K152" s="158">
        <f>ROUND(E152*J152,2)</f>
        <v>0</v>
      </c>
      <c r="L152" s="158">
        <v>21</v>
      </c>
      <c r="M152" s="158">
        <f>G152*(1+L152/100)</f>
        <v>0</v>
      </c>
      <c r="N152" s="157">
        <v>0</v>
      </c>
      <c r="O152" s="157">
        <f>ROUND(E152*N152,2)</f>
        <v>0</v>
      </c>
      <c r="P152" s="157">
        <v>0</v>
      </c>
      <c r="Q152" s="157">
        <f>ROUND(E152*P152,2)</f>
        <v>0</v>
      </c>
      <c r="R152" s="158"/>
      <c r="S152" s="158" t="s">
        <v>199</v>
      </c>
      <c r="T152" s="158" t="s">
        <v>200</v>
      </c>
      <c r="U152" s="158">
        <v>0</v>
      </c>
      <c r="V152" s="158">
        <f>ROUND(E152*U152,2)</f>
        <v>0</v>
      </c>
      <c r="W152" s="158"/>
      <c r="X152" s="158" t="s">
        <v>117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5">
      <c r="A153" s="155"/>
      <c r="B153" s="156"/>
      <c r="C153" s="179" t="s">
        <v>274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101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5">
      <c r="A154" s="155"/>
      <c r="B154" s="156"/>
      <c r="C154" s="179" t="s">
        <v>275</v>
      </c>
      <c r="D154" s="160"/>
      <c r="E154" s="161">
        <v>35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101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20.399999999999999" outlineLevel="1" x14ac:dyDescent="0.25">
      <c r="A155" s="170">
        <v>43</v>
      </c>
      <c r="B155" s="171" t="s">
        <v>276</v>
      </c>
      <c r="C155" s="178" t="s">
        <v>277</v>
      </c>
      <c r="D155" s="172" t="s">
        <v>255</v>
      </c>
      <c r="E155" s="173">
        <v>45</v>
      </c>
      <c r="F155" s="174"/>
      <c r="G155" s="175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21</v>
      </c>
      <c r="M155" s="158">
        <f>G155*(1+L155/100)</f>
        <v>0</v>
      </c>
      <c r="N155" s="157">
        <v>0</v>
      </c>
      <c r="O155" s="157">
        <f>ROUND(E155*N155,2)</f>
        <v>0</v>
      </c>
      <c r="P155" s="157">
        <v>0</v>
      </c>
      <c r="Q155" s="157">
        <f>ROUND(E155*P155,2)</f>
        <v>0</v>
      </c>
      <c r="R155" s="158"/>
      <c r="S155" s="158" t="s">
        <v>199</v>
      </c>
      <c r="T155" s="158" t="s">
        <v>200</v>
      </c>
      <c r="U155" s="158">
        <v>0</v>
      </c>
      <c r="V155" s="158">
        <f>ROUND(E155*U155,2)</f>
        <v>0</v>
      </c>
      <c r="W155" s="158"/>
      <c r="X155" s="158" t="s">
        <v>117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5">
      <c r="A156" s="155"/>
      <c r="B156" s="156"/>
      <c r="C156" s="179" t="s">
        <v>278</v>
      </c>
      <c r="D156" s="160"/>
      <c r="E156" s="161"/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101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5">
      <c r="A157" s="155"/>
      <c r="B157" s="156"/>
      <c r="C157" s="179" t="s">
        <v>279</v>
      </c>
      <c r="D157" s="160"/>
      <c r="E157" s="161">
        <v>45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101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ht="30.6" outlineLevel="1" x14ac:dyDescent="0.25">
      <c r="A158" s="170">
        <v>44</v>
      </c>
      <c r="B158" s="171" t="s">
        <v>280</v>
      </c>
      <c r="C158" s="178" t="s">
        <v>281</v>
      </c>
      <c r="D158" s="172" t="s">
        <v>255</v>
      </c>
      <c r="E158" s="173">
        <v>3</v>
      </c>
      <c r="F158" s="174"/>
      <c r="G158" s="175">
        <f>ROUND(E158*F158,2)</f>
        <v>0</v>
      </c>
      <c r="H158" s="159"/>
      <c r="I158" s="158">
        <f>ROUND(E158*H158,2)</f>
        <v>0</v>
      </c>
      <c r="J158" s="159"/>
      <c r="K158" s="158">
        <f>ROUND(E158*J158,2)</f>
        <v>0</v>
      </c>
      <c r="L158" s="158">
        <v>21</v>
      </c>
      <c r="M158" s="158">
        <f>G158*(1+L158/100)</f>
        <v>0</v>
      </c>
      <c r="N158" s="157">
        <v>0</v>
      </c>
      <c r="O158" s="157">
        <f>ROUND(E158*N158,2)</f>
        <v>0</v>
      </c>
      <c r="P158" s="157">
        <v>0</v>
      </c>
      <c r="Q158" s="157">
        <f>ROUND(E158*P158,2)</f>
        <v>0</v>
      </c>
      <c r="R158" s="158"/>
      <c r="S158" s="158" t="s">
        <v>199</v>
      </c>
      <c r="T158" s="158" t="s">
        <v>200</v>
      </c>
      <c r="U158" s="158">
        <v>0</v>
      </c>
      <c r="V158" s="158">
        <f>ROUND(E158*U158,2)</f>
        <v>0</v>
      </c>
      <c r="W158" s="158"/>
      <c r="X158" s="158" t="s">
        <v>117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5">
      <c r="A159" s="155"/>
      <c r="B159" s="156"/>
      <c r="C159" s="179" t="s">
        <v>267</v>
      </c>
      <c r="D159" s="160"/>
      <c r="E159" s="161"/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101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5">
      <c r="A160" s="155"/>
      <c r="B160" s="156"/>
      <c r="C160" s="179" t="s">
        <v>58</v>
      </c>
      <c r="D160" s="160"/>
      <c r="E160" s="161">
        <v>3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101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ht="20.399999999999999" outlineLevel="1" x14ac:dyDescent="0.25">
      <c r="A161" s="170">
        <v>45</v>
      </c>
      <c r="B161" s="171" t="s">
        <v>282</v>
      </c>
      <c r="C161" s="178" t="s">
        <v>283</v>
      </c>
      <c r="D161" s="172" t="s">
        <v>255</v>
      </c>
      <c r="E161" s="173">
        <v>8</v>
      </c>
      <c r="F161" s="174"/>
      <c r="G161" s="175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57">
        <v>0</v>
      </c>
      <c r="O161" s="157">
        <f>ROUND(E161*N161,2)</f>
        <v>0</v>
      </c>
      <c r="P161" s="157">
        <v>0</v>
      </c>
      <c r="Q161" s="157">
        <f>ROUND(E161*P161,2)</f>
        <v>0</v>
      </c>
      <c r="R161" s="158"/>
      <c r="S161" s="158" t="s">
        <v>199</v>
      </c>
      <c r="T161" s="158" t="s">
        <v>200</v>
      </c>
      <c r="U161" s="158">
        <v>0</v>
      </c>
      <c r="V161" s="158">
        <f>ROUND(E161*U161,2)</f>
        <v>0</v>
      </c>
      <c r="W161" s="158"/>
      <c r="X161" s="158" t="s">
        <v>117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118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5">
      <c r="A162" s="155"/>
      <c r="B162" s="156"/>
      <c r="C162" s="179" t="s">
        <v>284</v>
      </c>
      <c r="D162" s="160"/>
      <c r="E162" s="161"/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101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5">
      <c r="A163" s="155"/>
      <c r="B163" s="156"/>
      <c r="C163" s="179" t="s">
        <v>285</v>
      </c>
      <c r="D163" s="160"/>
      <c r="E163" s="161">
        <v>8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101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x14ac:dyDescent="0.25">
      <c r="A164" s="164" t="s">
        <v>91</v>
      </c>
      <c r="B164" s="165" t="s">
        <v>62</v>
      </c>
      <c r="C164" s="177" t="s">
        <v>63</v>
      </c>
      <c r="D164" s="166"/>
      <c r="E164" s="167"/>
      <c r="F164" s="168"/>
      <c r="G164" s="169">
        <f>SUMIF(AG165:AG165,"&lt;&gt;NOR",G165:G165)</f>
        <v>0</v>
      </c>
      <c r="H164" s="163"/>
      <c r="I164" s="163">
        <f>SUM(I165:I165)</f>
        <v>0</v>
      </c>
      <c r="J164" s="163"/>
      <c r="K164" s="163">
        <f>SUM(K165:K165)</f>
        <v>0</v>
      </c>
      <c r="L164" s="163"/>
      <c r="M164" s="163">
        <f>SUM(M165:M165)</f>
        <v>0</v>
      </c>
      <c r="N164" s="162"/>
      <c r="O164" s="162">
        <f>SUM(O165:O165)</f>
        <v>0</v>
      </c>
      <c r="P164" s="162"/>
      <c r="Q164" s="162">
        <f>SUM(Q165:Q165)</f>
        <v>0</v>
      </c>
      <c r="R164" s="163"/>
      <c r="S164" s="163"/>
      <c r="T164" s="163"/>
      <c r="U164" s="163"/>
      <c r="V164" s="163">
        <f>SUM(V165:V165)</f>
        <v>9.52</v>
      </c>
      <c r="W164" s="163"/>
      <c r="X164" s="163"/>
      <c r="AG164" t="s">
        <v>92</v>
      </c>
    </row>
    <row r="165" spans="1:60" ht="20.399999999999999" outlineLevel="1" x14ac:dyDescent="0.25">
      <c r="A165" s="170">
        <v>46</v>
      </c>
      <c r="B165" s="171" t="s">
        <v>286</v>
      </c>
      <c r="C165" s="178" t="s">
        <v>287</v>
      </c>
      <c r="D165" s="172" t="s">
        <v>116</v>
      </c>
      <c r="E165" s="173">
        <v>4.9480000000000004</v>
      </c>
      <c r="F165" s="174"/>
      <c r="G165" s="175">
        <f>ROUND(E165*F165,2)</f>
        <v>0</v>
      </c>
      <c r="H165" s="159"/>
      <c r="I165" s="158">
        <f>ROUND(E165*H165,2)</f>
        <v>0</v>
      </c>
      <c r="J165" s="159"/>
      <c r="K165" s="158">
        <f>ROUND(E165*J165,2)</f>
        <v>0</v>
      </c>
      <c r="L165" s="158">
        <v>21</v>
      </c>
      <c r="M165" s="158">
        <f>G165*(1+L165/100)</f>
        <v>0</v>
      </c>
      <c r="N165" s="157">
        <v>0</v>
      </c>
      <c r="O165" s="157">
        <f>ROUND(E165*N165,2)</f>
        <v>0</v>
      </c>
      <c r="P165" s="157">
        <v>0</v>
      </c>
      <c r="Q165" s="157">
        <f>ROUND(E165*P165,2)</f>
        <v>0</v>
      </c>
      <c r="R165" s="158"/>
      <c r="S165" s="158" t="s">
        <v>96</v>
      </c>
      <c r="T165" s="158" t="s">
        <v>97</v>
      </c>
      <c r="U165" s="158">
        <v>1.925</v>
      </c>
      <c r="V165" s="158">
        <f>ROUND(E165*U165,2)</f>
        <v>9.52</v>
      </c>
      <c r="W165" s="158"/>
      <c r="X165" s="158" t="s">
        <v>98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99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x14ac:dyDescent="0.25">
      <c r="A166" s="3"/>
      <c r="B166" s="4"/>
      <c r="C166" s="180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AE166">
        <v>15</v>
      </c>
      <c r="AF166">
        <v>21</v>
      </c>
      <c r="AG166" t="s">
        <v>78</v>
      </c>
    </row>
    <row r="167" spans="1:60" x14ac:dyDescent="0.25">
      <c r="A167" s="151"/>
      <c r="B167" s="152" t="s">
        <v>31</v>
      </c>
      <c r="C167" s="181"/>
      <c r="D167" s="153"/>
      <c r="E167" s="154"/>
      <c r="F167" s="154"/>
      <c r="G167" s="176">
        <f>G8+G25+G100+G136+G164</f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f>SUMIF(L7:L165,AE166,G7:G165)</f>
        <v>0</v>
      </c>
      <c r="AF167">
        <f>SUMIF(L7:L165,AF166,G7:G165)</f>
        <v>0</v>
      </c>
      <c r="AG167" t="s">
        <v>288</v>
      </c>
    </row>
    <row r="168" spans="1:60" x14ac:dyDescent="0.25">
      <c r="A168" s="3"/>
      <c r="B168" s="4"/>
      <c r="C168" s="180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60" x14ac:dyDescent="0.25">
      <c r="A169" s="3"/>
      <c r="B169" s="4"/>
      <c r="C169" s="180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60" x14ac:dyDescent="0.25">
      <c r="A170" s="247" t="s">
        <v>289</v>
      </c>
      <c r="B170" s="247"/>
      <c r="C170" s="248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60" x14ac:dyDescent="0.25">
      <c r="A171" s="249"/>
      <c r="B171" s="250"/>
      <c r="C171" s="251"/>
      <c r="D171" s="250"/>
      <c r="E171" s="250"/>
      <c r="F171" s="250"/>
      <c r="G171" s="252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G171" t="s">
        <v>290</v>
      </c>
    </row>
    <row r="172" spans="1:60" x14ac:dyDescent="0.25">
      <c r="A172" s="253"/>
      <c r="B172" s="254"/>
      <c r="C172" s="255"/>
      <c r="D172" s="254"/>
      <c r="E172" s="254"/>
      <c r="F172" s="254"/>
      <c r="G172" s="256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5">
      <c r="A173" s="253"/>
      <c r="B173" s="254"/>
      <c r="C173" s="255"/>
      <c r="D173" s="254"/>
      <c r="E173" s="254"/>
      <c r="F173" s="254"/>
      <c r="G173" s="256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5">
      <c r="A174" s="253"/>
      <c r="B174" s="254"/>
      <c r="C174" s="255"/>
      <c r="D174" s="254"/>
      <c r="E174" s="254"/>
      <c r="F174" s="254"/>
      <c r="G174" s="256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5">
      <c r="A175" s="257"/>
      <c r="B175" s="258"/>
      <c r="C175" s="259"/>
      <c r="D175" s="258"/>
      <c r="E175" s="258"/>
      <c r="F175" s="258"/>
      <c r="G175" s="260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5">
      <c r="A176" s="3"/>
      <c r="B176" s="4"/>
      <c r="C176" s="180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3:33" x14ac:dyDescent="0.25">
      <c r="C177" s="182"/>
      <c r="D177" s="10"/>
      <c r="AG177" t="s">
        <v>291</v>
      </c>
    </row>
    <row r="178" spans="3:33" x14ac:dyDescent="0.25">
      <c r="D178" s="10"/>
    </row>
    <row r="179" spans="3:33" x14ac:dyDescent="0.25">
      <c r="D179" s="10"/>
    </row>
    <row r="180" spans="3:33" x14ac:dyDescent="0.25">
      <c r="D180" s="10"/>
    </row>
    <row r="181" spans="3:33" x14ac:dyDescent="0.25">
      <c r="D181" s="10"/>
    </row>
    <row r="182" spans="3:33" x14ac:dyDescent="0.25">
      <c r="D182" s="10"/>
    </row>
    <row r="183" spans="3:33" x14ac:dyDescent="0.25">
      <c r="D183" s="10"/>
    </row>
    <row r="184" spans="3:33" x14ac:dyDescent="0.25">
      <c r="D184" s="10"/>
    </row>
    <row r="185" spans="3:33" x14ac:dyDescent="0.25">
      <c r="D185" s="10"/>
    </row>
    <row r="186" spans="3:33" x14ac:dyDescent="0.25">
      <c r="D186" s="10"/>
    </row>
    <row r="187" spans="3:33" x14ac:dyDescent="0.25">
      <c r="D187" s="10"/>
    </row>
    <row r="188" spans="3:33" x14ac:dyDescent="0.25">
      <c r="D188" s="10"/>
    </row>
    <row r="189" spans="3:33" x14ac:dyDescent="0.25">
      <c r="D189" s="10"/>
    </row>
    <row r="190" spans="3:33" x14ac:dyDescent="0.25">
      <c r="D190" s="10"/>
    </row>
    <row r="191" spans="3:33" x14ac:dyDescent="0.25">
      <c r="D191" s="10"/>
    </row>
    <row r="192" spans="3:33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71:G175"/>
    <mergeCell ref="A1:G1"/>
    <mergeCell ref="C2:G2"/>
    <mergeCell ref="C3:G3"/>
    <mergeCell ref="C4:G4"/>
    <mergeCell ref="A170:C17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03 SO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03 SO 03 Pol'!Názvy_tisku</vt:lpstr>
      <vt:lpstr>oadresa</vt:lpstr>
      <vt:lpstr>Stavba!Objednatel</vt:lpstr>
      <vt:lpstr>Stavba!Objekt</vt:lpstr>
      <vt:lpstr>'SO 03 SO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2022-01-24T14:07:26Z</dcterms:modified>
</cp:coreProperties>
</file>