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/>
  <bookViews>
    <workbookView xWindow="65416" yWindow="65416" windowWidth="29040" windowHeight="15720" activeTab="1"/>
  </bookViews>
  <sheets>
    <sheet name="Rekapitulace stavby" sheetId="1" r:id="rId1"/>
    <sheet name="SO 01u - Komunikace a par..." sheetId="2" r:id="rId2"/>
    <sheet name="SO 01n - Komunikace a par..." sheetId="3" r:id="rId3"/>
  </sheets>
  <definedNames>
    <definedName name="_xlnm._FilterDatabase" localSheetId="2" hidden="1">'SO 01n - Komunikace a par...'!$C$116:$K$126</definedName>
    <definedName name="_xlnm._FilterDatabase" localSheetId="1" hidden="1">'SO 01u - Komunikace a par...'!$C$126:$K$543</definedName>
    <definedName name="_xlnm.Print_Area" localSheetId="0">'Rekapitulace stavby'!$D$4:$AO$76,'Rekapitulace stavby'!$C$82:$AQ$97</definedName>
    <definedName name="_xlnm.Print_Area" localSheetId="2">'SO 01n - Komunikace a par...'!$C$4:$J$76,'SO 01n - Komunikace a par...'!$C$82:$J$98,'SO 01n - Komunikace a par...'!$C$104:$J$126</definedName>
    <definedName name="_xlnm.Print_Area" localSheetId="1">'SO 01u - Komunikace a par...'!$C$4:$J$76,'SO 01u - Komunikace a par...'!$C$82:$J$108,'SO 01u - Komunikace a par...'!$C$114:$J$543</definedName>
    <definedName name="_xlnm.Print_Titles" localSheetId="0">'Rekapitulace stavby'!$92:$92</definedName>
    <definedName name="_xlnm.Print_Titles" localSheetId="1">'SO 01u - Komunikace a par...'!$126:$126</definedName>
    <definedName name="_xlnm.Print_Titles" localSheetId="2">'SO 01n - Komunikace a par...'!$116:$116</definedName>
  </definedNames>
  <calcPr calcId="191029"/>
  <extLst/>
</workbook>
</file>

<file path=xl/sharedStrings.xml><?xml version="1.0" encoding="utf-8"?>
<sst xmlns="http://schemas.openxmlformats.org/spreadsheetml/2006/main" count="5045" uniqueCount="952">
  <si>
    <t>Export Komplet</t>
  </si>
  <si>
    <t/>
  </si>
  <si>
    <t>2.0</t>
  </si>
  <si>
    <t>False</t>
  </si>
  <si>
    <t>{0794fa05-5769-4080-9d2c-e59c39bcb367}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</si>
  <si>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</si>
  <si>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</si>
  <si>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</si>
  <si>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</si>
  <si>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</si>
  <si>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</si>
  <si>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</si>
  <si>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</si>
  <si>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</si>
  <si>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51211a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</si>
  <si>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</si>
  <si>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</si>
  <si>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Regenerace panelového sídliště Nerudova v Novém Jíčíně - I. Etapa</t>
  </si>
  <si>
    <t>KSO:</t>
  </si>
  <si>
    <t>CC-CZ:</t>
  </si>
  <si>
    <t>Místo:</t>
  </si>
  <si>
    <t xml:space="preserve"> </t>
  </si>
  <si>
    <t>Datum:</t>
  </si>
  <si>
    <t>11. 11. 2021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</si>
  <si>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</si>
  <si>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</si>
  <si>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</si>
  <si>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</si>
  <si>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</si>
  <si>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</si>
  <si>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</si>
  <si>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</si>
  <si>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</si>
  <si>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</si>
  <si>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</si>
  <si>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</si>
  <si>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</si>
  <si>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</si>
  <si>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</si>
  <si>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</si>
  <si>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</si>
  <si>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</si>
  <si>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</si>
  <si>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</si>
  <si>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</si>
  <si>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</si>
  <si>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</si>
  <si>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</si>
  <si>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</si>
  <si>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</si>
  <si>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</si>
  <si>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</si>
  <si>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</si>
  <si>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</si>
  <si>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</si>
  <si>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</si>
  <si>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</si>
  <si>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</si>
  <si>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</si>
  <si>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</si>
  <si>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</si>
  <si>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</si>
  <si>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</si>
  <si>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</si>
  <si>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</si>
  <si>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</si>
  <si>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</si>
  <si>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</si>
  <si>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</si>
  <si>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</si>
  <si>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</si>
  <si>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</si>
  <si>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</si>
  <si>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</si>
  <si>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</si>
  <si>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</si>
  <si>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</si>
  <si>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</si>
  <si>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01u</t>
  </si>
  <si>
    <t>Komunikace a parkovací stání, chodníky - UZNATELNÉ NÁKLADY</t>
  </si>
  <si>
    <t>STA</t>
  </si>
  <si>
    <t>1</t>
  </si>
  <si>
    <t>{d18a05f1-441f-4dd6-9d11-78be7e97dcca}</t>
  </si>
  <si>
    <t>2</t>
  </si>
  <si>
    <t>SO 01n</t>
  </si>
  <si>
    <t>Komunikace a parkovací stání, chodníky - NEUZNATELNÉ NÁKLADY</t>
  </si>
  <si>
    <t>{7297c150-f701-459f-9f9f-f126c971f1cb}</t>
  </si>
  <si>
    <t>KRYCÍ LIST SOUPISU PRACÍ</t>
  </si>
  <si>
    <t>Objekt:</t>
  </si>
  <si>
    <t>SO 01u - Komunikace a parkovací stání, chodníky - 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</si>
  <si>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</si>
  <si>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</si>
  <si>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</si>
  <si>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</si>
  <si>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</si>
  <si>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</si>
  <si>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</si>
  <si>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</si>
  <si>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</si>
  <si>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</si>
  <si>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</si>
  <si>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</si>
  <si>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</si>
  <si>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</si>
  <si>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</si>
  <si>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</si>
  <si>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</si>
  <si>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</si>
  <si>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</si>
  <si>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</si>
  <si>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</si>
  <si>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</si>
  <si>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</si>
  <si>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</si>
  <si>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</si>
  <si>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</si>
  <si>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</si>
  <si>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</si>
  <si>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</si>
  <si>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</si>
  <si>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</si>
  <si>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</si>
  <si>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</si>
  <si>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</si>
  <si>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</si>
  <si>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</si>
  <si>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</si>
  <si>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</si>
  <si>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-2145641959</t>
  </si>
  <si>
    <t>VV</t>
  </si>
  <si>
    <t>"bourání chodníku" 9,50+10,50+21,00+7,00</t>
  </si>
  <si>
    <t>113107331</t>
  </si>
  <si>
    <t>Odstranění podkladu z betonu prostého tl 150 mm strojně pl do 50 m2</t>
  </si>
  <si>
    <t>264918925</t>
  </si>
  <si>
    <t>"bourání chodníku" 25,00</t>
  </si>
  <si>
    <t>3</t>
  </si>
  <si>
    <t>113107341</t>
  </si>
  <si>
    <t>Odstranění podkladu živičného tl 50 mm strojně pl do 50 m2</t>
  </si>
  <si>
    <t>-2063034103</t>
  </si>
  <si>
    <t>113154224</t>
  </si>
  <si>
    <t>Frézování živičného krytu tl 100 mm pruh š 1 m pl do 1000 m2 bez překážek v trase</t>
  </si>
  <si>
    <t>358237654</t>
  </si>
  <si>
    <t>"TECHNICKÁ ZPRÁVA</t>
  </si>
  <si>
    <t>"SITUACE</t>
  </si>
  <si>
    <t>177,00+254,00</t>
  </si>
  <si>
    <t>5</t>
  </si>
  <si>
    <t>113201111</t>
  </si>
  <si>
    <t>Vytrhání obrub chodníkových ležatých</t>
  </si>
  <si>
    <t>m</t>
  </si>
  <si>
    <t>-1650170119</t>
  </si>
  <si>
    <t>11,00+6,00+3,00+4,00+6,00+5,00+2,00</t>
  </si>
  <si>
    <t>6</t>
  </si>
  <si>
    <t>113201112</t>
  </si>
  <si>
    <t>Vytrhání obrub silničních ležatých</t>
  </si>
  <si>
    <t>-1044318951</t>
  </si>
  <si>
    <t>55,00+35,00+10,00+33,00</t>
  </si>
  <si>
    <t>7</t>
  </si>
  <si>
    <t>119001422</t>
  </si>
  <si>
    <t>Dočasné zajištění kabelů a kabelových tratí z 6 volně ložených kabelů</t>
  </si>
  <si>
    <t>-838429550</t>
  </si>
  <si>
    <t>8</t>
  </si>
  <si>
    <t>121151113</t>
  </si>
  <si>
    <t>Sejmutí ornice plochy do 500 m2 tl vrstvy do 200 mm strojně</t>
  </si>
  <si>
    <t>1001285587</t>
  </si>
  <si>
    <t>" tl. 150mm</t>
  </si>
  <si>
    <t>290,00</t>
  </si>
  <si>
    <t>"uložení do 50m</t>
  </si>
  <si>
    <t>9</t>
  </si>
  <si>
    <t>122211101</t>
  </si>
  <si>
    <t>Odkopávky a prokopávky v hornině třídy těžitelnosti I, skupiny 3 ručně</t>
  </si>
  <si>
    <t>m3</t>
  </si>
  <si>
    <t>-1830987124</t>
  </si>
  <si>
    <t>"15% z celkového objemu odkopávek</t>
  </si>
  <si>
    <t>394,71*0,15</t>
  </si>
  <si>
    <t>10</t>
  </si>
  <si>
    <t>122251504</t>
  </si>
  <si>
    <t>Odkopávky a prokopávky zapažené v hornině třídy těžitelnosti I skupiny 3 objem do 500 m3 strojně</t>
  </si>
  <si>
    <t>1532059649</t>
  </si>
  <si>
    <t>"85% z celkového objemu odkopávek</t>
  </si>
  <si>
    <t>394,71*0,85</t>
  </si>
  <si>
    <t>11</t>
  </si>
  <si>
    <t>122251504-1</t>
  </si>
  <si>
    <t>Odkopávky a prokopávky zapažené v hornině třídy těžitelnosti I skupiny 3 objem do 500 m3 strojně - výměnná vrstva</t>
  </si>
  <si>
    <t>982593957</t>
  </si>
  <si>
    <t>"VZOROVÉ ŘEZY</t>
  </si>
  <si>
    <t>"výměnná vrstva 2x 250mm</t>
  </si>
  <si>
    <t>699,44*0,25*2</t>
  </si>
  <si>
    <t>12</t>
  </si>
  <si>
    <t>132212112</t>
  </si>
  <si>
    <t>Hloubení rýh š do 800 mm v nesoudržných horninách třídy těžitelnosti I, skupiny 3 ručně</t>
  </si>
  <si>
    <t>-1735818831</t>
  </si>
  <si>
    <t>"rýhy pro trativod" 37,00*0,50*0,50</t>
  </si>
  <si>
    <t>13</t>
  </si>
  <si>
    <t>132254202</t>
  </si>
  <si>
    <t>Hloubení zapažených rýh š do 2000 mm v hornině třídy těžitelnosti I, skupiny 3 objem do 50 m3</t>
  </si>
  <si>
    <t>-1220622192</t>
  </si>
  <si>
    <t>2,00*2,00*3,00*2</t>
  </si>
  <si>
    <t>14,30*1,00*2,00</t>
  </si>
  <si>
    <t>Součet</t>
  </si>
  <si>
    <t>14</t>
  </si>
  <si>
    <t>139001101</t>
  </si>
  <si>
    <t>Příplatek za ztížení vykopávky v blízkosti podzemního vedení</t>
  </si>
  <si>
    <t>132536858</t>
  </si>
  <si>
    <t>40,600*0,20</t>
  </si>
  <si>
    <t>139951121</t>
  </si>
  <si>
    <t>Bourání kcí v hloubených vykopávkách ze zdiva z betonu prostého strojně</t>
  </si>
  <si>
    <t>-879984915</t>
  </si>
  <si>
    <t>16</t>
  </si>
  <si>
    <t>139951123</t>
  </si>
  <si>
    <t>Bourání kcí v hloubených vykopávkách ze zdiva ze ŽB nebo předpjatého strojně</t>
  </si>
  <si>
    <t>1425390149</t>
  </si>
  <si>
    <t>17</t>
  </si>
  <si>
    <t>151811131</t>
  </si>
  <si>
    <t>Osazení pažicího boxu hl výkopu do 4 m š do 1,2 m</t>
  </si>
  <si>
    <t>-1054836704</t>
  </si>
  <si>
    <t>14,30*2*2,00</t>
  </si>
  <si>
    <t>18</t>
  </si>
  <si>
    <t>151811132</t>
  </si>
  <si>
    <t>Osazení pažicího boxu hl výkopu do 4 m š do 2,5 m</t>
  </si>
  <si>
    <t>2063523182</t>
  </si>
  <si>
    <t>2,00*2*3,00*2</t>
  </si>
  <si>
    <t>19</t>
  </si>
  <si>
    <t>151811231</t>
  </si>
  <si>
    <t>Odstranění pažicího boxu hl výkopu do 4 m š do 1,2 m</t>
  </si>
  <si>
    <t>1773940909</t>
  </si>
  <si>
    <t>20</t>
  </si>
  <si>
    <t>151811232</t>
  </si>
  <si>
    <t>Odstranění pažicího boxu hl výkopu do 4 m š do 2,5 m</t>
  </si>
  <si>
    <t>-1717091291</t>
  </si>
  <si>
    <t>162751117</t>
  </si>
  <si>
    <t>Vodorovné přemístění do 10000 m výkopku/sypaniny z horniny třídy těžitelnosti I, skupiny 1 až 3</t>
  </si>
  <si>
    <t>856434511</t>
  </si>
  <si>
    <t>"x 1,30 součinitel nakypření</t>
  </si>
  <si>
    <t>"odkopávky" 335,50*1,30</t>
  </si>
  <si>
    <t>"rýhy" 9,25*1,30</t>
  </si>
  <si>
    <t>"rýhy" 52,60*1,30</t>
  </si>
  <si>
    <t>22</t>
  </si>
  <si>
    <t>162751117-1</t>
  </si>
  <si>
    <t>Vodorovné přemístění do 10000 m výkopku/sypaniny z horniny třídy těžitelnosti I, skupiny 1 až 3 - výměnná vrstva</t>
  </si>
  <si>
    <t>-1103531118</t>
  </si>
  <si>
    <t>349,72*1,30</t>
  </si>
  <si>
    <t>23</t>
  </si>
  <si>
    <t>171201221</t>
  </si>
  <si>
    <t>Poplatek za uložení na skládce (skládkovné) zeminy a kamení kód odpadu 17 05 04</t>
  </si>
  <si>
    <t>t</t>
  </si>
  <si>
    <t>-842901102</t>
  </si>
  <si>
    <t>397,35*1,8 'Přepočtené koeficientem množství</t>
  </si>
  <si>
    <t>24</t>
  </si>
  <si>
    <t>171201221-1</t>
  </si>
  <si>
    <t>Poplatek za uložení na skládce (skládkovné) zeminy a kamení kód odpadu 17 05 04 - výměnná vrstva</t>
  </si>
  <si>
    <t>1702350343</t>
  </si>
  <si>
    <t>349,72*1,8 'Přepočtené koeficientem množství</t>
  </si>
  <si>
    <t>25</t>
  </si>
  <si>
    <t>171251201</t>
  </si>
  <si>
    <t>Uložení sypaniny na skládky nebo meziskládky</t>
  </si>
  <si>
    <t>-675502435</t>
  </si>
  <si>
    <t>"odkopávky" 335,50</t>
  </si>
  <si>
    <t>"rýhy" 9,25</t>
  </si>
  <si>
    <t>"rýhy" 52,60</t>
  </si>
  <si>
    <t>26</t>
  </si>
  <si>
    <t>171251201-1</t>
  </si>
  <si>
    <t>Uložení sypaniny na skládky nebo meziskládky - výměnná vrstva</t>
  </si>
  <si>
    <t>-1602774153</t>
  </si>
  <si>
    <t>27</t>
  </si>
  <si>
    <t>174151101</t>
  </si>
  <si>
    <t>Zásyp jam, šachet rýh nebo kolem objektů sypaninou se zhutněním</t>
  </si>
  <si>
    <t>1962806959</t>
  </si>
  <si>
    <t>"rýhy pro přípojky a UV</t>
  </si>
  <si>
    <t>14,30*1,00*(2,00-0,10-0,50)</t>
  </si>
  <si>
    <t>28</t>
  </si>
  <si>
    <t>M</t>
  </si>
  <si>
    <t>58344197</t>
  </si>
  <si>
    <t>štěrkodrť frakce 0/63</t>
  </si>
  <si>
    <t>2017920562</t>
  </si>
  <si>
    <t>44,02*2 'Přepočtené koeficientem množství</t>
  </si>
  <si>
    <t>29</t>
  </si>
  <si>
    <t>175151101</t>
  </si>
  <si>
    <t>Obsypání potrubí strojně sypaninou bez prohození, uloženou do 3 m</t>
  </si>
  <si>
    <t>-643591288</t>
  </si>
  <si>
    <t>14,30*1,00*0,50</t>
  </si>
  <si>
    <t>30</t>
  </si>
  <si>
    <t>58337303</t>
  </si>
  <si>
    <t>štěrkopísek frakce 0/8</t>
  </si>
  <si>
    <t>-180076150</t>
  </si>
  <si>
    <t>7,15*2 'Přepočtené koeficientem množství</t>
  </si>
  <si>
    <t>31</t>
  </si>
  <si>
    <t>181152302</t>
  </si>
  <si>
    <t>Úprava pláně pro silnice a dálnice v zářezech se zhutněním</t>
  </si>
  <si>
    <t>1423217548</t>
  </si>
  <si>
    <t>19,00+24,00+353,00+21,00+189,80+231,60*0,40</t>
  </si>
  <si>
    <t>Zakládání</t>
  </si>
  <si>
    <t>32</t>
  </si>
  <si>
    <t>211561111</t>
  </si>
  <si>
    <t>Výplň odvodňovacích žeber nebo trativodů kamenivem hrubým drceným frakce 4 až 16 mm</t>
  </si>
  <si>
    <t>-489695779</t>
  </si>
  <si>
    <t>"obsyp potrubí trativodu</t>
  </si>
  <si>
    <t>0,50*0,20*37,00</t>
  </si>
  <si>
    <t>33</t>
  </si>
  <si>
    <t>211971121</t>
  </si>
  <si>
    <t>Zřízení opláštění žeber nebo trativodů geotextilií v rýze nebo zářezu sklonu přes 1:2 š do 2,5 m</t>
  </si>
  <si>
    <t>1556506912</t>
  </si>
  <si>
    <t>2,00*37,00</t>
  </si>
  <si>
    <t>34</t>
  </si>
  <si>
    <t>69311068</t>
  </si>
  <si>
    <t>geotextilie netkaná separační, ochranná, filtrační, drenážní PP 300g/m2</t>
  </si>
  <si>
    <t>-1492244493</t>
  </si>
  <si>
    <t>74*1,2 'Přepočtené koeficientem množství</t>
  </si>
  <si>
    <t>35</t>
  </si>
  <si>
    <t>212752401</t>
  </si>
  <si>
    <t>Trativod z drenážních trubek korugovaných PE-HD SN 8 perforace 360° včetně lože otevřený výkop DN 100 pro liniové stavby</t>
  </si>
  <si>
    <t>1553901419</t>
  </si>
  <si>
    <t>37,00</t>
  </si>
  <si>
    <t>36</t>
  </si>
  <si>
    <t>R2129801</t>
  </si>
  <si>
    <t>Napojení drenáže do uliční vpusti vč. utěsnění</t>
  </si>
  <si>
    <t>kus</t>
  </si>
  <si>
    <t>1255116470</t>
  </si>
  <si>
    <t>Vodorovné konstrukce</t>
  </si>
  <si>
    <t>37</t>
  </si>
  <si>
    <t>451317777</t>
  </si>
  <si>
    <t>Podklad nebo lože pod dlažbu vodorovný nebo do sklonu 1:5 z betonu prostého tl do 100 mm</t>
  </si>
  <si>
    <t>-182321687</t>
  </si>
  <si>
    <t>"beton C20/25-XF3</t>
  </si>
  <si>
    <t>"skladba S3" 24,00</t>
  </si>
  <si>
    <t>"skladba S5" 2,70</t>
  </si>
  <si>
    <t>"beton pod mikroštěrbonový žlab</t>
  </si>
  <si>
    <t>9,50*0,55*0,20+2*0,15*0,13</t>
  </si>
  <si>
    <t>38</t>
  </si>
  <si>
    <t>451319777</t>
  </si>
  <si>
    <t>Příplatek ZKD 10 mm tl u podkladu nebo lože pod dlažbu z betonu</t>
  </si>
  <si>
    <t>-2046541643</t>
  </si>
  <si>
    <t>26,70*5</t>
  </si>
  <si>
    <t>39</t>
  </si>
  <si>
    <t>451572111</t>
  </si>
  <si>
    <t>Lože pod potrubí otevřený výkop z kameniva drobného těženého</t>
  </si>
  <si>
    <t>2017145736</t>
  </si>
  <si>
    <t>"lože pod potrubí odvodnění</t>
  </si>
  <si>
    <t>14,30*1,00*0,10</t>
  </si>
  <si>
    <t>40</t>
  </si>
  <si>
    <t>451577877</t>
  </si>
  <si>
    <t>Podklad nebo lože pod dlažbu vodorovný nebo do sklonu 1:5 ze štěrkopísku tl přes 30 do 100 mm</t>
  </si>
  <si>
    <t>713597445</t>
  </si>
  <si>
    <t>"podklad pod vegetační dlažbu</t>
  </si>
  <si>
    <t>189,80</t>
  </si>
  <si>
    <t>41</t>
  </si>
  <si>
    <t>452311131</t>
  </si>
  <si>
    <t>Podkladní desky z betonu prostého tř. C 12/15 otevřený výkop</t>
  </si>
  <si>
    <t>-1324699508</t>
  </si>
  <si>
    <t>"podklad pod vpusti a šachty , beton C 8/10</t>
  </si>
  <si>
    <t>0,70*0,70*0,15*3</t>
  </si>
  <si>
    <t>42</t>
  </si>
  <si>
    <t>452351101</t>
  </si>
  <si>
    <t>Bednění podkladních desek nebo bloků nebo sedlového lože otevřený výkop</t>
  </si>
  <si>
    <t>-2115010105</t>
  </si>
  <si>
    <t>0,70*0,15*4*3</t>
  </si>
  <si>
    <t>Komunikace pozemní</t>
  </si>
  <si>
    <t>43</t>
  </si>
  <si>
    <t>564851111</t>
  </si>
  <si>
    <t>Podklad ze štěrkodrtě ŠD tl 150 mm</t>
  </si>
  <si>
    <t>1593069684</t>
  </si>
  <si>
    <t>" kamenivo přírodní drcené lomové fr. 0-63</t>
  </si>
  <si>
    <t>"skladba S1, S2" 12,00+5,00+2,00</t>
  </si>
  <si>
    <t>44</t>
  </si>
  <si>
    <t>564851114</t>
  </si>
  <si>
    <t>Podklad ze štěrkodrtě ŠD tl 180 mm</t>
  </si>
  <si>
    <t>-1031465116</t>
  </si>
  <si>
    <t>"skladba S1, S2" 19,00</t>
  </si>
  <si>
    <t>45</t>
  </si>
  <si>
    <t>564861111</t>
  </si>
  <si>
    <t>Podklad ze štěrkodrtě ŠD tl 200 mm</t>
  </si>
  <si>
    <t>918636120</t>
  </si>
  <si>
    <t>"skladba S4" 353,00</t>
  </si>
  <si>
    <t>"skladba S5" 43,30</t>
  </si>
  <si>
    <t>"skladba S6" 189,80</t>
  </si>
  <si>
    <t>46</t>
  </si>
  <si>
    <t>564861113</t>
  </si>
  <si>
    <t>Podklad ze štěrkodrtě ŠD tl 220 mm</t>
  </si>
  <si>
    <t>486900397</t>
  </si>
  <si>
    <t>47</t>
  </si>
  <si>
    <t>564871111</t>
  </si>
  <si>
    <t>Podklad ze štěrkodrtě ŠD tl 250 mm</t>
  </si>
  <si>
    <t>-1936840103</t>
  </si>
  <si>
    <t>48</t>
  </si>
  <si>
    <t>564871111-1</t>
  </si>
  <si>
    <t>Podklad ze štěrkodrtě ŠD tl 250 mm - výměnná vrstva</t>
  </si>
  <si>
    <t>529195768</t>
  </si>
  <si>
    <t>" tl. 500mm, kamenivo přírodní drcené lomové fr. 0-63</t>
  </si>
  <si>
    <t>699,44*2</t>
  </si>
  <si>
    <t>49</t>
  </si>
  <si>
    <t>573191111</t>
  </si>
  <si>
    <t>Postřik infiltrační kationaktivní emulzí v množství 1 kg/m2</t>
  </si>
  <si>
    <t>1933814169</t>
  </si>
  <si>
    <t>"skladba S1, S2" 57,25</t>
  </si>
  <si>
    <t>50</t>
  </si>
  <si>
    <t>573231108</t>
  </si>
  <si>
    <t>Postřik živičný spojovací ze silniční emulze v množství 0,50 kg/m2</t>
  </si>
  <si>
    <t>240826999</t>
  </si>
  <si>
    <t>"skladba S1, S2" 66,00</t>
  </si>
  <si>
    <t>51</t>
  </si>
  <si>
    <t>577144031</t>
  </si>
  <si>
    <t>Asfaltový beton vrstva obrusná ACO 11 (ABS) tř. I tl 50 mm š do 1,5 m z modifikovaného asfaltu</t>
  </si>
  <si>
    <t>300166354</t>
  </si>
  <si>
    <t>"skladba S1, S2</t>
  </si>
  <si>
    <t>19,00+32,00+11,00+4,00</t>
  </si>
  <si>
    <t>52</t>
  </si>
  <si>
    <t>577165032</t>
  </si>
  <si>
    <t>Asfaltový beton vrstva ložní ACL 16 (ABVH) tl 70 mm š do 1,5 m z modifikovaného asfaltu</t>
  </si>
  <si>
    <t>335870194</t>
  </si>
  <si>
    <t>57,25</t>
  </si>
  <si>
    <t>53</t>
  </si>
  <si>
    <t>591241111</t>
  </si>
  <si>
    <t>Kladení dlažby z kostek drobných z kamene na MC tl 50 mm</t>
  </si>
  <si>
    <t>1875747513</t>
  </si>
  <si>
    <t>54</t>
  </si>
  <si>
    <t>58381007</t>
  </si>
  <si>
    <t>kostka dlažební žula drobná 8/10</t>
  </si>
  <si>
    <t>-1333980320</t>
  </si>
  <si>
    <t>24*1,02 'Přepočtené koeficientem množství</t>
  </si>
  <si>
    <t>55</t>
  </si>
  <si>
    <t>591441111</t>
  </si>
  <si>
    <t>Kladení dlažby z mozaiky jednobarevné komunikací pro pěší lože z MC</t>
  </si>
  <si>
    <t>738820340</t>
  </si>
  <si>
    <t>56</t>
  </si>
  <si>
    <t>58381004</t>
  </si>
  <si>
    <t>kostka dlažební mozaika žula 4/6 tř 1</t>
  </si>
  <si>
    <t>916764649</t>
  </si>
  <si>
    <t>2,7*1,02 'Přepočtené koeficientem množství</t>
  </si>
  <si>
    <t>57</t>
  </si>
  <si>
    <t>593532112</t>
  </si>
  <si>
    <t xml:space="preserve">Kladení dlažby z plastových vegetačních dlaždic s vyrovnávací vrstvou z kameniva tl. do 20 mm pozemních komunikací se zámkem tl 60 mm pl přes 50 do 100 m2 </t>
  </si>
  <si>
    <t>-1662547014</t>
  </si>
  <si>
    <t>"(2*6+2*14)*14+(2*7+4*14)+3*14 = 672 ks</t>
  </si>
  <si>
    <t>"m2" 71,00</t>
  </si>
  <si>
    <t>"vč. výplně dlaždic betonovým blokem</t>
  </si>
  <si>
    <t>58</t>
  </si>
  <si>
    <t>56245-11</t>
  </si>
  <si>
    <t>dlažba zatravňovací recyklovaný PE nosnost 350t/m2 330x330x50mm pro zadláždění</t>
  </si>
  <si>
    <t>-909394171</t>
  </si>
  <si>
    <t>71*1,01 'Přepočtené koeficientem množství</t>
  </si>
  <si>
    <t>59</t>
  </si>
  <si>
    <t>59245-12</t>
  </si>
  <si>
    <t>betonový blok 142x142x45 pro výplň zatravňovacího rastru</t>
  </si>
  <si>
    <t>ks</t>
  </si>
  <si>
    <t>917463101</t>
  </si>
  <si>
    <t>4*(672-3*14*0,5)</t>
  </si>
  <si>
    <t>2604*1,01 'Přepočtené koeficientem množství</t>
  </si>
  <si>
    <t>60</t>
  </si>
  <si>
    <t>593532113</t>
  </si>
  <si>
    <t>Kladení dlažby z plastových vegetačních dlaždic s vyrovnávací vrstvou z kameniva tl. do 20 mm pozemních komunikací se zámkem tl 60 mm pl přes 100 do 300 m2</t>
  </si>
  <si>
    <t>-1856308081</t>
  </si>
  <si>
    <t>6*12*14+7*12</t>
  </si>
  <si>
    <t>Mezisoučet</t>
  </si>
  <si>
    <t>"0,109*1092" 119,00</t>
  </si>
  <si>
    <t>"vč. výplně dlaždic štěrkodrtí</t>
  </si>
  <si>
    <t>61</t>
  </si>
  <si>
    <t>56245141</t>
  </si>
  <si>
    <t>dlažba zatravňovací recyklovaný PE nosnost 350t/m2 330x330x50mm</t>
  </si>
  <si>
    <t>425971318</t>
  </si>
  <si>
    <t>119*1,01 'Přepočtené koeficientem množství</t>
  </si>
  <si>
    <t>62</t>
  </si>
  <si>
    <t>58346134</t>
  </si>
  <si>
    <t>drť vápencová bílá frakce 8/16</t>
  </si>
  <si>
    <t>751973699</t>
  </si>
  <si>
    <t>"m3 x koeficient 2</t>
  </si>
  <si>
    <t>63</t>
  </si>
  <si>
    <t>596211110</t>
  </si>
  <si>
    <t>Kladení zámkové dlažby komunikací pro pěší tl 60 mm skupiny A pl do 50 m2</t>
  </si>
  <si>
    <t>335557064</t>
  </si>
  <si>
    <t>64</t>
  </si>
  <si>
    <t>59245015</t>
  </si>
  <si>
    <t>dlažba zámková tvaru I 200x165x60mm přírodní</t>
  </si>
  <si>
    <t>1498782596</t>
  </si>
  <si>
    <t>"skladba S5" 17,80</t>
  </si>
  <si>
    <t>17,8*1,03 'Přepočtené koeficientem množství</t>
  </si>
  <si>
    <t>65</t>
  </si>
  <si>
    <t>59245018</t>
  </si>
  <si>
    <t>dlažba tvar obdélník betonová 200x100x60mm přírodní</t>
  </si>
  <si>
    <t>1045421741</t>
  </si>
  <si>
    <t>"skladba S5 - stání pro kontejnery" 16,00</t>
  </si>
  <si>
    <t>16*1,03 'Přepočtené koeficientem množství</t>
  </si>
  <si>
    <t>66</t>
  </si>
  <si>
    <t>5924501</t>
  </si>
  <si>
    <t>dlažba 200x200x60 s drážkou - vodící linie</t>
  </si>
  <si>
    <t>-2020529253</t>
  </si>
  <si>
    <t>"skladba S5 umělá vodící linie" 2,00</t>
  </si>
  <si>
    <t>2*1,03 'Přepočtené koeficientem množství</t>
  </si>
  <si>
    <t>67</t>
  </si>
  <si>
    <t>59245006</t>
  </si>
  <si>
    <t>dlažba tvar obdélník betonová pro nevidomé 200x100x60mm barevná - červená</t>
  </si>
  <si>
    <t>610201695</t>
  </si>
  <si>
    <t>"skladba S5" 7,50</t>
  </si>
  <si>
    <t>"dlažba červená</t>
  </si>
  <si>
    <t>68</t>
  </si>
  <si>
    <t>1955571254</t>
  </si>
  <si>
    <t>"skladba S5" 21,00</t>
  </si>
  <si>
    <t>"pokládka stávající zámkové dlažby</t>
  </si>
  <si>
    <t>69</t>
  </si>
  <si>
    <t>596211114</t>
  </si>
  <si>
    <t>Příplatek za kombinaci dvou barev u kladení betonových dlažeb komunikací pro pěší tl 60 mm skupiny A</t>
  </si>
  <si>
    <t>-1268071369</t>
  </si>
  <si>
    <t>70</t>
  </si>
  <si>
    <t>596212212</t>
  </si>
  <si>
    <t>Kladení zámkové dlažby pozemních komunikací tl 80 mm skupiny A pl do 300 m2</t>
  </si>
  <si>
    <t>-1541292571</t>
  </si>
  <si>
    <t>71</t>
  </si>
  <si>
    <t>59245030</t>
  </si>
  <si>
    <t>dlažba tvar čtverec betonová 200x200x80mm přírodní</t>
  </si>
  <si>
    <t>1079081423</t>
  </si>
  <si>
    <t>353*1,01 'Přepočtené koeficientem množství</t>
  </si>
  <si>
    <t>72</t>
  </si>
  <si>
    <t>599141111</t>
  </si>
  <si>
    <t>Vyplnění spár mezi silničními dílci živičnou zálivkou</t>
  </si>
  <si>
    <t>-1958815656</t>
  </si>
  <si>
    <t>"skladba S1, S2" 19,00+9,00+7,00+2,00</t>
  </si>
  <si>
    <t>Trubní vedení</t>
  </si>
  <si>
    <t>73</t>
  </si>
  <si>
    <t>871275811</t>
  </si>
  <si>
    <t>Bourání stávajícího potrubí z PVC nebo PP DN 150</t>
  </si>
  <si>
    <t>-1294623215</t>
  </si>
  <si>
    <t>74</t>
  </si>
  <si>
    <t>871315231</t>
  </si>
  <si>
    <t>Kanalizační potrubí z tvrdého PVC jednovrstvé tuhost třídy SN10 DN 160</t>
  </si>
  <si>
    <t>-674870167</t>
  </si>
  <si>
    <t>"přípojka žlabu a vpustí" 5,40+2,00+2,00+2,60+2,30</t>
  </si>
  <si>
    <t>75</t>
  </si>
  <si>
    <t>871315231-1</t>
  </si>
  <si>
    <t>Kanalizační potrubí z tvrdého PVC jednovrstvé tuhost třídy SN10 DN 125</t>
  </si>
  <si>
    <t>1179001343</t>
  </si>
  <si>
    <t>"přípojka žlabu" 1,00</t>
  </si>
  <si>
    <t>76</t>
  </si>
  <si>
    <t>877275211</t>
  </si>
  <si>
    <t>Montáž tvarovek z tvrdého PVC-systém KG nebo z polypropylenu-systém KG 2000 jednoosé DN 125</t>
  </si>
  <si>
    <t>1963622215</t>
  </si>
  <si>
    <t>77</t>
  </si>
  <si>
    <t>28611358</t>
  </si>
  <si>
    <t>koleno kanalizace PVC KG 125x87°</t>
  </si>
  <si>
    <t>-1849288370</t>
  </si>
  <si>
    <t>"výroba sifonu" 4</t>
  </si>
  <si>
    <t>78</t>
  </si>
  <si>
    <t>877315211</t>
  </si>
  <si>
    <t>Montáž tvarovek z tvrdého PVC-systém KG nebo z polypropylenu-systém KG 2000 jednoosé DN 160</t>
  </si>
  <si>
    <t>-263799939</t>
  </si>
  <si>
    <t>79</t>
  </si>
  <si>
    <t>28611506</t>
  </si>
  <si>
    <t>redukce kanalizační PVC 160/125</t>
  </si>
  <si>
    <t>-272219224</t>
  </si>
  <si>
    <t>80</t>
  </si>
  <si>
    <t>654336474</t>
  </si>
  <si>
    <t>81</t>
  </si>
  <si>
    <t>28611359</t>
  </si>
  <si>
    <t>koleno kanalizace PVC KG 160x15°</t>
  </si>
  <si>
    <t>1539735260</t>
  </si>
  <si>
    <t>82</t>
  </si>
  <si>
    <t>28611360</t>
  </si>
  <si>
    <t>koleno kanalizace PVC KG 160x30°</t>
  </si>
  <si>
    <t>1324046972</t>
  </si>
  <si>
    <t>83</t>
  </si>
  <si>
    <t>28611361</t>
  </si>
  <si>
    <t>koleno kanalizační PVC KG 160x45°</t>
  </si>
  <si>
    <t>1262254522</t>
  </si>
  <si>
    <t>84</t>
  </si>
  <si>
    <t>890411851</t>
  </si>
  <si>
    <t>Bourání šachet z prefabrikovaných skruží strojně obestavěného prostoru do 1,5 m3</t>
  </si>
  <si>
    <t>2032789679</t>
  </si>
  <si>
    <t>"rušení stáv. vpustí - 2x</t>
  </si>
  <si>
    <t>0,20*2</t>
  </si>
  <si>
    <t>"snížení stáv. šachty  o 70cm</t>
  </si>
  <si>
    <t>3,14*0,62*0,62*0,70</t>
  </si>
  <si>
    <t>-3,14*0,50*0,50*0,70</t>
  </si>
  <si>
    <t>85</t>
  </si>
  <si>
    <t>894411311</t>
  </si>
  <si>
    <t>Osazení betonových nebo železobetonových dílců pro šachty skruží rovných</t>
  </si>
  <si>
    <t>-1604694852</t>
  </si>
  <si>
    <t>86</t>
  </si>
  <si>
    <t>59224185</t>
  </si>
  <si>
    <t>prstenec šachtový vyrovnávací betonový 625x120x60mm</t>
  </si>
  <si>
    <t>752687486</t>
  </si>
  <si>
    <t>87</t>
  </si>
  <si>
    <t>59224187</t>
  </si>
  <si>
    <t>prstenec šachtový vyrovnávací betonový 625x120x100mm</t>
  </si>
  <si>
    <t>575315167</t>
  </si>
  <si>
    <t>88</t>
  </si>
  <si>
    <t>894414211</t>
  </si>
  <si>
    <t>Osazení betonových nebo železobetonových dílců pro šachty desek zákrytových</t>
  </si>
  <si>
    <t>1294092131</t>
  </si>
  <si>
    <t>89</t>
  </si>
  <si>
    <t>1121601</t>
  </si>
  <si>
    <t>Deska zákrytová 100-63/17</t>
  </si>
  <si>
    <t>1804803683</t>
  </si>
  <si>
    <t>90</t>
  </si>
  <si>
    <t>59224348</t>
  </si>
  <si>
    <t>těsnění elastomerové pro spojení šachetních dílů DN 1000</t>
  </si>
  <si>
    <t>-2119539694</t>
  </si>
  <si>
    <t>91</t>
  </si>
  <si>
    <t>895941111</t>
  </si>
  <si>
    <t>Zřízení vpusti kanalizační uliční z betonových dílců typ UV-50 normální</t>
  </si>
  <si>
    <t>-1901910350</t>
  </si>
  <si>
    <t>"DETAIL ODVODNĚNÍ - ULIČNÍ VPUSTI</t>
  </si>
  <si>
    <t>92</t>
  </si>
  <si>
    <t>59223852</t>
  </si>
  <si>
    <t>dno pro uliční vpusť s kalovou prohlubní betonové 450x300x50mm</t>
  </si>
  <si>
    <t>1091654133</t>
  </si>
  <si>
    <t>93</t>
  </si>
  <si>
    <t>59223864</t>
  </si>
  <si>
    <t>prstenec pro uliční vpusť vyrovnávací betonový 390x60x130mm</t>
  </si>
  <si>
    <t>381553864</t>
  </si>
  <si>
    <t>94</t>
  </si>
  <si>
    <t>59223856</t>
  </si>
  <si>
    <t>skruž pro uliční vpusť horní betonová 450x195x50mm</t>
  </si>
  <si>
    <t>1073602584</t>
  </si>
  <si>
    <t>95</t>
  </si>
  <si>
    <t>59223858</t>
  </si>
  <si>
    <t>skruž pro uliční vpusť horní betonová 450x570x50mm</t>
  </si>
  <si>
    <t>-1121136020</t>
  </si>
  <si>
    <t>96</t>
  </si>
  <si>
    <t>59223854-1</t>
  </si>
  <si>
    <t>skruž pro uliční vpusť s výtokovým otvorem PVC betonová 450x570x50mm</t>
  </si>
  <si>
    <t>-81699538</t>
  </si>
  <si>
    <t>97</t>
  </si>
  <si>
    <t>899102112</t>
  </si>
  <si>
    <t>Osazení poklopů litinových nebo ocelových včetně rámů pro třídu zatížení A15, A50</t>
  </si>
  <si>
    <t>1873204756</t>
  </si>
  <si>
    <t>98</t>
  </si>
  <si>
    <t>28661932</t>
  </si>
  <si>
    <t>poklop šachtový litinový s rámem DN 600 pro třídu zatížení A15</t>
  </si>
  <si>
    <t>-1826346934</t>
  </si>
  <si>
    <t>99</t>
  </si>
  <si>
    <t>899202211</t>
  </si>
  <si>
    <t>Demontáž mříží litinových včetně rámů hmotnosti přes 50 do 100 kg</t>
  </si>
  <si>
    <t>-75227287</t>
  </si>
  <si>
    <t>100</t>
  </si>
  <si>
    <t>899204112</t>
  </si>
  <si>
    <t>Osazení mříží litinových včetně rámů a košů na bahno pro třídu zatížení D400, E600</t>
  </si>
  <si>
    <t>-1024221733</t>
  </si>
  <si>
    <t>101</t>
  </si>
  <si>
    <t>28661789</t>
  </si>
  <si>
    <t>koš kalový ocelový pro silniční vpusť 425mm vč. madla</t>
  </si>
  <si>
    <t>-1536065452</t>
  </si>
  <si>
    <t>102</t>
  </si>
  <si>
    <t>28661-1</t>
  </si>
  <si>
    <t>mříž dešťové vpusti vč. rámu D400</t>
  </si>
  <si>
    <t>813339865</t>
  </si>
  <si>
    <t>103</t>
  </si>
  <si>
    <t>899302811</t>
  </si>
  <si>
    <t>Demontáž poklopů betonových nebo ŽB včetně rámu hmotnosti přes 50 do 100 kg</t>
  </si>
  <si>
    <t>-881231614</t>
  </si>
  <si>
    <t>104</t>
  </si>
  <si>
    <t>899331111</t>
  </si>
  <si>
    <t>Výšková úprava uličního vstupu nebo vpusti do 200 mm zvýšením poklopu</t>
  </si>
  <si>
    <t>1674108135</t>
  </si>
  <si>
    <t>105</t>
  </si>
  <si>
    <t>59224013</t>
  </si>
  <si>
    <t>prstenec šachtový vyrovnávací betonový 625x100x100mm</t>
  </si>
  <si>
    <t>936503190</t>
  </si>
  <si>
    <t>106</t>
  </si>
  <si>
    <t>55241015</t>
  </si>
  <si>
    <t>poklop šachtový třída D400, kruhový rám 785, vstup 600mm, s ventilací</t>
  </si>
  <si>
    <t>-1741083307</t>
  </si>
  <si>
    <t>107</t>
  </si>
  <si>
    <t>899332111</t>
  </si>
  <si>
    <t>Výšková úprava uličního vstupu nebo vpusti do 200 mm snížením poklopu</t>
  </si>
  <si>
    <t>-1892329952</t>
  </si>
  <si>
    <t>108</t>
  </si>
  <si>
    <t>899431111</t>
  </si>
  <si>
    <t>Výšková úprava uličního vstupu nebo vpusti do 200 mm zvýšením krycího hrnce, šoupěte nebo hydrantu</t>
  </si>
  <si>
    <t>98327496</t>
  </si>
  <si>
    <t>109</t>
  </si>
  <si>
    <t>899623141</t>
  </si>
  <si>
    <t>Obetonování potrubí nebo zdiva stok betonem prostým tř. C 12/15 otevřený výkop</t>
  </si>
  <si>
    <t>1402970511</t>
  </si>
  <si>
    <t>"obetonování sifonu" 0,50</t>
  </si>
  <si>
    <t>110</t>
  </si>
  <si>
    <t>R89902</t>
  </si>
  <si>
    <t>Připojovací kolmé sedlo DN 500/150, D+M</t>
  </si>
  <si>
    <t>-110728652</t>
  </si>
  <si>
    <t>"napojení potrubí do stáv. stoky vč. utěsnění" 2</t>
  </si>
  <si>
    <t>Ostatní konstrukce a práce, bourání</t>
  </si>
  <si>
    <t>111</t>
  </si>
  <si>
    <t>914111111</t>
  </si>
  <si>
    <t>Montáž svislé dopravní značky do velikosti 1 m2 objímkami na sloupek nebo konzolu</t>
  </si>
  <si>
    <t>-1920004311</t>
  </si>
  <si>
    <t>"DOPRAVNÍ ZNAČENÍ</t>
  </si>
  <si>
    <t>"montáž nové značky" 8</t>
  </si>
  <si>
    <t>"montáž stávající značky, Z3, C8a" 1+1</t>
  </si>
  <si>
    <t>112</t>
  </si>
  <si>
    <t>40445625</t>
  </si>
  <si>
    <t>informativní značky provozní IP8, IP9, IP11-IP13 500x700mm</t>
  </si>
  <si>
    <t>1368762461</t>
  </si>
  <si>
    <t>"IP11a" 1</t>
  </si>
  <si>
    <t>"IP12" 1</t>
  </si>
  <si>
    <t>113</t>
  </si>
  <si>
    <t>40445650</t>
  </si>
  <si>
    <t>dodatkové tabulky E7, E12, E13 500x300mm</t>
  </si>
  <si>
    <t>383768986</t>
  </si>
  <si>
    <t>"E13-01" 1</t>
  </si>
  <si>
    <t>114</t>
  </si>
  <si>
    <t>40445621</t>
  </si>
  <si>
    <t>informativní značky provozní IP1-IP3, IP4b-IP7, IP10a, b 500x500mm</t>
  </si>
  <si>
    <t>-1768148623</t>
  </si>
  <si>
    <t>"IP2" 2</t>
  </si>
  <si>
    <t>115</t>
  </si>
  <si>
    <t>40445600</t>
  </si>
  <si>
    <t>výstražné dopravní značky A1-A30, A33 700mm</t>
  </si>
  <si>
    <t>-2086864663</t>
  </si>
  <si>
    <t>"A6b" 1</t>
  </si>
  <si>
    <t>"A7b" 2</t>
  </si>
  <si>
    <t>116</t>
  </si>
  <si>
    <t>914511112</t>
  </si>
  <si>
    <t>Montáž sloupku dopravních značek délky do 3,5 m s betonovým základem a patkou</t>
  </si>
  <si>
    <t>-987694377</t>
  </si>
  <si>
    <t>"montáž nových značek" 7</t>
  </si>
  <si>
    <t>"montáž stávající značky na nový sloupek" 1</t>
  </si>
  <si>
    <t>"montáž stávajícího sloupku" 1</t>
  </si>
  <si>
    <t>117</t>
  </si>
  <si>
    <t>40445230</t>
  </si>
  <si>
    <t>sloupek pro dopravní značku Zn D 70mm v 3,5m</t>
  </si>
  <si>
    <t>1461446438</t>
  </si>
  <si>
    <t>118</t>
  </si>
  <si>
    <t>915131112</t>
  </si>
  <si>
    <t>Vodorovné dopravní značení přechody pro chodce, šipky, symboly retroreflexní bílá barva</t>
  </si>
  <si>
    <t>-138712886</t>
  </si>
  <si>
    <t>"symbol V10f" 2,00</t>
  </si>
  <si>
    <t>"V13" 7,00</t>
  </si>
  <si>
    <t>119</t>
  </si>
  <si>
    <t>915211112</t>
  </si>
  <si>
    <t>Vodorovné dopravní značení dělící čáry souvislé š 125 mm retroreflexní bílý plast</t>
  </si>
  <si>
    <t>2113352480</t>
  </si>
  <si>
    <t>120</t>
  </si>
  <si>
    <t>915611111</t>
  </si>
  <si>
    <t>Předznačení vodorovného liniového značení</t>
  </si>
  <si>
    <t>1991034088</t>
  </si>
  <si>
    <t>121</t>
  </si>
  <si>
    <t>915621111</t>
  </si>
  <si>
    <t>Předznačení vodorovného plošného značení</t>
  </si>
  <si>
    <t>1340818596</t>
  </si>
  <si>
    <t>122</t>
  </si>
  <si>
    <t>916131213</t>
  </si>
  <si>
    <t>Osazení silničního obrubníku betonového stojatého s boční opěrou do lože z betonu prostého</t>
  </si>
  <si>
    <t>-153162470</t>
  </si>
  <si>
    <t>123</t>
  </si>
  <si>
    <t>59217017</t>
  </si>
  <si>
    <t>obrubník betonový 1000x100x250mm</t>
  </si>
  <si>
    <t>-15592708</t>
  </si>
  <si>
    <t>55,5*1,02 'Přepočtené koeficientem množství</t>
  </si>
  <si>
    <t>124</t>
  </si>
  <si>
    <t>59217031</t>
  </si>
  <si>
    <t>obrubník betonový silniční 1000x150x250mm</t>
  </si>
  <si>
    <t>987665971</t>
  </si>
  <si>
    <t>107*1,02 'Přepočtené koeficientem množství</t>
  </si>
  <si>
    <t>125</t>
  </si>
  <si>
    <t>59217030</t>
  </si>
  <si>
    <t>obrubník betonový silniční přechodový 1000x150x150-250mm</t>
  </si>
  <si>
    <t>1337686304</t>
  </si>
  <si>
    <t>"pravý" 3,00</t>
  </si>
  <si>
    <t>"levý"  4,00</t>
  </si>
  <si>
    <t>7*1,02 'Přepočtené koeficientem množství</t>
  </si>
  <si>
    <t>126</t>
  </si>
  <si>
    <t>59217-2</t>
  </si>
  <si>
    <t>obrubník betonový obloukový vnější r=1,00, 150x250mm</t>
  </si>
  <si>
    <t>-475258302</t>
  </si>
  <si>
    <t>1,6*1,02 'Přepočtené koeficientem množství</t>
  </si>
  <si>
    <t>127</t>
  </si>
  <si>
    <t>59217-3</t>
  </si>
  <si>
    <t>obrubník betonový obloukový vnější r=1,50, 150x250mm</t>
  </si>
  <si>
    <t>1745545725</t>
  </si>
  <si>
    <t>2*1,02 'Přepočtené koeficientem množství</t>
  </si>
  <si>
    <t>128</t>
  </si>
  <si>
    <t>59217032</t>
  </si>
  <si>
    <t>obrubník betonový silniční 1000x150x150mm</t>
  </si>
  <si>
    <t>1976113871</t>
  </si>
  <si>
    <t>26*1,02 'Přepočtené koeficientem množství</t>
  </si>
  <si>
    <t>129</t>
  </si>
  <si>
    <t>916231213</t>
  </si>
  <si>
    <t>Osazení chodníkového obrubníku betonového stojatého s boční opěrou do lože z betonu prostého</t>
  </si>
  <si>
    <t>1398474826</t>
  </si>
  <si>
    <t>"osazení obrubníků do beton. lože C20/25-XF3</t>
  </si>
  <si>
    <t>38,00</t>
  </si>
  <si>
    <t>130</t>
  </si>
  <si>
    <t>59217016</t>
  </si>
  <si>
    <t>obrubník betonový chodníkový 1000x80x250mm</t>
  </si>
  <si>
    <t>-1477610697</t>
  </si>
  <si>
    <t>131</t>
  </si>
  <si>
    <t>916241213</t>
  </si>
  <si>
    <t>Osazení obrubníku kamenného stojatého s boční opěrou do lože z betonu prostého</t>
  </si>
  <si>
    <t>120249967</t>
  </si>
  <si>
    <t>7,50+6,50+8,50+10,00</t>
  </si>
  <si>
    <t>132</t>
  </si>
  <si>
    <t>58380001</t>
  </si>
  <si>
    <t>krajník kamenný žulový silniční 130x200x300-800mm</t>
  </si>
  <si>
    <t>-1035672115</t>
  </si>
  <si>
    <t>32,5*1,02 'Přepočtené koeficientem množství</t>
  </si>
  <si>
    <t>133</t>
  </si>
  <si>
    <t>916991121</t>
  </si>
  <si>
    <t>Lože pod obrubníky, krajníky nebo obruby z dlažebních kostek z betonu prostého</t>
  </si>
  <si>
    <t>391181195</t>
  </si>
  <si>
    <t>"obrubník chodníkový" 0,03*38,00</t>
  </si>
  <si>
    <t>"obrubník silniční" 0,04*231,60</t>
  </si>
  <si>
    <t>134</t>
  </si>
  <si>
    <t>919112111</t>
  </si>
  <si>
    <t>Řezání dilatačních spár š 4 mm hl do 60 mm příčných nebo podélných v živičném krytu</t>
  </si>
  <si>
    <t>-720455246</t>
  </si>
  <si>
    <t>"úprava spáry před zálivkou" 37,00</t>
  </si>
  <si>
    <t>135</t>
  </si>
  <si>
    <t>919726122</t>
  </si>
  <si>
    <t>Geotextilie pro ochranu, separaci a filtraci netkaná měrná hmotnost do 300 g/m2</t>
  </si>
  <si>
    <t>182652753</t>
  </si>
  <si>
    <t>136</t>
  </si>
  <si>
    <t>919735111</t>
  </si>
  <si>
    <t>Řezání stávajícího živičného krytu hl do 50 mm</t>
  </si>
  <si>
    <t>-1875247128</t>
  </si>
  <si>
    <t>137</t>
  </si>
  <si>
    <t>935114112</t>
  </si>
  <si>
    <t>Mikroštěrbinový odvodňovací betonový žlab 220x260 mm se spádem dna 0,5 % se základem</t>
  </si>
  <si>
    <t>504632261</t>
  </si>
  <si>
    <t>"DETAIL ODVODNĚNÍ - ŠTĚRBINOVÝ ŽLAB</t>
  </si>
  <si>
    <t>9,00</t>
  </si>
  <si>
    <t>"žlab osazen do beton. lože beton C20/25 vč. beton. opěr</t>
  </si>
  <si>
    <t>"mikroštěrbinový žlab</t>
  </si>
  <si>
    <t>"čistící kus - 1 ks</t>
  </si>
  <si>
    <t>" vpusťový komplet - 1ks</t>
  </si>
  <si>
    <t>"záslepka - 2 ks</t>
  </si>
  <si>
    <t>138</t>
  </si>
  <si>
    <t>936124112</t>
  </si>
  <si>
    <t>Montáž lavičky stabilní parkové se zabetonováním noh</t>
  </si>
  <si>
    <t>884059711</t>
  </si>
  <si>
    <t>139</t>
  </si>
  <si>
    <t>938906143</t>
  </si>
  <si>
    <t>Pročištění drenážního potrubí DN 130 a 160</t>
  </si>
  <si>
    <t>-664693261</t>
  </si>
  <si>
    <t>"pročištění přípojek stáv. vpustí" 4,90</t>
  </si>
  <si>
    <t>140</t>
  </si>
  <si>
    <t>938908411</t>
  </si>
  <si>
    <t>Čištění vozovek splachováním vodou</t>
  </si>
  <si>
    <t>308473202</t>
  </si>
  <si>
    <t>141</t>
  </si>
  <si>
    <t>938909331</t>
  </si>
  <si>
    <t>Čištění vozovek metením ručně podkladu nebo krytu betonového nebo živičného</t>
  </si>
  <si>
    <t>-2041223921</t>
  </si>
  <si>
    <t>142</t>
  </si>
  <si>
    <t>966006132</t>
  </si>
  <si>
    <t>Odstranění značek dopravních nebo orientačních se sloupky s betonovými patkami</t>
  </si>
  <si>
    <t>-891874124</t>
  </si>
  <si>
    <t>"pro zpětnou montáž vč. sloupku" 1</t>
  </si>
  <si>
    <t>"pro zpětnou montáž značky na nový sloupek" 1</t>
  </si>
  <si>
    <t>143</t>
  </si>
  <si>
    <t>977151121</t>
  </si>
  <si>
    <t>Jádrové vrty diamantovými korunkami do D 120 mm do stavebních materiálů</t>
  </si>
  <si>
    <t>-1520280313</t>
  </si>
  <si>
    <t>"dopojení trativodu</t>
  </si>
  <si>
    <t>0,10*4</t>
  </si>
  <si>
    <t>144</t>
  </si>
  <si>
    <t>977151124</t>
  </si>
  <si>
    <t>Jádrové vrty diamantovými korunkami do D 180 mm do stavebních materiálů</t>
  </si>
  <si>
    <t>1233056765</t>
  </si>
  <si>
    <t>0,10*2</t>
  </si>
  <si>
    <t>145</t>
  </si>
  <si>
    <t>979054451</t>
  </si>
  <si>
    <t>Očištění vybouraných zámkových dlaždic s původním spárováním z kameniva těženého</t>
  </si>
  <si>
    <t>342541118</t>
  </si>
  <si>
    <t>146</t>
  </si>
  <si>
    <t>R93511401</t>
  </si>
  <si>
    <t xml:space="preserve">Mikroštěrbinový žlab - sestava pod vpustí </t>
  </si>
  <si>
    <t>-524053542</t>
  </si>
  <si>
    <t>147</t>
  </si>
  <si>
    <t>R936121</t>
  </si>
  <si>
    <t>Lavička s opěradlem vč. základu a osazení</t>
  </si>
  <si>
    <t>1935623603</t>
  </si>
  <si>
    <t>"viz výkres č. 14 Lavička s opěradlem</t>
  </si>
  <si>
    <t>148</t>
  </si>
  <si>
    <t>R936123</t>
  </si>
  <si>
    <t>-870136596</t>
  </si>
  <si>
    <t>"viz výkres č. 13  Konstrukce kontejnerového stání pro 4 nádoby</t>
  </si>
  <si>
    <t>149</t>
  </si>
  <si>
    <t>R991190</t>
  </si>
  <si>
    <t>Statické zkoušky hutnění</t>
  </si>
  <si>
    <t>-504340520</t>
  </si>
  <si>
    <t>"zkoušky hutnění zemní pláně" 9</t>
  </si>
  <si>
    <t>997</t>
  </si>
  <si>
    <t>Přesun sutě</t>
  </si>
  <si>
    <t>150</t>
  </si>
  <si>
    <t>997221551</t>
  </si>
  <si>
    <t>Vodorovná doprava suti ze sypkých materiálů do 1 km</t>
  </si>
  <si>
    <t>59078155</t>
  </si>
  <si>
    <t>151</t>
  </si>
  <si>
    <t>997221559</t>
  </si>
  <si>
    <t>Příplatek ZKD 1 km u vodorovné dopravy suti ze sypkých materiálů</t>
  </si>
  <si>
    <t>-892706712</t>
  </si>
  <si>
    <t>173,104*9 'Přepočtené koeficientem množství</t>
  </si>
  <si>
    <t>152</t>
  </si>
  <si>
    <t>997221611</t>
  </si>
  <si>
    <t>Nakládání suti na dopravní prostředky pro vodorovnou dopravu</t>
  </si>
  <si>
    <t>1245285315</t>
  </si>
  <si>
    <t>153</t>
  </si>
  <si>
    <t>997221615</t>
  </si>
  <si>
    <t>Poplatek za uložení na skládce (skládkovné) stavebního odpadu betonového kód odpadu 17 01 01</t>
  </si>
  <si>
    <t>1885171728</t>
  </si>
  <si>
    <t>154</t>
  </si>
  <si>
    <t>997221625</t>
  </si>
  <si>
    <t>Poplatek za uložení na skládce (skládkovné) stavebního odpadu železobetonového kód odpadu 17 01 01</t>
  </si>
  <si>
    <t>66624150</t>
  </si>
  <si>
    <t>155</t>
  </si>
  <si>
    <t>997221645</t>
  </si>
  <si>
    <t>Poplatek za uložení na skládce (skládkovné) odpadu asfaltového bez dehtu kód odpadu 17 03 02</t>
  </si>
  <si>
    <t>-815845850</t>
  </si>
  <si>
    <t>156</t>
  </si>
  <si>
    <t>997221655</t>
  </si>
  <si>
    <t>419657302</t>
  </si>
  <si>
    <t>157</t>
  </si>
  <si>
    <t>997013631</t>
  </si>
  <si>
    <t>Poplatek za uložení na skládce (skládkovné) stavebního odpadu směsného kód odpadu 17 09 04</t>
  </si>
  <si>
    <t>-760561254</t>
  </si>
  <si>
    <t>998</t>
  </si>
  <si>
    <t>Přesun hmot</t>
  </si>
  <si>
    <t>158</t>
  </si>
  <si>
    <t>998223011</t>
  </si>
  <si>
    <t>Přesun hmot pro pozemní komunikace s krytem dlážděným</t>
  </si>
  <si>
    <t>-1939201533</t>
  </si>
  <si>
    <t>Práce a dodávky M</t>
  </si>
  <si>
    <t>22-M</t>
  </si>
  <si>
    <t>Montáže technologických zařízení pro dopravní stavby</t>
  </si>
  <si>
    <t>159</t>
  </si>
  <si>
    <t>R22018201</t>
  </si>
  <si>
    <t>Dodatečné osazení ochranné trubky do výkopu včetně fixace, obetonování, folie,  D+M</t>
  </si>
  <si>
    <t>-643843616</t>
  </si>
  <si>
    <t>"uložení obnažených kabelů CETIN do půlených chrániček" 68,00</t>
  </si>
  <si>
    <t>"uložení obnažených kabelů Vodofon do půlených chrániček" 14,00</t>
  </si>
  <si>
    <t>"uložení obnažených NN kabelů ČEZ do půlených chrániček" 16,00</t>
  </si>
  <si>
    <t>"uložení obnažených NN kabelů do půlených chrániček" 16,00</t>
  </si>
  <si>
    <t>160</t>
  </si>
  <si>
    <t>113548-1</t>
  </si>
  <si>
    <t>chránička půlená červená  D110</t>
  </si>
  <si>
    <t>-894497575</t>
  </si>
  <si>
    <t>161</t>
  </si>
  <si>
    <t>R22018209</t>
  </si>
  <si>
    <t>Utěsnění konců kabelových chrániček, D+M</t>
  </si>
  <si>
    <t>-195140542</t>
  </si>
  <si>
    <t>SO 01n - Komunikace a parkovací stání, chodníky - NEUZNATELNÉ NÁKLADY</t>
  </si>
  <si>
    <t>R004</t>
  </si>
  <si>
    <t xml:space="preserve">Dočasné dopravní značení </t>
  </si>
  <si>
    <t>kpl</t>
  </si>
  <si>
    <t>512</t>
  </si>
  <si>
    <t>384837614</t>
  </si>
  <si>
    <t>"POPIS:</t>
  </si>
  <si>
    <t>"Zřízení a instalace dočasné dopravní značení vč. případné aktualizace projektu dočasného dopravního značení, projednání a schválení s komisí.</t>
  </si>
  <si>
    <t>"Součástí prací je zajištění provozu zařízení pro dočasné dopravní značení,</t>
  </si>
  <si>
    <t>" osazení dopravních značek a jejich udržování v řádném stavu (údržba značení po dobu stavby), demontáž+uvedení dopravního značení do původního stavu</t>
  </si>
  <si>
    <t>"Dokumentace dočasného dopravního značení bude vypracována 5x v tištěné verzi a 2x v digitální verzi na CD</t>
  </si>
  <si>
    <t xml:space="preserve">"Zhotovitel zajistí aktualizaci dopravního značení vč. projednání s příslušnými úřady </t>
  </si>
  <si>
    <t>Konstrukce kontejnerového stání , D+M</t>
  </si>
  <si>
    <t>1092*0,33*0,33*0,045</t>
  </si>
  <si>
    <t>5,3513*2</t>
  </si>
  <si>
    <t>10,7026*1,01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</si>
</sst>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37" t="s">
        <v>5</v>
      </c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14" t="s">
        <v>14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R5" s="21"/>
      <c r="BE5" s="211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16" t="s">
        <v>17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R6" s="21"/>
      <c r="BE6" s="212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12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12"/>
      <c r="BS8" s="18" t="s">
        <v>6</v>
      </c>
    </row>
    <row r="9" spans="2:71" s="1" customFormat="1" ht="14.45" customHeight="1">
      <c r="B9" s="21"/>
      <c r="AR9" s="21"/>
      <c r="BE9" s="212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12"/>
      <c r="BS10" s="18" t="s">
        <v>6</v>
      </c>
    </row>
    <row r="11" spans="2:71" s="1" customFormat="1" ht="18.4" customHeight="1">
      <c r="B11" s="21"/>
      <c r="E11" s="26" t="s">
        <v>21</v>
      </c>
      <c r="AK11" s="28" t="s">
        <v>26</v>
      </c>
      <c r="AN11" s="26" t="s">
        <v>1</v>
      </c>
      <c r="AR11" s="21"/>
      <c r="BE11" s="212"/>
      <c r="BS11" s="18" t="s">
        <v>6</v>
      </c>
    </row>
    <row r="12" spans="2:71" s="1" customFormat="1" ht="6.95" customHeight="1">
      <c r="B12" s="21"/>
      <c r="AR12" s="21"/>
      <c r="BE12" s="212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25</v>
      </c>
      <c r="AN13" s="30" t="s">
        <v>28</v>
      </c>
      <c r="AR13" s="21"/>
      <c r="BE13" s="212"/>
      <c r="BS13" s="18" t="s">
        <v>6</v>
      </c>
    </row>
    <row r="14" spans="2:71" ht="12.75">
      <c r="B14" s="21"/>
      <c r="E14" s="217" t="s">
        <v>28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8" t="s">
        <v>26</v>
      </c>
      <c r="AN14" s="30" t="s">
        <v>28</v>
      </c>
      <c r="AR14" s="21"/>
      <c r="BE14" s="212"/>
      <c r="BS14" s="18" t="s">
        <v>6</v>
      </c>
    </row>
    <row r="15" spans="2:71" s="1" customFormat="1" ht="6.95" customHeight="1">
      <c r="B15" s="21"/>
      <c r="AR15" s="21"/>
      <c r="BE15" s="212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25</v>
      </c>
      <c r="AN16" s="26" t="s">
        <v>1</v>
      </c>
      <c r="AR16" s="21"/>
      <c r="BE16" s="212"/>
      <c r="BS16" s="18" t="s">
        <v>3</v>
      </c>
    </row>
    <row r="17" spans="2:71" s="1" customFormat="1" ht="18.4" customHeight="1">
      <c r="B17" s="21"/>
      <c r="E17" s="26" t="s">
        <v>21</v>
      </c>
      <c r="AK17" s="28" t="s">
        <v>26</v>
      </c>
      <c r="AN17" s="26" t="s">
        <v>1</v>
      </c>
      <c r="AR17" s="21"/>
      <c r="BE17" s="212"/>
      <c r="BS17" s="18" t="s">
        <v>30</v>
      </c>
    </row>
    <row r="18" spans="2:71" s="1" customFormat="1" ht="6.95" customHeight="1">
      <c r="B18" s="21"/>
      <c r="AR18" s="21"/>
      <c r="BE18" s="212"/>
      <c r="BS18" s="18" t="s">
        <v>6</v>
      </c>
    </row>
    <row r="19" spans="2:71" s="1" customFormat="1" ht="12" customHeight="1">
      <c r="B19" s="21"/>
      <c r="D19" s="28" t="s">
        <v>31</v>
      </c>
      <c r="AK19" s="28" t="s">
        <v>25</v>
      </c>
      <c r="AN19" s="26" t="s">
        <v>1</v>
      </c>
      <c r="AR19" s="21"/>
      <c r="BE19" s="212"/>
      <c r="BS19" s="18" t="s">
        <v>6</v>
      </c>
    </row>
    <row r="20" spans="2:71" s="1" customFormat="1" ht="18.4" customHeight="1">
      <c r="B20" s="21"/>
      <c r="E20" s="26" t="s">
        <v>21</v>
      </c>
      <c r="AK20" s="28" t="s">
        <v>26</v>
      </c>
      <c r="AN20" s="26" t="s">
        <v>1</v>
      </c>
      <c r="AR20" s="21"/>
      <c r="BE20" s="212"/>
      <c r="BS20" s="18" t="s">
        <v>30</v>
      </c>
    </row>
    <row r="21" spans="2:57" s="1" customFormat="1" ht="6.95" customHeight="1">
      <c r="B21" s="21"/>
      <c r="AR21" s="21"/>
      <c r="BE21" s="212"/>
    </row>
    <row r="22" spans="2:57" s="1" customFormat="1" ht="12" customHeight="1">
      <c r="B22" s="21"/>
      <c r="D22" s="28" t="s">
        <v>32</v>
      </c>
      <c r="AR22" s="21"/>
      <c r="BE22" s="212"/>
    </row>
    <row r="23" spans="2:57" s="1" customFormat="1" ht="14.45" customHeight="1">
      <c r="B23" s="21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21"/>
      <c r="BE23" s="212"/>
    </row>
    <row r="24" spans="2:57" s="1" customFormat="1" ht="6.95" customHeight="1">
      <c r="B24" s="21"/>
      <c r="AR24" s="21"/>
      <c r="BE24" s="212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12"/>
    </row>
    <row r="26" spans="1:57" s="2" customFormat="1" ht="25.9" customHeight="1">
      <c r="A26" s="33"/>
      <c r="B26" s="34"/>
      <c r="C26" s="33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20">
        <f>ROUND(AG94,2)</f>
        <v>0</v>
      </c>
      <c r="AL26" s="221"/>
      <c r="AM26" s="221"/>
      <c r="AN26" s="221"/>
      <c r="AO26" s="221"/>
      <c r="AP26" s="33"/>
      <c r="AQ26" s="33"/>
      <c r="AR26" s="34"/>
      <c r="BE26" s="212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12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22" t="s">
        <v>34</v>
      </c>
      <c r="M28" s="222"/>
      <c r="N28" s="222"/>
      <c r="O28" s="222"/>
      <c r="P28" s="222"/>
      <c r="Q28" s="33"/>
      <c r="R28" s="33"/>
      <c r="S28" s="33"/>
      <c r="T28" s="33"/>
      <c r="U28" s="33"/>
      <c r="V28" s="33"/>
      <c r="W28" s="222" t="s">
        <v>35</v>
      </c>
      <c r="X28" s="222"/>
      <c r="Y28" s="222"/>
      <c r="Z28" s="222"/>
      <c r="AA28" s="222"/>
      <c r="AB28" s="222"/>
      <c r="AC28" s="222"/>
      <c r="AD28" s="222"/>
      <c r="AE28" s="222"/>
      <c r="AF28" s="33"/>
      <c r="AG28" s="33"/>
      <c r="AH28" s="33"/>
      <c r="AI28" s="33"/>
      <c r="AJ28" s="33"/>
      <c r="AK28" s="222" t="s">
        <v>36</v>
      </c>
      <c r="AL28" s="222"/>
      <c r="AM28" s="222"/>
      <c r="AN28" s="222"/>
      <c r="AO28" s="222"/>
      <c r="AP28" s="33"/>
      <c r="AQ28" s="33"/>
      <c r="AR28" s="34"/>
      <c r="BE28" s="212"/>
    </row>
    <row r="29" spans="2:57" s="3" customFormat="1" ht="14.45" customHeight="1">
      <c r="B29" s="38"/>
      <c r="D29" s="28" t="s">
        <v>37</v>
      </c>
      <c r="F29" s="28" t="s">
        <v>38</v>
      </c>
      <c r="L29" s="225">
        <v>0.21</v>
      </c>
      <c r="M29" s="224"/>
      <c r="N29" s="224"/>
      <c r="O29" s="224"/>
      <c r="P29" s="224"/>
      <c r="W29" s="223">
        <f>ROUND(AZ94,2)</f>
        <v>0</v>
      </c>
      <c r="X29" s="224"/>
      <c r="Y29" s="224"/>
      <c r="Z29" s="224"/>
      <c r="AA29" s="224"/>
      <c r="AB29" s="224"/>
      <c r="AC29" s="224"/>
      <c r="AD29" s="224"/>
      <c r="AE29" s="224"/>
      <c r="AK29" s="223">
        <f>ROUND(AV94,2)</f>
        <v>0</v>
      </c>
      <c r="AL29" s="224"/>
      <c r="AM29" s="224"/>
      <c r="AN29" s="224"/>
      <c r="AO29" s="224"/>
      <c r="AR29" s="38"/>
      <c r="BE29" s="213"/>
    </row>
    <row r="30" spans="2:57" s="3" customFormat="1" ht="14.45" customHeight="1">
      <c r="B30" s="38"/>
      <c r="F30" s="28" t="s">
        <v>39</v>
      </c>
      <c r="L30" s="225">
        <v>0.15</v>
      </c>
      <c r="M30" s="224"/>
      <c r="N30" s="224"/>
      <c r="O30" s="224"/>
      <c r="P30" s="224"/>
      <c r="W30" s="223">
        <f>ROUND(BA94,2)</f>
        <v>0</v>
      </c>
      <c r="X30" s="224"/>
      <c r="Y30" s="224"/>
      <c r="Z30" s="224"/>
      <c r="AA30" s="224"/>
      <c r="AB30" s="224"/>
      <c r="AC30" s="224"/>
      <c r="AD30" s="224"/>
      <c r="AE30" s="224"/>
      <c r="AK30" s="223">
        <f>ROUND(AW94,2)</f>
        <v>0</v>
      </c>
      <c r="AL30" s="224"/>
      <c r="AM30" s="224"/>
      <c r="AN30" s="224"/>
      <c r="AO30" s="224"/>
      <c r="AR30" s="38"/>
      <c r="BE30" s="213"/>
    </row>
    <row r="31" spans="2:57" s="3" customFormat="1" ht="14.45" customHeight="1" hidden="1">
      <c r="B31" s="38"/>
      <c r="F31" s="28" t="s">
        <v>40</v>
      </c>
      <c r="L31" s="225">
        <v>0.21</v>
      </c>
      <c r="M31" s="224"/>
      <c r="N31" s="224"/>
      <c r="O31" s="224"/>
      <c r="P31" s="224"/>
      <c r="W31" s="223">
        <f>ROUND(BB94,2)</f>
        <v>0</v>
      </c>
      <c r="X31" s="224"/>
      <c r="Y31" s="224"/>
      <c r="Z31" s="224"/>
      <c r="AA31" s="224"/>
      <c r="AB31" s="224"/>
      <c r="AC31" s="224"/>
      <c r="AD31" s="224"/>
      <c r="AE31" s="224"/>
      <c r="AK31" s="223">
        <v>0</v>
      </c>
      <c r="AL31" s="224"/>
      <c r="AM31" s="224"/>
      <c r="AN31" s="224"/>
      <c r="AO31" s="224"/>
      <c r="AR31" s="38"/>
      <c r="BE31" s="213"/>
    </row>
    <row r="32" spans="2:57" s="3" customFormat="1" ht="14.45" customHeight="1" hidden="1">
      <c r="B32" s="38"/>
      <c r="F32" s="28" t="s">
        <v>41</v>
      </c>
      <c r="L32" s="225">
        <v>0.15</v>
      </c>
      <c r="M32" s="224"/>
      <c r="N32" s="224"/>
      <c r="O32" s="224"/>
      <c r="P32" s="224"/>
      <c r="W32" s="223">
        <f>ROUND(BC94,2)</f>
        <v>0</v>
      </c>
      <c r="X32" s="224"/>
      <c r="Y32" s="224"/>
      <c r="Z32" s="224"/>
      <c r="AA32" s="224"/>
      <c r="AB32" s="224"/>
      <c r="AC32" s="224"/>
      <c r="AD32" s="224"/>
      <c r="AE32" s="224"/>
      <c r="AK32" s="223">
        <v>0</v>
      </c>
      <c r="AL32" s="224"/>
      <c r="AM32" s="224"/>
      <c r="AN32" s="224"/>
      <c r="AO32" s="224"/>
      <c r="AR32" s="38"/>
      <c r="BE32" s="213"/>
    </row>
    <row r="33" spans="2:57" s="3" customFormat="1" ht="14.45" customHeight="1" hidden="1">
      <c r="B33" s="38"/>
      <c r="F33" s="28" t="s">
        <v>42</v>
      </c>
      <c r="L33" s="225">
        <v>0</v>
      </c>
      <c r="M33" s="224"/>
      <c r="N33" s="224"/>
      <c r="O33" s="224"/>
      <c r="P33" s="224"/>
      <c r="W33" s="223">
        <f>ROUND(BD94,2)</f>
        <v>0</v>
      </c>
      <c r="X33" s="224"/>
      <c r="Y33" s="224"/>
      <c r="Z33" s="224"/>
      <c r="AA33" s="224"/>
      <c r="AB33" s="224"/>
      <c r="AC33" s="224"/>
      <c r="AD33" s="224"/>
      <c r="AE33" s="224"/>
      <c r="AK33" s="223">
        <v>0</v>
      </c>
      <c r="AL33" s="224"/>
      <c r="AM33" s="224"/>
      <c r="AN33" s="224"/>
      <c r="AO33" s="224"/>
      <c r="AR33" s="38"/>
      <c r="BE33" s="213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12"/>
    </row>
    <row r="35" spans="1:57" s="2" customFormat="1" ht="25.9" customHeight="1">
      <c r="A35" s="33"/>
      <c r="B35" s="34"/>
      <c r="C35" s="39"/>
      <c r="D35" s="40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44</v>
      </c>
      <c r="U35" s="41"/>
      <c r="V35" s="41"/>
      <c r="W35" s="41"/>
      <c r="X35" s="226" t="s">
        <v>45</v>
      </c>
      <c r="Y35" s="227"/>
      <c r="Z35" s="227"/>
      <c r="AA35" s="227"/>
      <c r="AB35" s="227"/>
      <c r="AC35" s="41"/>
      <c r="AD35" s="41"/>
      <c r="AE35" s="41"/>
      <c r="AF35" s="41"/>
      <c r="AG35" s="41"/>
      <c r="AH35" s="41"/>
      <c r="AI35" s="41"/>
      <c r="AJ35" s="41"/>
      <c r="AK35" s="228">
        <f>SUM(AK26:AK33)</f>
        <v>0</v>
      </c>
      <c r="AL35" s="227"/>
      <c r="AM35" s="227"/>
      <c r="AN35" s="227"/>
      <c r="AO35" s="229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47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48</v>
      </c>
      <c r="AI60" s="36"/>
      <c r="AJ60" s="36"/>
      <c r="AK60" s="36"/>
      <c r="AL60" s="36"/>
      <c r="AM60" s="46" t="s">
        <v>49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50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51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48</v>
      </c>
      <c r="AI75" s="36"/>
      <c r="AJ75" s="36"/>
      <c r="AK75" s="36"/>
      <c r="AL75" s="36"/>
      <c r="AM75" s="46" t="s">
        <v>49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51211a</v>
      </c>
      <c r="AR84" s="52"/>
    </row>
    <row r="85" spans="2:44" s="5" customFormat="1" ht="36.95" customHeight="1">
      <c r="B85" s="53"/>
      <c r="C85" s="54" t="s">
        <v>16</v>
      </c>
      <c r="L85" s="248" t="str">
        <f>K6</f>
        <v>Regenerace panelového sídliště Nerudova v Novém Jíčíně - I. Etapa</v>
      </c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30" t="str">
        <f>IF(AN8="","",AN8)</f>
        <v>11. 11. 2021</v>
      </c>
      <c r="AN87" s="230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6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31" t="str">
        <f>IF(E17="","",E17)</f>
        <v xml:space="preserve"> </v>
      </c>
      <c r="AN89" s="232"/>
      <c r="AO89" s="232"/>
      <c r="AP89" s="232"/>
      <c r="AQ89" s="33"/>
      <c r="AR89" s="34"/>
      <c r="AS89" s="233" t="s">
        <v>53</v>
      </c>
      <c r="AT89" s="234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6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31" t="str">
        <f>IF(E20="","",E20)</f>
        <v xml:space="preserve"> </v>
      </c>
      <c r="AN90" s="232"/>
      <c r="AO90" s="232"/>
      <c r="AP90" s="232"/>
      <c r="AQ90" s="33"/>
      <c r="AR90" s="34"/>
      <c r="AS90" s="235"/>
      <c r="AT90" s="236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5"/>
      <c r="AT91" s="236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43" t="s">
        <v>54</v>
      </c>
      <c r="D92" s="244"/>
      <c r="E92" s="244"/>
      <c r="F92" s="244"/>
      <c r="G92" s="244"/>
      <c r="H92" s="61"/>
      <c r="I92" s="245" t="s">
        <v>55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6" t="s">
        <v>56</v>
      </c>
      <c r="AH92" s="244"/>
      <c r="AI92" s="244"/>
      <c r="AJ92" s="244"/>
      <c r="AK92" s="244"/>
      <c r="AL92" s="244"/>
      <c r="AM92" s="244"/>
      <c r="AN92" s="245" t="s">
        <v>57</v>
      </c>
      <c r="AO92" s="244"/>
      <c r="AP92" s="247"/>
      <c r="AQ92" s="62" t="s">
        <v>58</v>
      </c>
      <c r="AR92" s="34"/>
      <c r="AS92" s="63" t="s">
        <v>59</v>
      </c>
      <c r="AT92" s="64" t="s">
        <v>60</v>
      </c>
      <c r="AU92" s="64" t="s">
        <v>61</v>
      </c>
      <c r="AV92" s="64" t="s">
        <v>62</v>
      </c>
      <c r="AW92" s="64" t="s">
        <v>63</v>
      </c>
      <c r="AX92" s="64" t="s">
        <v>64</v>
      </c>
      <c r="AY92" s="64" t="s">
        <v>65</v>
      </c>
      <c r="AZ92" s="64" t="s">
        <v>66</v>
      </c>
      <c r="BA92" s="64" t="s">
        <v>67</v>
      </c>
      <c r="BB92" s="64" t="s">
        <v>68</v>
      </c>
      <c r="BC92" s="64" t="s">
        <v>69</v>
      </c>
      <c r="BD92" s="65" t="s">
        <v>70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71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1">
        <f>ROUND(SUM(AG95:AG96),2)</f>
        <v>0</v>
      </c>
      <c r="AH94" s="241"/>
      <c r="AI94" s="241"/>
      <c r="AJ94" s="241"/>
      <c r="AK94" s="241"/>
      <c r="AL94" s="241"/>
      <c r="AM94" s="241"/>
      <c r="AN94" s="242">
        <f>SUM(AG94,AT94)</f>
        <v>0</v>
      </c>
      <c r="AO94" s="242"/>
      <c r="AP94" s="242"/>
      <c r="AQ94" s="73" t="s">
        <v>1</v>
      </c>
      <c r="AR94" s="69"/>
      <c r="AS94" s="74">
        <f>ROUND(SUM(AS95:AS96),2)</f>
        <v>0</v>
      </c>
      <c r="AT94" s="75">
        <f>ROUND(SUM(AV94:AW94),2)</f>
        <v>0</v>
      </c>
      <c r="AU94" s="76">
        <f>ROUND(SUM(AU95:AU96),5)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ROUND(SUM(AZ95:AZ96),2)</f>
        <v>0</v>
      </c>
      <c r="BA94" s="75">
        <f>ROUND(SUM(BA95:BA96),2)</f>
        <v>0</v>
      </c>
      <c r="BB94" s="75">
        <f>ROUND(SUM(BB95:BB96),2)</f>
        <v>0</v>
      </c>
      <c r="BC94" s="75">
        <f>ROUND(SUM(BC95:BC96),2)</f>
        <v>0</v>
      </c>
      <c r="BD94" s="77">
        <f>ROUND(SUM(BD95:BD96),2)</f>
        <v>0</v>
      </c>
      <c r="BS94" s="78" t="s">
        <v>72</v>
      </c>
      <c r="BT94" s="78" t="s">
        <v>73</v>
      </c>
      <c r="BU94" s="79" t="s">
        <v>74</v>
      </c>
      <c r="BV94" s="78" t="s">
        <v>75</v>
      </c>
      <c r="BW94" s="78" t="s">
        <v>4</v>
      </c>
      <c r="BX94" s="78" t="s">
        <v>76</v>
      </c>
      <c r="CL94" s="78" t="s">
        <v>1</v>
      </c>
    </row>
    <row r="95" spans="1:91" s="7" customFormat="1" ht="24.6" customHeight="1">
      <c r="A95" s="80" t="s">
        <v>77</v>
      </c>
      <c r="B95" s="81"/>
      <c r="C95" s="82"/>
      <c r="D95" s="240" t="s">
        <v>78</v>
      </c>
      <c r="E95" s="240"/>
      <c r="F95" s="240"/>
      <c r="G95" s="240"/>
      <c r="H95" s="240"/>
      <c r="I95" s="83"/>
      <c r="J95" s="240" t="s">
        <v>79</v>
      </c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38">
        <f>'SO 01u - Komunikace a par...'!J30</f>
        <v>0</v>
      </c>
      <c r="AH95" s="239"/>
      <c r="AI95" s="239"/>
      <c r="AJ95" s="239"/>
      <c r="AK95" s="239"/>
      <c r="AL95" s="239"/>
      <c r="AM95" s="239"/>
      <c r="AN95" s="238">
        <f>SUM(AG95,AT95)</f>
        <v>0</v>
      </c>
      <c r="AO95" s="239"/>
      <c r="AP95" s="239"/>
      <c r="AQ95" s="84" t="s">
        <v>80</v>
      </c>
      <c r="AR95" s="81"/>
      <c r="AS95" s="85">
        <v>0</v>
      </c>
      <c r="AT95" s="86">
        <f>ROUND(SUM(AV95:AW95),2)</f>
        <v>0</v>
      </c>
      <c r="AU95" s="87">
        <f>'SO 01u - Komunikace a par...'!P127</f>
        <v>0</v>
      </c>
      <c r="AV95" s="86">
        <f>'SO 01u - Komunikace a par...'!J33</f>
        <v>0</v>
      </c>
      <c r="AW95" s="86">
        <f>'SO 01u - Komunikace a par...'!J34</f>
        <v>0</v>
      </c>
      <c r="AX95" s="86">
        <f>'SO 01u - Komunikace a par...'!J35</f>
        <v>0</v>
      </c>
      <c r="AY95" s="86">
        <f>'SO 01u - Komunikace a par...'!J36</f>
        <v>0</v>
      </c>
      <c r="AZ95" s="86">
        <f>'SO 01u - Komunikace a par...'!F33</f>
        <v>0</v>
      </c>
      <c r="BA95" s="86">
        <f>'SO 01u - Komunikace a par...'!F34</f>
        <v>0</v>
      </c>
      <c r="BB95" s="86">
        <f>'SO 01u - Komunikace a par...'!F35</f>
        <v>0</v>
      </c>
      <c r="BC95" s="86">
        <f>'SO 01u - Komunikace a par...'!F36</f>
        <v>0</v>
      </c>
      <c r="BD95" s="88">
        <f>'SO 01u - Komunikace a par...'!F37</f>
        <v>0</v>
      </c>
      <c r="BT95" s="89" t="s">
        <v>81</v>
      </c>
      <c r="BV95" s="89" t="s">
        <v>75</v>
      </c>
      <c r="BW95" s="89" t="s">
        <v>82</v>
      </c>
      <c r="BX95" s="89" t="s">
        <v>4</v>
      </c>
      <c r="CL95" s="89" t="s">
        <v>1</v>
      </c>
      <c r="CM95" s="89" t="s">
        <v>83</v>
      </c>
    </row>
    <row r="96" spans="1:91" s="7" customFormat="1" ht="24.6" customHeight="1">
      <c r="A96" s="80" t="s">
        <v>77</v>
      </c>
      <c r="B96" s="81"/>
      <c r="C96" s="82"/>
      <c r="D96" s="240" t="s">
        <v>84</v>
      </c>
      <c r="E96" s="240"/>
      <c r="F96" s="240"/>
      <c r="G96" s="240"/>
      <c r="H96" s="240"/>
      <c r="I96" s="83"/>
      <c r="J96" s="240" t="s">
        <v>85</v>
      </c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38">
        <f>'SO 01n - Komunikace a par...'!J30</f>
        <v>0</v>
      </c>
      <c r="AH96" s="239"/>
      <c r="AI96" s="239"/>
      <c r="AJ96" s="239"/>
      <c r="AK96" s="239"/>
      <c r="AL96" s="239"/>
      <c r="AM96" s="239"/>
      <c r="AN96" s="238">
        <f>SUM(AG96,AT96)</f>
        <v>0</v>
      </c>
      <c r="AO96" s="239"/>
      <c r="AP96" s="239"/>
      <c r="AQ96" s="84" t="s">
        <v>80</v>
      </c>
      <c r="AR96" s="81"/>
      <c r="AS96" s="90">
        <v>0</v>
      </c>
      <c r="AT96" s="91">
        <f>ROUND(SUM(AV96:AW96),2)</f>
        <v>0</v>
      </c>
      <c r="AU96" s="92">
        <f>'SO 01n - Komunikace a par...'!P117</f>
        <v>0</v>
      </c>
      <c r="AV96" s="91">
        <f>'SO 01n - Komunikace a par...'!J33</f>
        <v>0</v>
      </c>
      <c r="AW96" s="91">
        <f>'SO 01n - Komunikace a par...'!J34</f>
        <v>0</v>
      </c>
      <c r="AX96" s="91">
        <f>'SO 01n - Komunikace a par...'!J35</f>
        <v>0</v>
      </c>
      <c r="AY96" s="91">
        <f>'SO 01n - Komunikace a par...'!J36</f>
        <v>0</v>
      </c>
      <c r="AZ96" s="91">
        <f>'SO 01n - Komunikace a par...'!F33</f>
        <v>0</v>
      </c>
      <c r="BA96" s="91">
        <f>'SO 01n - Komunikace a par...'!F34</f>
        <v>0</v>
      </c>
      <c r="BB96" s="91">
        <f>'SO 01n - Komunikace a par...'!F35</f>
        <v>0</v>
      </c>
      <c r="BC96" s="91">
        <f>'SO 01n - Komunikace a par...'!F36</f>
        <v>0</v>
      </c>
      <c r="BD96" s="93">
        <f>'SO 01n - Komunikace a par...'!F37</f>
        <v>0</v>
      </c>
      <c r="BT96" s="89" t="s">
        <v>81</v>
      </c>
      <c r="BV96" s="89" t="s">
        <v>75</v>
      </c>
      <c r="BW96" s="89" t="s">
        <v>86</v>
      </c>
      <c r="BX96" s="89" t="s">
        <v>4</v>
      </c>
      <c r="CL96" s="89" t="s">
        <v>1</v>
      </c>
      <c r="CM96" s="89" t="s">
        <v>83</v>
      </c>
    </row>
    <row r="97" spans="1:57" s="2" customFormat="1" ht="30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6.95" customHeight="1">
      <c r="A98" s="33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34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01u - Komunikace a par...'!C2" display="/"/>
    <hyperlink ref="A96" location="'SO 01n - Komunikace a pa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44"/>
  <sheetViews>
    <sheetView showGridLines="0" tabSelected="1" workbookViewId="0" topLeftCell="A301">
      <selection activeCell="H318" sqref="H318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37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82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87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27" customHeight="1">
      <c r="B7" s="21"/>
      <c r="E7" s="251" t="str">
        <f>'Rekapitulace stavby'!K6</f>
        <v>Regenerace panelového sídliště Nerudova v Novém Jíčíně - I. Etapa</v>
      </c>
      <c r="F7" s="252"/>
      <c r="G7" s="252"/>
      <c r="H7" s="252"/>
      <c r="L7" s="21"/>
    </row>
    <row r="8" spans="1:31" s="2" customFormat="1" ht="12" customHeight="1">
      <c r="A8" s="33"/>
      <c r="B8" s="34"/>
      <c r="C8" s="33"/>
      <c r="D8" s="28" t="s">
        <v>88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1.15" customHeight="1">
      <c r="A9" s="33"/>
      <c r="B9" s="34"/>
      <c r="C9" s="33"/>
      <c r="D9" s="33"/>
      <c r="E9" s="248" t="s">
        <v>89</v>
      </c>
      <c r="F9" s="250"/>
      <c r="G9" s="250"/>
      <c r="H9" s="25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11. 11. 2021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26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3" t="str">
        <f>'Rekapitulace stavby'!E14</f>
        <v>Vyplň údaj</v>
      </c>
      <c r="F18" s="214"/>
      <c r="G18" s="214"/>
      <c r="H18" s="214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26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95"/>
      <c r="B27" s="96"/>
      <c r="C27" s="95"/>
      <c r="D27" s="95"/>
      <c r="E27" s="219" t="s">
        <v>1</v>
      </c>
      <c r="F27" s="219"/>
      <c r="G27" s="219"/>
      <c r="H27" s="21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33</v>
      </c>
      <c r="E30" s="33"/>
      <c r="F30" s="33"/>
      <c r="G30" s="33"/>
      <c r="H30" s="33"/>
      <c r="I30" s="33"/>
      <c r="J30" s="72">
        <f>ROUND(J127,2)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37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37</v>
      </c>
      <c r="E33" s="28" t="s">
        <v>38</v>
      </c>
      <c r="F33" s="100">
        <f>ROUND((SUM(BE127:BE543)),2)</f>
        <v>0</v>
      </c>
      <c r="G33" s="33"/>
      <c r="H33" s="33"/>
      <c r="I33" s="101">
        <v>0.21</v>
      </c>
      <c r="J33" s="100">
        <f>ROUND(((SUM(BE127:BE543))*I33),2)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39</v>
      </c>
      <c r="F34" s="100">
        <f>ROUND((SUM(BF127:BF543)),2)</f>
        <v>0</v>
      </c>
      <c r="G34" s="33"/>
      <c r="H34" s="33"/>
      <c r="I34" s="101">
        <v>0.15</v>
      </c>
      <c r="J34" s="100">
        <f>ROUND(((SUM(BF127:BF543))*I34),2)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40</v>
      </c>
      <c r="F35" s="100">
        <f>ROUND((SUM(BG127:BG543)),2)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41</v>
      </c>
      <c r="F36" s="100">
        <f>ROUND((SUM(BH127:BH543)),2)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42</v>
      </c>
      <c r="F37" s="100">
        <f>ROUND((SUM(BI127:BI543)),2)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43</v>
      </c>
      <c r="E39" s="61"/>
      <c r="F39" s="61"/>
      <c r="G39" s="104" t="s">
        <v>44</v>
      </c>
      <c r="H39" s="105" t="s">
        <v>45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08" t="s">
        <v>49</v>
      </c>
      <c r="G61" s="46" t="s">
        <v>48</v>
      </c>
      <c r="H61" s="36"/>
      <c r="I61" s="36"/>
      <c r="J61" s="109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08" t="s">
        <v>49</v>
      </c>
      <c r="G76" s="46" t="s">
        <v>48</v>
      </c>
      <c r="H76" s="36"/>
      <c r="I76" s="36"/>
      <c r="J76" s="109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90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3"/>
      <c r="D85" s="33"/>
      <c r="E85" s="251" t="str">
        <f>E7</f>
        <v>Regenerace panelového sídliště Nerudova v Novém Jíčíně - I. Etapa</v>
      </c>
      <c r="F85" s="252"/>
      <c r="G85" s="252"/>
      <c r="H85" s="25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88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31.15" customHeight="1">
      <c r="A87" s="33"/>
      <c r="B87" s="34"/>
      <c r="C87" s="33"/>
      <c r="D87" s="33"/>
      <c r="E87" s="248" t="str">
        <f>E9</f>
        <v>SO 01u - Komunikace a parkovací stání, chodníky - UZNATELNÉ NÁKLADY</v>
      </c>
      <c r="F87" s="250"/>
      <c r="G87" s="250"/>
      <c r="H87" s="25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11. 11. 2021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6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29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6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91</v>
      </c>
      <c r="D94" s="102"/>
      <c r="E94" s="102"/>
      <c r="F94" s="102"/>
      <c r="G94" s="102"/>
      <c r="H94" s="102"/>
      <c r="I94" s="102"/>
      <c r="J94" s="111" t="s">
        <v>92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93</v>
      </c>
      <c r="D96" s="33"/>
      <c r="E96" s="33"/>
      <c r="F96" s="33"/>
      <c r="G96" s="33"/>
      <c r="H96" s="33"/>
      <c r="I96" s="33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94</v>
      </c>
    </row>
    <row r="97" spans="2:12" s="9" customFormat="1" ht="24.95" customHeight="1">
      <c r="B97" s="113"/>
      <c r="D97" s="114" t="s">
        <v>95</v>
      </c>
      <c r="E97" s="115"/>
      <c r="F97" s="115"/>
      <c r="G97" s="115"/>
      <c r="H97" s="115"/>
      <c r="I97" s="115"/>
      <c r="J97" s="116">
        <f>J128</f>
        <v>0</v>
      </c>
      <c r="L97" s="113"/>
    </row>
    <row r="98" spans="2:12" s="10" customFormat="1" ht="19.9" customHeight="1">
      <c r="B98" s="117"/>
      <c r="D98" s="118" t="s">
        <v>96</v>
      </c>
      <c r="E98" s="119"/>
      <c r="F98" s="119"/>
      <c r="G98" s="119"/>
      <c r="H98" s="119"/>
      <c r="I98" s="119"/>
      <c r="J98" s="120">
        <f>J129</f>
        <v>0</v>
      </c>
      <c r="L98" s="117"/>
    </row>
    <row r="99" spans="2:12" s="10" customFormat="1" ht="19.9" customHeight="1">
      <c r="B99" s="117"/>
      <c r="D99" s="118" t="s">
        <v>97</v>
      </c>
      <c r="E99" s="119"/>
      <c r="F99" s="119"/>
      <c r="G99" s="119"/>
      <c r="H99" s="119"/>
      <c r="I99" s="119"/>
      <c r="J99" s="120">
        <f>J211</f>
        <v>0</v>
      </c>
      <c r="L99" s="117"/>
    </row>
    <row r="100" spans="2:12" s="10" customFormat="1" ht="19.9" customHeight="1">
      <c r="B100" s="117"/>
      <c r="D100" s="118" t="s">
        <v>98</v>
      </c>
      <c r="E100" s="119"/>
      <c r="F100" s="119"/>
      <c r="G100" s="119"/>
      <c r="H100" s="119"/>
      <c r="I100" s="119"/>
      <c r="J100" s="120">
        <f>J225</f>
        <v>0</v>
      </c>
      <c r="L100" s="117"/>
    </row>
    <row r="101" spans="2:12" s="10" customFormat="1" ht="19.9" customHeight="1">
      <c r="B101" s="117"/>
      <c r="D101" s="118" t="s">
        <v>99</v>
      </c>
      <c r="E101" s="119"/>
      <c r="F101" s="119"/>
      <c r="G101" s="119"/>
      <c r="H101" s="119"/>
      <c r="I101" s="119"/>
      <c r="J101" s="120">
        <f>J247</f>
        <v>0</v>
      </c>
      <c r="L101" s="117"/>
    </row>
    <row r="102" spans="2:12" s="10" customFormat="1" ht="19.9" customHeight="1">
      <c r="B102" s="117"/>
      <c r="D102" s="118" t="s">
        <v>100</v>
      </c>
      <c r="E102" s="119"/>
      <c r="F102" s="119"/>
      <c r="G102" s="119"/>
      <c r="H102" s="119"/>
      <c r="I102" s="119"/>
      <c r="J102" s="120">
        <f>J357</f>
        <v>0</v>
      </c>
      <c r="L102" s="117"/>
    </row>
    <row r="103" spans="2:12" s="10" customFormat="1" ht="19.9" customHeight="1">
      <c r="B103" s="117"/>
      <c r="D103" s="118" t="s">
        <v>101</v>
      </c>
      <c r="E103" s="119"/>
      <c r="F103" s="119"/>
      <c r="G103" s="119"/>
      <c r="H103" s="119"/>
      <c r="I103" s="119"/>
      <c r="J103" s="120">
        <f>J413</f>
        <v>0</v>
      </c>
      <c r="L103" s="117"/>
    </row>
    <row r="104" spans="2:12" s="10" customFormat="1" ht="19.9" customHeight="1">
      <c r="B104" s="117"/>
      <c r="D104" s="118" t="s">
        <v>102</v>
      </c>
      <c r="E104" s="119"/>
      <c r="F104" s="119"/>
      <c r="G104" s="119"/>
      <c r="H104" s="119"/>
      <c r="I104" s="119"/>
      <c r="J104" s="120">
        <f>J522</f>
        <v>0</v>
      </c>
      <c r="L104" s="117"/>
    </row>
    <row r="105" spans="2:12" s="10" customFormat="1" ht="19.9" customHeight="1">
      <c r="B105" s="117"/>
      <c r="D105" s="118" t="s">
        <v>103</v>
      </c>
      <c r="E105" s="119"/>
      <c r="F105" s="119"/>
      <c r="G105" s="119"/>
      <c r="H105" s="119"/>
      <c r="I105" s="119"/>
      <c r="J105" s="120">
        <f>J532</f>
        <v>0</v>
      </c>
      <c r="L105" s="117"/>
    </row>
    <row r="106" spans="2:12" s="9" customFormat="1" ht="24.95" customHeight="1">
      <c r="B106" s="113"/>
      <c r="D106" s="114" t="s">
        <v>104</v>
      </c>
      <c r="E106" s="115"/>
      <c r="F106" s="115"/>
      <c r="G106" s="115"/>
      <c r="H106" s="115"/>
      <c r="I106" s="115"/>
      <c r="J106" s="116">
        <f>J534</f>
        <v>0</v>
      </c>
      <c r="L106" s="113"/>
    </row>
    <row r="107" spans="2:12" s="10" customFormat="1" ht="19.9" customHeight="1">
      <c r="B107" s="117"/>
      <c r="D107" s="118" t="s">
        <v>105</v>
      </c>
      <c r="E107" s="119"/>
      <c r="F107" s="119"/>
      <c r="G107" s="119"/>
      <c r="H107" s="119"/>
      <c r="I107" s="119"/>
      <c r="J107" s="120">
        <f>J535</f>
        <v>0</v>
      </c>
      <c r="L107" s="117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106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7" customHeight="1">
      <c r="A117" s="33"/>
      <c r="B117" s="34"/>
      <c r="C117" s="33"/>
      <c r="D117" s="33"/>
      <c r="E117" s="251" t="str">
        <f>E7</f>
        <v>Regenerace panelového sídliště Nerudova v Novém Jíčíně - I. Etapa</v>
      </c>
      <c r="F117" s="252"/>
      <c r="G117" s="252"/>
      <c r="H117" s="252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88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31.15" customHeight="1">
      <c r="A119" s="33"/>
      <c r="B119" s="34"/>
      <c r="C119" s="33"/>
      <c r="D119" s="33"/>
      <c r="E119" s="248" t="str">
        <f>E9</f>
        <v>SO 01u - Komunikace a parkovací stání, chodníky - UZNATELNÉ NÁKLADY</v>
      </c>
      <c r="F119" s="250"/>
      <c r="G119" s="250"/>
      <c r="H119" s="250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F12</f>
        <v xml:space="preserve"> </v>
      </c>
      <c r="G121" s="33"/>
      <c r="H121" s="33"/>
      <c r="I121" s="28" t="s">
        <v>22</v>
      </c>
      <c r="J121" s="56" t="str">
        <f>IF(J12="","",J12)</f>
        <v>11. 11. 2021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6" customHeight="1">
      <c r="A123" s="33"/>
      <c r="B123" s="34"/>
      <c r="C123" s="28" t="s">
        <v>24</v>
      </c>
      <c r="D123" s="33"/>
      <c r="E123" s="33"/>
      <c r="F123" s="26" t="str">
        <f>E15</f>
        <v xml:space="preserve"> </v>
      </c>
      <c r="G123" s="33"/>
      <c r="H123" s="33"/>
      <c r="I123" s="28" t="s">
        <v>29</v>
      </c>
      <c r="J123" s="31" t="str">
        <f>E21</f>
        <v xml:space="preserve"> 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6" customHeight="1">
      <c r="A124" s="33"/>
      <c r="B124" s="34"/>
      <c r="C124" s="28" t="s">
        <v>27</v>
      </c>
      <c r="D124" s="33"/>
      <c r="E124" s="33"/>
      <c r="F124" s="26" t="str">
        <f>IF(E18="","",E18)</f>
        <v>Vyplň údaj</v>
      </c>
      <c r="G124" s="33"/>
      <c r="H124" s="33"/>
      <c r="I124" s="28" t="s">
        <v>31</v>
      </c>
      <c r="J124" s="31" t="str">
        <f>E24</f>
        <v xml:space="preserve">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1"/>
      <c r="B126" s="122"/>
      <c r="C126" s="123" t="s">
        <v>107</v>
      </c>
      <c r="D126" s="124" t="s">
        <v>58</v>
      </c>
      <c r="E126" s="124" t="s">
        <v>54</v>
      </c>
      <c r="F126" s="124" t="s">
        <v>55</v>
      </c>
      <c r="G126" s="124" t="s">
        <v>108</v>
      </c>
      <c r="H126" s="124" t="s">
        <v>109</v>
      </c>
      <c r="I126" s="124" t="s">
        <v>110</v>
      </c>
      <c r="J126" s="125" t="s">
        <v>92</v>
      </c>
      <c r="K126" s="126" t="s">
        <v>111</v>
      </c>
      <c r="L126" s="127"/>
      <c r="M126" s="63" t="s">
        <v>1</v>
      </c>
      <c r="N126" s="64" t="s">
        <v>37</v>
      </c>
      <c r="O126" s="64" t="s">
        <v>112</v>
      </c>
      <c r="P126" s="64" t="s">
        <v>113</v>
      </c>
      <c r="Q126" s="64" t="s">
        <v>114</v>
      </c>
      <c r="R126" s="64" t="s">
        <v>115</v>
      </c>
      <c r="S126" s="64" t="s">
        <v>116</v>
      </c>
      <c r="T126" s="65" t="s">
        <v>117</v>
      </c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</row>
    <row r="127" spans="1:63" s="2" customFormat="1" ht="22.9" customHeight="1">
      <c r="A127" s="33"/>
      <c r="B127" s="34"/>
      <c r="C127" s="70" t="s">
        <v>118</v>
      </c>
      <c r="D127" s="33"/>
      <c r="E127" s="33"/>
      <c r="F127" s="33"/>
      <c r="G127" s="33"/>
      <c r="H127" s="33"/>
      <c r="I127" s="33"/>
      <c r="J127" s="128">
        <f>BK127</f>
        <v>0</v>
      </c>
      <c r="K127" s="33"/>
      <c r="L127" s="34"/>
      <c r="M127" s="66"/>
      <c r="N127" s="57"/>
      <c r="O127" s="67"/>
      <c r="P127" s="129">
        <f>P128+P534</f>
        <v>0</v>
      </c>
      <c r="Q127" s="67"/>
      <c r="R127" s="129">
        <f>R128+R534</f>
        <v>341.68296636</v>
      </c>
      <c r="S127" s="67"/>
      <c r="T127" s="130">
        <f>T128+T534</f>
        <v>173.1041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72</v>
      </c>
      <c r="AU127" s="18" t="s">
        <v>94</v>
      </c>
      <c r="BK127" s="131">
        <f>BK128+BK534</f>
        <v>0</v>
      </c>
    </row>
    <row r="128" spans="2:63" s="12" customFormat="1" ht="25.9" customHeight="1">
      <c r="B128" s="132"/>
      <c r="D128" s="133" t="s">
        <v>72</v>
      </c>
      <c r="E128" s="134" t="s">
        <v>119</v>
      </c>
      <c r="F128" s="134" t="s">
        <v>120</v>
      </c>
      <c r="I128" s="135"/>
      <c r="J128" s="136">
        <f>BK128</f>
        <v>0</v>
      </c>
      <c r="L128" s="132"/>
      <c r="M128" s="137"/>
      <c r="N128" s="138"/>
      <c r="O128" s="138"/>
      <c r="P128" s="139">
        <f>P129+P211+P225+P247+P357+P413+P522+P532</f>
        <v>0</v>
      </c>
      <c r="Q128" s="138"/>
      <c r="R128" s="139">
        <f>R129+R211+R225+R247+R357+R413+R522+R532</f>
        <v>341.44584636</v>
      </c>
      <c r="S128" s="138"/>
      <c r="T128" s="140">
        <f>T129+T211+T225+T247+T357+T413+T522+T532</f>
        <v>173.1041</v>
      </c>
      <c r="AR128" s="133" t="s">
        <v>81</v>
      </c>
      <c r="AT128" s="141" t="s">
        <v>72</v>
      </c>
      <c r="AU128" s="141" t="s">
        <v>73</v>
      </c>
      <c r="AY128" s="133" t="s">
        <v>121</v>
      </c>
      <c r="BK128" s="142">
        <f>BK129+BK211+BK225+BK247+BK357+BK413+BK522+BK532</f>
        <v>0</v>
      </c>
    </row>
    <row r="129" spans="2:63" s="12" customFormat="1" ht="22.9" customHeight="1">
      <c r="B129" s="132"/>
      <c r="D129" s="133" t="s">
        <v>72</v>
      </c>
      <c r="E129" s="143" t="s">
        <v>81</v>
      </c>
      <c r="F129" s="143" t="s">
        <v>122</v>
      </c>
      <c r="I129" s="135"/>
      <c r="J129" s="144">
        <f>BK129</f>
        <v>0</v>
      </c>
      <c r="L129" s="132"/>
      <c r="M129" s="137"/>
      <c r="N129" s="138"/>
      <c r="O129" s="138"/>
      <c r="P129" s="139">
        <f>SUM(P130:P210)</f>
        <v>0</v>
      </c>
      <c r="Q129" s="138"/>
      <c r="R129" s="139">
        <f>SUM(R130:R210)</f>
        <v>109.32654600000001</v>
      </c>
      <c r="S129" s="138"/>
      <c r="T129" s="140">
        <f>SUM(T130:T210)</f>
        <v>169.265</v>
      </c>
      <c r="AR129" s="133" t="s">
        <v>81</v>
      </c>
      <c r="AT129" s="141" t="s">
        <v>72</v>
      </c>
      <c r="AU129" s="141" t="s">
        <v>81</v>
      </c>
      <c r="AY129" s="133" t="s">
        <v>121</v>
      </c>
      <c r="BK129" s="142">
        <f>SUM(BK130:BK210)</f>
        <v>0</v>
      </c>
    </row>
    <row r="130" spans="1:65" s="2" customFormat="1" ht="22.15" customHeight="1">
      <c r="A130" s="33"/>
      <c r="B130" s="145"/>
      <c r="C130" s="146" t="s">
        <v>81</v>
      </c>
      <c r="D130" s="146" t="s">
        <v>123</v>
      </c>
      <c r="E130" s="147" t="s">
        <v>124</v>
      </c>
      <c r="F130" s="148" t="s">
        <v>125</v>
      </c>
      <c r="G130" s="149" t="s">
        <v>126</v>
      </c>
      <c r="H130" s="150">
        <v>48</v>
      </c>
      <c r="I130" s="151"/>
      <c r="J130" s="152">
        <f>ROUND(I130*H130,2)</f>
        <v>0</v>
      </c>
      <c r="K130" s="153"/>
      <c r="L130" s="34"/>
      <c r="M130" s="154" t="s">
        <v>1</v>
      </c>
      <c r="N130" s="155" t="s">
        <v>38</v>
      </c>
      <c r="O130" s="59"/>
      <c r="P130" s="156">
        <f>O130*H130</f>
        <v>0</v>
      </c>
      <c r="Q130" s="156">
        <v>0</v>
      </c>
      <c r="R130" s="156">
        <f>Q130*H130</f>
        <v>0</v>
      </c>
      <c r="S130" s="156">
        <v>0.26</v>
      </c>
      <c r="T130" s="157">
        <f>S130*H130</f>
        <v>12.48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8" t="s">
        <v>127</v>
      </c>
      <c r="AT130" s="158" t="s">
        <v>123</v>
      </c>
      <c r="AU130" s="158" t="s">
        <v>83</v>
      </c>
      <c r="AY130" s="18" t="s">
        <v>121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18" t="s">
        <v>81</v>
      </c>
      <c r="BK130" s="159">
        <f>ROUND(I130*H130,2)</f>
        <v>0</v>
      </c>
      <c r="BL130" s="18" t="s">
        <v>127</v>
      </c>
      <c r="BM130" s="158" t="s">
        <v>128</v>
      </c>
    </row>
    <row r="131" spans="2:51" s="13" customFormat="1" ht="12">
      <c r="B131" s="160"/>
      <c r="D131" s="161" t="s">
        <v>129</v>
      </c>
      <c r="E131" s="162" t="s">
        <v>1</v>
      </c>
      <c r="F131" s="163" t="s">
        <v>130</v>
      </c>
      <c r="H131" s="164">
        <v>48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129</v>
      </c>
      <c r="AU131" s="162" t="s">
        <v>83</v>
      </c>
      <c r="AV131" s="13" t="s">
        <v>83</v>
      </c>
      <c r="AW131" s="13" t="s">
        <v>30</v>
      </c>
      <c r="AX131" s="13" t="s">
        <v>81</v>
      </c>
      <c r="AY131" s="162" t="s">
        <v>121</v>
      </c>
    </row>
    <row r="132" spans="1:65" s="2" customFormat="1" ht="22.15" customHeight="1">
      <c r="A132" s="33"/>
      <c r="B132" s="145"/>
      <c r="C132" s="146" t="s">
        <v>83</v>
      </c>
      <c r="D132" s="146" t="s">
        <v>123</v>
      </c>
      <c r="E132" s="147" t="s">
        <v>131</v>
      </c>
      <c r="F132" s="148" t="s">
        <v>132</v>
      </c>
      <c r="G132" s="149" t="s">
        <v>126</v>
      </c>
      <c r="H132" s="150">
        <v>25</v>
      </c>
      <c r="I132" s="151"/>
      <c r="J132" s="152">
        <f>ROUND(I132*H132,2)</f>
        <v>0</v>
      </c>
      <c r="K132" s="153"/>
      <c r="L132" s="34"/>
      <c r="M132" s="154" t="s">
        <v>1</v>
      </c>
      <c r="N132" s="155" t="s">
        <v>38</v>
      </c>
      <c r="O132" s="59"/>
      <c r="P132" s="156">
        <f>O132*H132</f>
        <v>0</v>
      </c>
      <c r="Q132" s="156">
        <v>0</v>
      </c>
      <c r="R132" s="156">
        <f>Q132*H132</f>
        <v>0</v>
      </c>
      <c r="S132" s="156">
        <v>0.325</v>
      </c>
      <c r="T132" s="157">
        <f>S132*H132</f>
        <v>8.125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8" t="s">
        <v>127</v>
      </c>
      <c r="AT132" s="158" t="s">
        <v>123</v>
      </c>
      <c r="AU132" s="158" t="s">
        <v>83</v>
      </c>
      <c r="AY132" s="18" t="s">
        <v>121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8" t="s">
        <v>81</v>
      </c>
      <c r="BK132" s="159">
        <f>ROUND(I132*H132,2)</f>
        <v>0</v>
      </c>
      <c r="BL132" s="18" t="s">
        <v>127</v>
      </c>
      <c r="BM132" s="158" t="s">
        <v>133</v>
      </c>
    </row>
    <row r="133" spans="2:51" s="13" customFormat="1" ht="12">
      <c r="B133" s="160"/>
      <c r="D133" s="161" t="s">
        <v>129</v>
      </c>
      <c r="E133" s="162" t="s">
        <v>1</v>
      </c>
      <c r="F133" s="163" t="s">
        <v>134</v>
      </c>
      <c r="H133" s="164">
        <v>25</v>
      </c>
      <c r="I133" s="165"/>
      <c r="L133" s="160"/>
      <c r="M133" s="166"/>
      <c r="N133" s="167"/>
      <c r="O133" s="167"/>
      <c r="P133" s="167"/>
      <c r="Q133" s="167"/>
      <c r="R133" s="167"/>
      <c r="S133" s="167"/>
      <c r="T133" s="168"/>
      <c r="AT133" s="162" t="s">
        <v>129</v>
      </c>
      <c r="AU133" s="162" t="s">
        <v>83</v>
      </c>
      <c r="AV133" s="13" t="s">
        <v>83</v>
      </c>
      <c r="AW133" s="13" t="s">
        <v>30</v>
      </c>
      <c r="AX133" s="13" t="s">
        <v>81</v>
      </c>
      <c r="AY133" s="162" t="s">
        <v>121</v>
      </c>
    </row>
    <row r="134" spans="1:65" s="2" customFormat="1" ht="22.15" customHeight="1">
      <c r="A134" s="33"/>
      <c r="B134" s="145"/>
      <c r="C134" s="146" t="s">
        <v>135</v>
      </c>
      <c r="D134" s="146" t="s">
        <v>123</v>
      </c>
      <c r="E134" s="147" t="s">
        <v>136</v>
      </c>
      <c r="F134" s="148" t="s">
        <v>137</v>
      </c>
      <c r="G134" s="149" t="s">
        <v>126</v>
      </c>
      <c r="H134" s="150">
        <v>25</v>
      </c>
      <c r="I134" s="151"/>
      <c r="J134" s="152">
        <f>ROUND(I134*H134,2)</f>
        <v>0</v>
      </c>
      <c r="K134" s="153"/>
      <c r="L134" s="34"/>
      <c r="M134" s="154" t="s">
        <v>1</v>
      </c>
      <c r="N134" s="155" t="s">
        <v>38</v>
      </c>
      <c r="O134" s="59"/>
      <c r="P134" s="156">
        <f>O134*H134</f>
        <v>0</v>
      </c>
      <c r="Q134" s="156">
        <v>0</v>
      </c>
      <c r="R134" s="156">
        <f>Q134*H134</f>
        <v>0</v>
      </c>
      <c r="S134" s="156">
        <v>0.098</v>
      </c>
      <c r="T134" s="157">
        <f>S134*H134</f>
        <v>2.45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8" t="s">
        <v>127</v>
      </c>
      <c r="AT134" s="158" t="s">
        <v>123</v>
      </c>
      <c r="AU134" s="158" t="s">
        <v>83</v>
      </c>
      <c r="AY134" s="18" t="s">
        <v>121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18" t="s">
        <v>81</v>
      </c>
      <c r="BK134" s="159">
        <f>ROUND(I134*H134,2)</f>
        <v>0</v>
      </c>
      <c r="BL134" s="18" t="s">
        <v>127</v>
      </c>
      <c r="BM134" s="158" t="s">
        <v>138</v>
      </c>
    </row>
    <row r="135" spans="2:51" s="13" customFormat="1" ht="12">
      <c r="B135" s="160"/>
      <c r="D135" s="161" t="s">
        <v>129</v>
      </c>
      <c r="E135" s="162" t="s">
        <v>1</v>
      </c>
      <c r="F135" s="163" t="s">
        <v>134</v>
      </c>
      <c r="H135" s="164">
        <v>25</v>
      </c>
      <c r="I135" s="165"/>
      <c r="L135" s="160"/>
      <c r="M135" s="166"/>
      <c r="N135" s="167"/>
      <c r="O135" s="167"/>
      <c r="P135" s="167"/>
      <c r="Q135" s="167"/>
      <c r="R135" s="167"/>
      <c r="S135" s="167"/>
      <c r="T135" s="168"/>
      <c r="AT135" s="162" t="s">
        <v>129</v>
      </c>
      <c r="AU135" s="162" t="s">
        <v>83</v>
      </c>
      <c r="AV135" s="13" t="s">
        <v>83</v>
      </c>
      <c r="AW135" s="13" t="s">
        <v>30</v>
      </c>
      <c r="AX135" s="13" t="s">
        <v>81</v>
      </c>
      <c r="AY135" s="162" t="s">
        <v>121</v>
      </c>
    </row>
    <row r="136" spans="1:65" s="2" customFormat="1" ht="22.15" customHeight="1">
      <c r="A136" s="33"/>
      <c r="B136" s="145"/>
      <c r="C136" s="146" t="s">
        <v>127</v>
      </c>
      <c r="D136" s="146" t="s">
        <v>123</v>
      </c>
      <c r="E136" s="147" t="s">
        <v>139</v>
      </c>
      <c r="F136" s="148" t="s">
        <v>140</v>
      </c>
      <c r="G136" s="149" t="s">
        <v>126</v>
      </c>
      <c r="H136" s="150">
        <v>431</v>
      </c>
      <c r="I136" s="151"/>
      <c r="J136" s="152">
        <f>ROUND(I136*H136,2)</f>
        <v>0</v>
      </c>
      <c r="K136" s="153"/>
      <c r="L136" s="34"/>
      <c r="M136" s="154" t="s">
        <v>1</v>
      </c>
      <c r="N136" s="155" t="s">
        <v>38</v>
      </c>
      <c r="O136" s="59"/>
      <c r="P136" s="156">
        <f>O136*H136</f>
        <v>0</v>
      </c>
      <c r="Q136" s="156">
        <v>9E-05</v>
      </c>
      <c r="R136" s="156">
        <f>Q136*H136</f>
        <v>0.038790000000000005</v>
      </c>
      <c r="S136" s="156">
        <v>0.23</v>
      </c>
      <c r="T136" s="157">
        <f>S136*H136</f>
        <v>99.13000000000001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8" t="s">
        <v>127</v>
      </c>
      <c r="AT136" s="158" t="s">
        <v>123</v>
      </c>
      <c r="AU136" s="158" t="s">
        <v>83</v>
      </c>
      <c r="AY136" s="18" t="s">
        <v>121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8" t="s">
        <v>81</v>
      </c>
      <c r="BK136" s="159">
        <f>ROUND(I136*H136,2)</f>
        <v>0</v>
      </c>
      <c r="BL136" s="18" t="s">
        <v>127</v>
      </c>
      <c r="BM136" s="158" t="s">
        <v>141</v>
      </c>
    </row>
    <row r="137" spans="2:51" s="14" customFormat="1" ht="12">
      <c r="B137" s="169"/>
      <c r="D137" s="161" t="s">
        <v>129</v>
      </c>
      <c r="E137" s="170" t="s">
        <v>1</v>
      </c>
      <c r="F137" s="171" t="s">
        <v>142</v>
      </c>
      <c r="H137" s="170" t="s">
        <v>1</v>
      </c>
      <c r="I137" s="172"/>
      <c r="L137" s="169"/>
      <c r="M137" s="173"/>
      <c r="N137" s="174"/>
      <c r="O137" s="174"/>
      <c r="P137" s="174"/>
      <c r="Q137" s="174"/>
      <c r="R137" s="174"/>
      <c r="S137" s="174"/>
      <c r="T137" s="175"/>
      <c r="AT137" s="170" t="s">
        <v>129</v>
      </c>
      <c r="AU137" s="170" t="s">
        <v>83</v>
      </c>
      <c r="AV137" s="14" t="s">
        <v>81</v>
      </c>
      <c r="AW137" s="14" t="s">
        <v>30</v>
      </c>
      <c r="AX137" s="14" t="s">
        <v>73</v>
      </c>
      <c r="AY137" s="170" t="s">
        <v>121</v>
      </c>
    </row>
    <row r="138" spans="2:51" s="14" customFormat="1" ht="12">
      <c r="B138" s="169"/>
      <c r="D138" s="161" t="s">
        <v>129</v>
      </c>
      <c r="E138" s="170" t="s">
        <v>1</v>
      </c>
      <c r="F138" s="171" t="s">
        <v>143</v>
      </c>
      <c r="H138" s="170" t="s">
        <v>1</v>
      </c>
      <c r="I138" s="172"/>
      <c r="L138" s="169"/>
      <c r="M138" s="173"/>
      <c r="N138" s="174"/>
      <c r="O138" s="174"/>
      <c r="P138" s="174"/>
      <c r="Q138" s="174"/>
      <c r="R138" s="174"/>
      <c r="S138" s="174"/>
      <c r="T138" s="175"/>
      <c r="AT138" s="170" t="s">
        <v>129</v>
      </c>
      <c r="AU138" s="170" t="s">
        <v>83</v>
      </c>
      <c r="AV138" s="14" t="s">
        <v>81</v>
      </c>
      <c r="AW138" s="14" t="s">
        <v>30</v>
      </c>
      <c r="AX138" s="14" t="s">
        <v>73</v>
      </c>
      <c r="AY138" s="170" t="s">
        <v>121</v>
      </c>
    </row>
    <row r="139" spans="2:51" s="13" customFormat="1" ht="12">
      <c r="B139" s="160"/>
      <c r="D139" s="161" t="s">
        <v>129</v>
      </c>
      <c r="E139" s="162" t="s">
        <v>1</v>
      </c>
      <c r="F139" s="163" t="s">
        <v>144</v>
      </c>
      <c r="H139" s="164">
        <v>431</v>
      </c>
      <c r="I139" s="165"/>
      <c r="L139" s="160"/>
      <c r="M139" s="166"/>
      <c r="N139" s="167"/>
      <c r="O139" s="167"/>
      <c r="P139" s="167"/>
      <c r="Q139" s="167"/>
      <c r="R139" s="167"/>
      <c r="S139" s="167"/>
      <c r="T139" s="168"/>
      <c r="AT139" s="162" t="s">
        <v>129</v>
      </c>
      <c r="AU139" s="162" t="s">
        <v>83</v>
      </c>
      <c r="AV139" s="13" t="s">
        <v>83</v>
      </c>
      <c r="AW139" s="13" t="s">
        <v>30</v>
      </c>
      <c r="AX139" s="13" t="s">
        <v>81</v>
      </c>
      <c r="AY139" s="162" t="s">
        <v>121</v>
      </c>
    </row>
    <row r="140" spans="1:65" s="2" customFormat="1" ht="14.45" customHeight="1">
      <c r="A140" s="33"/>
      <c r="B140" s="145"/>
      <c r="C140" s="146" t="s">
        <v>145</v>
      </c>
      <c r="D140" s="146" t="s">
        <v>123</v>
      </c>
      <c r="E140" s="147" t="s">
        <v>146</v>
      </c>
      <c r="F140" s="148" t="s">
        <v>147</v>
      </c>
      <c r="G140" s="149" t="s">
        <v>148</v>
      </c>
      <c r="H140" s="150">
        <v>37</v>
      </c>
      <c r="I140" s="151"/>
      <c r="J140" s="152">
        <f>ROUND(I140*H140,2)</f>
        <v>0</v>
      </c>
      <c r="K140" s="153"/>
      <c r="L140" s="34"/>
      <c r="M140" s="154" t="s">
        <v>1</v>
      </c>
      <c r="N140" s="155" t="s">
        <v>38</v>
      </c>
      <c r="O140" s="59"/>
      <c r="P140" s="156">
        <f>O140*H140</f>
        <v>0</v>
      </c>
      <c r="Q140" s="156">
        <v>0</v>
      </c>
      <c r="R140" s="156">
        <f>Q140*H140</f>
        <v>0</v>
      </c>
      <c r="S140" s="156">
        <v>0.23</v>
      </c>
      <c r="T140" s="157">
        <f>S140*H140</f>
        <v>8.51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8" t="s">
        <v>127</v>
      </c>
      <c r="AT140" s="158" t="s">
        <v>123</v>
      </c>
      <c r="AU140" s="158" t="s">
        <v>83</v>
      </c>
      <c r="AY140" s="18" t="s">
        <v>121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8" t="s">
        <v>81</v>
      </c>
      <c r="BK140" s="159">
        <f>ROUND(I140*H140,2)</f>
        <v>0</v>
      </c>
      <c r="BL140" s="18" t="s">
        <v>127</v>
      </c>
      <c r="BM140" s="158" t="s">
        <v>149</v>
      </c>
    </row>
    <row r="141" spans="2:51" s="13" customFormat="1" ht="12">
      <c r="B141" s="160"/>
      <c r="D141" s="161" t="s">
        <v>129</v>
      </c>
      <c r="E141" s="162" t="s">
        <v>1</v>
      </c>
      <c r="F141" s="163" t="s">
        <v>150</v>
      </c>
      <c r="H141" s="164">
        <v>37</v>
      </c>
      <c r="I141" s="165"/>
      <c r="L141" s="160"/>
      <c r="M141" s="166"/>
      <c r="N141" s="167"/>
      <c r="O141" s="167"/>
      <c r="P141" s="167"/>
      <c r="Q141" s="167"/>
      <c r="R141" s="167"/>
      <c r="S141" s="167"/>
      <c r="T141" s="168"/>
      <c r="AT141" s="162" t="s">
        <v>129</v>
      </c>
      <c r="AU141" s="162" t="s">
        <v>83</v>
      </c>
      <c r="AV141" s="13" t="s">
        <v>83</v>
      </c>
      <c r="AW141" s="13" t="s">
        <v>30</v>
      </c>
      <c r="AX141" s="13" t="s">
        <v>81</v>
      </c>
      <c r="AY141" s="162" t="s">
        <v>121</v>
      </c>
    </row>
    <row r="142" spans="1:65" s="2" customFormat="1" ht="14.45" customHeight="1">
      <c r="A142" s="33"/>
      <c r="B142" s="145"/>
      <c r="C142" s="146" t="s">
        <v>151</v>
      </c>
      <c r="D142" s="146" t="s">
        <v>123</v>
      </c>
      <c r="E142" s="147" t="s">
        <v>152</v>
      </c>
      <c r="F142" s="148" t="s">
        <v>153</v>
      </c>
      <c r="G142" s="149" t="s">
        <v>148</v>
      </c>
      <c r="H142" s="150">
        <v>133</v>
      </c>
      <c r="I142" s="151"/>
      <c r="J142" s="152">
        <f>ROUND(I142*H142,2)</f>
        <v>0</v>
      </c>
      <c r="K142" s="153"/>
      <c r="L142" s="34"/>
      <c r="M142" s="154" t="s">
        <v>1</v>
      </c>
      <c r="N142" s="155" t="s">
        <v>38</v>
      </c>
      <c r="O142" s="59"/>
      <c r="P142" s="156">
        <f>O142*H142</f>
        <v>0</v>
      </c>
      <c r="Q142" s="156">
        <v>0</v>
      </c>
      <c r="R142" s="156">
        <f>Q142*H142</f>
        <v>0</v>
      </c>
      <c r="S142" s="156">
        <v>0.29</v>
      </c>
      <c r="T142" s="157">
        <f>S142*H142</f>
        <v>38.57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8" t="s">
        <v>127</v>
      </c>
      <c r="AT142" s="158" t="s">
        <v>123</v>
      </c>
      <c r="AU142" s="158" t="s">
        <v>83</v>
      </c>
      <c r="AY142" s="18" t="s">
        <v>121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18" t="s">
        <v>81</v>
      </c>
      <c r="BK142" s="159">
        <f>ROUND(I142*H142,2)</f>
        <v>0</v>
      </c>
      <c r="BL142" s="18" t="s">
        <v>127</v>
      </c>
      <c r="BM142" s="158" t="s">
        <v>154</v>
      </c>
    </row>
    <row r="143" spans="2:51" s="13" customFormat="1" ht="12">
      <c r="B143" s="160"/>
      <c r="D143" s="161" t="s">
        <v>129</v>
      </c>
      <c r="E143" s="162" t="s">
        <v>1</v>
      </c>
      <c r="F143" s="163" t="s">
        <v>155</v>
      </c>
      <c r="H143" s="164">
        <v>133</v>
      </c>
      <c r="I143" s="165"/>
      <c r="L143" s="160"/>
      <c r="M143" s="166"/>
      <c r="N143" s="167"/>
      <c r="O143" s="167"/>
      <c r="P143" s="167"/>
      <c r="Q143" s="167"/>
      <c r="R143" s="167"/>
      <c r="S143" s="167"/>
      <c r="T143" s="168"/>
      <c r="AT143" s="162" t="s">
        <v>129</v>
      </c>
      <c r="AU143" s="162" t="s">
        <v>83</v>
      </c>
      <c r="AV143" s="13" t="s">
        <v>83</v>
      </c>
      <c r="AW143" s="13" t="s">
        <v>30</v>
      </c>
      <c r="AX143" s="13" t="s">
        <v>81</v>
      </c>
      <c r="AY143" s="162" t="s">
        <v>121</v>
      </c>
    </row>
    <row r="144" spans="1:65" s="2" customFormat="1" ht="22.15" customHeight="1">
      <c r="A144" s="33"/>
      <c r="B144" s="145"/>
      <c r="C144" s="146" t="s">
        <v>156</v>
      </c>
      <c r="D144" s="146" t="s">
        <v>123</v>
      </c>
      <c r="E144" s="147" t="s">
        <v>157</v>
      </c>
      <c r="F144" s="148" t="s">
        <v>158</v>
      </c>
      <c r="G144" s="149" t="s">
        <v>148</v>
      </c>
      <c r="H144" s="150">
        <v>114</v>
      </c>
      <c r="I144" s="151"/>
      <c r="J144" s="152">
        <f>ROUND(I144*H144,2)</f>
        <v>0</v>
      </c>
      <c r="K144" s="153"/>
      <c r="L144" s="34"/>
      <c r="M144" s="154" t="s">
        <v>1</v>
      </c>
      <c r="N144" s="155" t="s">
        <v>38</v>
      </c>
      <c r="O144" s="59"/>
      <c r="P144" s="156">
        <f>O144*H144</f>
        <v>0</v>
      </c>
      <c r="Q144" s="156">
        <v>0.06053</v>
      </c>
      <c r="R144" s="156">
        <f>Q144*H144</f>
        <v>6.90042</v>
      </c>
      <c r="S144" s="156">
        <v>0</v>
      </c>
      <c r="T144" s="15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8" t="s">
        <v>127</v>
      </c>
      <c r="AT144" s="158" t="s">
        <v>123</v>
      </c>
      <c r="AU144" s="158" t="s">
        <v>83</v>
      </c>
      <c r="AY144" s="18" t="s">
        <v>121</v>
      </c>
      <c r="BE144" s="159">
        <f>IF(N144="základní",J144,0)</f>
        <v>0</v>
      </c>
      <c r="BF144" s="159">
        <f>IF(N144="snížená",J144,0)</f>
        <v>0</v>
      </c>
      <c r="BG144" s="159">
        <f>IF(N144="zákl. přenesená",J144,0)</f>
        <v>0</v>
      </c>
      <c r="BH144" s="159">
        <f>IF(N144="sníž. přenesená",J144,0)</f>
        <v>0</v>
      </c>
      <c r="BI144" s="159">
        <f>IF(N144="nulová",J144,0)</f>
        <v>0</v>
      </c>
      <c r="BJ144" s="18" t="s">
        <v>81</v>
      </c>
      <c r="BK144" s="159">
        <f>ROUND(I144*H144,2)</f>
        <v>0</v>
      </c>
      <c r="BL144" s="18" t="s">
        <v>127</v>
      </c>
      <c r="BM144" s="158" t="s">
        <v>159</v>
      </c>
    </row>
    <row r="145" spans="1:65" s="2" customFormat="1" ht="22.15" customHeight="1">
      <c r="A145" s="33"/>
      <c r="B145" s="145"/>
      <c r="C145" s="146" t="s">
        <v>160</v>
      </c>
      <c r="D145" s="146" t="s">
        <v>123</v>
      </c>
      <c r="E145" s="147" t="s">
        <v>161</v>
      </c>
      <c r="F145" s="148" t="s">
        <v>162</v>
      </c>
      <c r="G145" s="149" t="s">
        <v>126</v>
      </c>
      <c r="H145" s="150">
        <v>290</v>
      </c>
      <c r="I145" s="151"/>
      <c r="J145" s="152">
        <f>ROUND(I145*H145,2)</f>
        <v>0</v>
      </c>
      <c r="K145" s="153"/>
      <c r="L145" s="34"/>
      <c r="M145" s="154" t="s">
        <v>1</v>
      </c>
      <c r="N145" s="155" t="s">
        <v>38</v>
      </c>
      <c r="O145" s="59"/>
      <c r="P145" s="156">
        <f>O145*H145</f>
        <v>0</v>
      </c>
      <c r="Q145" s="156">
        <v>0</v>
      </c>
      <c r="R145" s="156">
        <f>Q145*H145</f>
        <v>0</v>
      </c>
      <c r="S145" s="156">
        <v>0</v>
      </c>
      <c r="T145" s="15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8" t="s">
        <v>127</v>
      </c>
      <c r="AT145" s="158" t="s">
        <v>123</v>
      </c>
      <c r="AU145" s="158" t="s">
        <v>83</v>
      </c>
      <c r="AY145" s="18" t="s">
        <v>121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18" t="s">
        <v>81</v>
      </c>
      <c r="BK145" s="159">
        <f>ROUND(I145*H145,2)</f>
        <v>0</v>
      </c>
      <c r="BL145" s="18" t="s">
        <v>127</v>
      </c>
      <c r="BM145" s="158" t="s">
        <v>163</v>
      </c>
    </row>
    <row r="146" spans="2:51" s="14" customFormat="1" ht="12">
      <c r="B146" s="169"/>
      <c r="D146" s="161" t="s">
        <v>129</v>
      </c>
      <c r="E146" s="170" t="s">
        <v>1</v>
      </c>
      <c r="F146" s="171" t="s">
        <v>142</v>
      </c>
      <c r="H146" s="170" t="s">
        <v>1</v>
      </c>
      <c r="I146" s="172"/>
      <c r="L146" s="169"/>
      <c r="M146" s="173"/>
      <c r="N146" s="174"/>
      <c r="O146" s="174"/>
      <c r="P146" s="174"/>
      <c r="Q146" s="174"/>
      <c r="R146" s="174"/>
      <c r="S146" s="174"/>
      <c r="T146" s="175"/>
      <c r="AT146" s="170" t="s">
        <v>129</v>
      </c>
      <c r="AU146" s="170" t="s">
        <v>83</v>
      </c>
      <c r="AV146" s="14" t="s">
        <v>81</v>
      </c>
      <c r="AW146" s="14" t="s">
        <v>30</v>
      </c>
      <c r="AX146" s="14" t="s">
        <v>73</v>
      </c>
      <c r="AY146" s="170" t="s">
        <v>121</v>
      </c>
    </row>
    <row r="147" spans="2:51" s="14" customFormat="1" ht="12">
      <c r="B147" s="169"/>
      <c r="D147" s="161" t="s">
        <v>129</v>
      </c>
      <c r="E147" s="170" t="s">
        <v>1</v>
      </c>
      <c r="F147" s="171" t="s">
        <v>143</v>
      </c>
      <c r="H147" s="170" t="s">
        <v>1</v>
      </c>
      <c r="I147" s="172"/>
      <c r="L147" s="169"/>
      <c r="M147" s="173"/>
      <c r="N147" s="174"/>
      <c r="O147" s="174"/>
      <c r="P147" s="174"/>
      <c r="Q147" s="174"/>
      <c r="R147" s="174"/>
      <c r="S147" s="174"/>
      <c r="T147" s="175"/>
      <c r="AT147" s="170" t="s">
        <v>129</v>
      </c>
      <c r="AU147" s="170" t="s">
        <v>83</v>
      </c>
      <c r="AV147" s="14" t="s">
        <v>81</v>
      </c>
      <c r="AW147" s="14" t="s">
        <v>30</v>
      </c>
      <c r="AX147" s="14" t="s">
        <v>73</v>
      </c>
      <c r="AY147" s="170" t="s">
        <v>121</v>
      </c>
    </row>
    <row r="148" spans="2:51" s="14" customFormat="1" ht="12">
      <c r="B148" s="169"/>
      <c r="D148" s="161" t="s">
        <v>129</v>
      </c>
      <c r="E148" s="170" t="s">
        <v>1</v>
      </c>
      <c r="F148" s="171" t="s">
        <v>164</v>
      </c>
      <c r="H148" s="170" t="s">
        <v>1</v>
      </c>
      <c r="I148" s="172"/>
      <c r="L148" s="169"/>
      <c r="M148" s="173"/>
      <c r="N148" s="174"/>
      <c r="O148" s="174"/>
      <c r="P148" s="174"/>
      <c r="Q148" s="174"/>
      <c r="R148" s="174"/>
      <c r="S148" s="174"/>
      <c r="T148" s="175"/>
      <c r="AT148" s="170" t="s">
        <v>129</v>
      </c>
      <c r="AU148" s="170" t="s">
        <v>83</v>
      </c>
      <c r="AV148" s="14" t="s">
        <v>81</v>
      </c>
      <c r="AW148" s="14" t="s">
        <v>30</v>
      </c>
      <c r="AX148" s="14" t="s">
        <v>73</v>
      </c>
      <c r="AY148" s="170" t="s">
        <v>121</v>
      </c>
    </row>
    <row r="149" spans="2:51" s="13" customFormat="1" ht="12">
      <c r="B149" s="160"/>
      <c r="D149" s="161" t="s">
        <v>129</v>
      </c>
      <c r="E149" s="162" t="s">
        <v>1</v>
      </c>
      <c r="F149" s="163" t="s">
        <v>165</v>
      </c>
      <c r="H149" s="164">
        <v>290</v>
      </c>
      <c r="I149" s="165"/>
      <c r="L149" s="160"/>
      <c r="M149" s="166"/>
      <c r="N149" s="167"/>
      <c r="O149" s="167"/>
      <c r="P149" s="167"/>
      <c r="Q149" s="167"/>
      <c r="R149" s="167"/>
      <c r="S149" s="167"/>
      <c r="T149" s="168"/>
      <c r="AT149" s="162" t="s">
        <v>129</v>
      </c>
      <c r="AU149" s="162" t="s">
        <v>83</v>
      </c>
      <c r="AV149" s="13" t="s">
        <v>83</v>
      </c>
      <c r="AW149" s="13" t="s">
        <v>30</v>
      </c>
      <c r="AX149" s="13" t="s">
        <v>81</v>
      </c>
      <c r="AY149" s="162" t="s">
        <v>121</v>
      </c>
    </row>
    <row r="150" spans="2:51" s="14" customFormat="1" ht="12">
      <c r="B150" s="169"/>
      <c r="D150" s="161" t="s">
        <v>129</v>
      </c>
      <c r="E150" s="170" t="s">
        <v>1</v>
      </c>
      <c r="F150" s="171" t="s">
        <v>166</v>
      </c>
      <c r="H150" s="170" t="s">
        <v>1</v>
      </c>
      <c r="I150" s="172"/>
      <c r="L150" s="169"/>
      <c r="M150" s="173"/>
      <c r="N150" s="174"/>
      <c r="O150" s="174"/>
      <c r="P150" s="174"/>
      <c r="Q150" s="174"/>
      <c r="R150" s="174"/>
      <c r="S150" s="174"/>
      <c r="T150" s="175"/>
      <c r="AT150" s="170" t="s">
        <v>129</v>
      </c>
      <c r="AU150" s="170" t="s">
        <v>83</v>
      </c>
      <c r="AV150" s="14" t="s">
        <v>81</v>
      </c>
      <c r="AW150" s="14" t="s">
        <v>30</v>
      </c>
      <c r="AX150" s="14" t="s">
        <v>73</v>
      </c>
      <c r="AY150" s="170" t="s">
        <v>121</v>
      </c>
    </row>
    <row r="151" spans="1:65" s="2" customFormat="1" ht="22.15" customHeight="1">
      <c r="A151" s="33"/>
      <c r="B151" s="145"/>
      <c r="C151" s="146" t="s">
        <v>167</v>
      </c>
      <c r="D151" s="146" t="s">
        <v>123</v>
      </c>
      <c r="E151" s="147" t="s">
        <v>168</v>
      </c>
      <c r="F151" s="148" t="s">
        <v>169</v>
      </c>
      <c r="G151" s="149" t="s">
        <v>170</v>
      </c>
      <c r="H151" s="150">
        <v>59.207</v>
      </c>
      <c r="I151" s="151"/>
      <c r="J151" s="152">
        <f>ROUND(I151*H151,2)</f>
        <v>0</v>
      </c>
      <c r="K151" s="153"/>
      <c r="L151" s="34"/>
      <c r="M151" s="154" t="s">
        <v>1</v>
      </c>
      <c r="N151" s="155" t="s">
        <v>38</v>
      </c>
      <c r="O151" s="59"/>
      <c r="P151" s="156">
        <f>O151*H151</f>
        <v>0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8" t="s">
        <v>127</v>
      </c>
      <c r="AT151" s="158" t="s">
        <v>123</v>
      </c>
      <c r="AU151" s="158" t="s">
        <v>83</v>
      </c>
      <c r="AY151" s="18" t="s">
        <v>121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81</v>
      </c>
      <c r="BK151" s="159">
        <f>ROUND(I151*H151,2)</f>
        <v>0</v>
      </c>
      <c r="BL151" s="18" t="s">
        <v>127</v>
      </c>
      <c r="BM151" s="158" t="s">
        <v>171</v>
      </c>
    </row>
    <row r="152" spans="2:51" s="14" customFormat="1" ht="12">
      <c r="B152" s="169"/>
      <c r="D152" s="161" t="s">
        <v>129</v>
      </c>
      <c r="E152" s="170" t="s">
        <v>1</v>
      </c>
      <c r="F152" s="171" t="s">
        <v>172</v>
      </c>
      <c r="H152" s="170" t="s">
        <v>1</v>
      </c>
      <c r="I152" s="172"/>
      <c r="L152" s="169"/>
      <c r="M152" s="173"/>
      <c r="N152" s="174"/>
      <c r="O152" s="174"/>
      <c r="P152" s="174"/>
      <c r="Q152" s="174"/>
      <c r="R152" s="174"/>
      <c r="S152" s="174"/>
      <c r="T152" s="175"/>
      <c r="AT152" s="170" t="s">
        <v>129</v>
      </c>
      <c r="AU152" s="170" t="s">
        <v>83</v>
      </c>
      <c r="AV152" s="14" t="s">
        <v>81</v>
      </c>
      <c r="AW152" s="14" t="s">
        <v>30</v>
      </c>
      <c r="AX152" s="14" t="s">
        <v>73</v>
      </c>
      <c r="AY152" s="170" t="s">
        <v>121</v>
      </c>
    </row>
    <row r="153" spans="2:51" s="13" customFormat="1" ht="12">
      <c r="B153" s="160"/>
      <c r="D153" s="161" t="s">
        <v>129</v>
      </c>
      <c r="E153" s="162" t="s">
        <v>1</v>
      </c>
      <c r="F153" s="163" t="s">
        <v>173</v>
      </c>
      <c r="H153" s="164">
        <v>59.207</v>
      </c>
      <c r="I153" s="165"/>
      <c r="L153" s="160"/>
      <c r="M153" s="166"/>
      <c r="N153" s="167"/>
      <c r="O153" s="167"/>
      <c r="P153" s="167"/>
      <c r="Q153" s="167"/>
      <c r="R153" s="167"/>
      <c r="S153" s="167"/>
      <c r="T153" s="168"/>
      <c r="AT153" s="162" t="s">
        <v>129</v>
      </c>
      <c r="AU153" s="162" t="s">
        <v>83</v>
      </c>
      <c r="AV153" s="13" t="s">
        <v>83</v>
      </c>
      <c r="AW153" s="13" t="s">
        <v>30</v>
      </c>
      <c r="AX153" s="13" t="s">
        <v>81</v>
      </c>
      <c r="AY153" s="162" t="s">
        <v>121</v>
      </c>
    </row>
    <row r="154" spans="1:65" s="2" customFormat="1" ht="30" customHeight="1">
      <c r="A154" s="33"/>
      <c r="B154" s="145"/>
      <c r="C154" s="146" t="s">
        <v>174</v>
      </c>
      <c r="D154" s="146" t="s">
        <v>123</v>
      </c>
      <c r="E154" s="147" t="s">
        <v>175</v>
      </c>
      <c r="F154" s="148" t="s">
        <v>176</v>
      </c>
      <c r="G154" s="149" t="s">
        <v>170</v>
      </c>
      <c r="H154" s="150">
        <v>335.504</v>
      </c>
      <c r="I154" s="151"/>
      <c r="J154" s="152">
        <f>ROUND(I154*H154,2)</f>
        <v>0</v>
      </c>
      <c r="K154" s="153"/>
      <c r="L154" s="34"/>
      <c r="M154" s="154" t="s">
        <v>1</v>
      </c>
      <c r="N154" s="155" t="s">
        <v>38</v>
      </c>
      <c r="O154" s="59"/>
      <c r="P154" s="156">
        <f>O154*H154</f>
        <v>0</v>
      </c>
      <c r="Q154" s="156">
        <v>0</v>
      </c>
      <c r="R154" s="156">
        <f>Q154*H154</f>
        <v>0</v>
      </c>
      <c r="S154" s="156">
        <v>0</v>
      </c>
      <c r="T154" s="15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8" t="s">
        <v>127</v>
      </c>
      <c r="AT154" s="158" t="s">
        <v>123</v>
      </c>
      <c r="AU154" s="158" t="s">
        <v>83</v>
      </c>
      <c r="AY154" s="18" t="s">
        <v>121</v>
      </c>
      <c r="BE154" s="159">
        <f>IF(N154="základní",J154,0)</f>
        <v>0</v>
      </c>
      <c r="BF154" s="159">
        <f>IF(N154="snížená",J154,0)</f>
        <v>0</v>
      </c>
      <c r="BG154" s="159">
        <f>IF(N154="zákl. přenesená",J154,0)</f>
        <v>0</v>
      </c>
      <c r="BH154" s="159">
        <f>IF(N154="sníž. přenesená",J154,0)</f>
        <v>0</v>
      </c>
      <c r="BI154" s="159">
        <f>IF(N154="nulová",J154,0)</f>
        <v>0</v>
      </c>
      <c r="BJ154" s="18" t="s">
        <v>81</v>
      </c>
      <c r="BK154" s="159">
        <f>ROUND(I154*H154,2)</f>
        <v>0</v>
      </c>
      <c r="BL154" s="18" t="s">
        <v>127</v>
      </c>
      <c r="BM154" s="158" t="s">
        <v>177</v>
      </c>
    </row>
    <row r="155" spans="2:51" s="14" customFormat="1" ht="12">
      <c r="B155" s="169"/>
      <c r="D155" s="161" t="s">
        <v>129</v>
      </c>
      <c r="E155" s="170" t="s">
        <v>1</v>
      </c>
      <c r="F155" s="171" t="s">
        <v>178</v>
      </c>
      <c r="H155" s="170" t="s">
        <v>1</v>
      </c>
      <c r="I155" s="172"/>
      <c r="L155" s="169"/>
      <c r="M155" s="173"/>
      <c r="N155" s="174"/>
      <c r="O155" s="174"/>
      <c r="P155" s="174"/>
      <c r="Q155" s="174"/>
      <c r="R155" s="174"/>
      <c r="S155" s="174"/>
      <c r="T155" s="175"/>
      <c r="AT155" s="170" t="s">
        <v>129</v>
      </c>
      <c r="AU155" s="170" t="s">
        <v>83</v>
      </c>
      <c r="AV155" s="14" t="s">
        <v>81</v>
      </c>
      <c r="AW155" s="14" t="s">
        <v>30</v>
      </c>
      <c r="AX155" s="14" t="s">
        <v>73</v>
      </c>
      <c r="AY155" s="170" t="s">
        <v>121</v>
      </c>
    </row>
    <row r="156" spans="2:51" s="13" customFormat="1" ht="12">
      <c r="B156" s="160"/>
      <c r="D156" s="161" t="s">
        <v>129</v>
      </c>
      <c r="E156" s="162" t="s">
        <v>1</v>
      </c>
      <c r="F156" s="163" t="s">
        <v>179</v>
      </c>
      <c r="H156" s="164">
        <v>335.504</v>
      </c>
      <c r="I156" s="165"/>
      <c r="L156" s="160"/>
      <c r="M156" s="166"/>
      <c r="N156" s="167"/>
      <c r="O156" s="167"/>
      <c r="P156" s="167"/>
      <c r="Q156" s="167"/>
      <c r="R156" s="167"/>
      <c r="S156" s="167"/>
      <c r="T156" s="168"/>
      <c r="AT156" s="162" t="s">
        <v>129</v>
      </c>
      <c r="AU156" s="162" t="s">
        <v>83</v>
      </c>
      <c r="AV156" s="13" t="s">
        <v>83</v>
      </c>
      <c r="AW156" s="13" t="s">
        <v>30</v>
      </c>
      <c r="AX156" s="13" t="s">
        <v>81</v>
      </c>
      <c r="AY156" s="162" t="s">
        <v>121</v>
      </c>
    </row>
    <row r="157" spans="1:65" s="2" customFormat="1" ht="34.9" customHeight="1">
      <c r="A157" s="33"/>
      <c r="B157" s="145"/>
      <c r="C157" s="146" t="s">
        <v>180</v>
      </c>
      <c r="D157" s="146" t="s">
        <v>123</v>
      </c>
      <c r="E157" s="147" t="s">
        <v>181</v>
      </c>
      <c r="F157" s="148" t="s">
        <v>182</v>
      </c>
      <c r="G157" s="149" t="s">
        <v>170</v>
      </c>
      <c r="H157" s="150">
        <v>349.72</v>
      </c>
      <c r="I157" s="151"/>
      <c r="J157" s="152">
        <f>ROUND(I157*H157,2)</f>
        <v>0</v>
      </c>
      <c r="K157" s="153"/>
      <c r="L157" s="34"/>
      <c r="M157" s="154" t="s">
        <v>1</v>
      </c>
      <c r="N157" s="155" t="s">
        <v>38</v>
      </c>
      <c r="O157" s="59"/>
      <c r="P157" s="156">
        <f>O157*H157</f>
        <v>0</v>
      </c>
      <c r="Q157" s="156">
        <v>0</v>
      </c>
      <c r="R157" s="156">
        <f>Q157*H157</f>
        <v>0</v>
      </c>
      <c r="S157" s="156">
        <v>0</v>
      </c>
      <c r="T157" s="15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8" t="s">
        <v>127</v>
      </c>
      <c r="AT157" s="158" t="s">
        <v>123</v>
      </c>
      <c r="AU157" s="158" t="s">
        <v>83</v>
      </c>
      <c r="AY157" s="18" t="s">
        <v>121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18" t="s">
        <v>81</v>
      </c>
      <c r="BK157" s="159">
        <f>ROUND(I157*H157,2)</f>
        <v>0</v>
      </c>
      <c r="BL157" s="18" t="s">
        <v>127</v>
      </c>
      <c r="BM157" s="158" t="s">
        <v>183</v>
      </c>
    </row>
    <row r="158" spans="2:51" s="14" customFormat="1" ht="12">
      <c r="B158" s="169"/>
      <c r="D158" s="161" t="s">
        <v>129</v>
      </c>
      <c r="E158" s="170" t="s">
        <v>1</v>
      </c>
      <c r="F158" s="171" t="s">
        <v>142</v>
      </c>
      <c r="H158" s="170" t="s">
        <v>1</v>
      </c>
      <c r="I158" s="172"/>
      <c r="L158" s="169"/>
      <c r="M158" s="173"/>
      <c r="N158" s="174"/>
      <c r="O158" s="174"/>
      <c r="P158" s="174"/>
      <c r="Q158" s="174"/>
      <c r="R158" s="174"/>
      <c r="S158" s="174"/>
      <c r="T158" s="175"/>
      <c r="AT158" s="170" t="s">
        <v>129</v>
      </c>
      <c r="AU158" s="170" t="s">
        <v>83</v>
      </c>
      <c r="AV158" s="14" t="s">
        <v>81</v>
      </c>
      <c r="AW158" s="14" t="s">
        <v>30</v>
      </c>
      <c r="AX158" s="14" t="s">
        <v>73</v>
      </c>
      <c r="AY158" s="170" t="s">
        <v>121</v>
      </c>
    </row>
    <row r="159" spans="2:51" s="14" customFormat="1" ht="12">
      <c r="B159" s="169"/>
      <c r="D159" s="161" t="s">
        <v>129</v>
      </c>
      <c r="E159" s="170" t="s">
        <v>1</v>
      </c>
      <c r="F159" s="171" t="s">
        <v>143</v>
      </c>
      <c r="H159" s="170" t="s">
        <v>1</v>
      </c>
      <c r="I159" s="172"/>
      <c r="L159" s="169"/>
      <c r="M159" s="173"/>
      <c r="N159" s="174"/>
      <c r="O159" s="174"/>
      <c r="P159" s="174"/>
      <c r="Q159" s="174"/>
      <c r="R159" s="174"/>
      <c r="S159" s="174"/>
      <c r="T159" s="175"/>
      <c r="AT159" s="170" t="s">
        <v>129</v>
      </c>
      <c r="AU159" s="170" t="s">
        <v>83</v>
      </c>
      <c r="AV159" s="14" t="s">
        <v>81</v>
      </c>
      <c r="AW159" s="14" t="s">
        <v>30</v>
      </c>
      <c r="AX159" s="14" t="s">
        <v>73</v>
      </c>
      <c r="AY159" s="170" t="s">
        <v>121</v>
      </c>
    </row>
    <row r="160" spans="2:51" s="14" customFormat="1" ht="12">
      <c r="B160" s="169"/>
      <c r="D160" s="161" t="s">
        <v>129</v>
      </c>
      <c r="E160" s="170" t="s">
        <v>1</v>
      </c>
      <c r="F160" s="171" t="s">
        <v>184</v>
      </c>
      <c r="H160" s="170" t="s">
        <v>1</v>
      </c>
      <c r="I160" s="172"/>
      <c r="L160" s="169"/>
      <c r="M160" s="173"/>
      <c r="N160" s="174"/>
      <c r="O160" s="174"/>
      <c r="P160" s="174"/>
      <c r="Q160" s="174"/>
      <c r="R160" s="174"/>
      <c r="S160" s="174"/>
      <c r="T160" s="175"/>
      <c r="AT160" s="170" t="s">
        <v>129</v>
      </c>
      <c r="AU160" s="170" t="s">
        <v>83</v>
      </c>
      <c r="AV160" s="14" t="s">
        <v>81</v>
      </c>
      <c r="AW160" s="14" t="s">
        <v>30</v>
      </c>
      <c r="AX160" s="14" t="s">
        <v>73</v>
      </c>
      <c r="AY160" s="170" t="s">
        <v>121</v>
      </c>
    </row>
    <row r="161" spans="2:51" s="14" customFormat="1" ht="12">
      <c r="B161" s="169"/>
      <c r="D161" s="161" t="s">
        <v>129</v>
      </c>
      <c r="E161" s="170" t="s">
        <v>1</v>
      </c>
      <c r="F161" s="171" t="s">
        <v>185</v>
      </c>
      <c r="H161" s="170" t="s">
        <v>1</v>
      </c>
      <c r="I161" s="172"/>
      <c r="L161" s="169"/>
      <c r="M161" s="173"/>
      <c r="N161" s="174"/>
      <c r="O161" s="174"/>
      <c r="P161" s="174"/>
      <c r="Q161" s="174"/>
      <c r="R161" s="174"/>
      <c r="S161" s="174"/>
      <c r="T161" s="175"/>
      <c r="AT161" s="170" t="s">
        <v>129</v>
      </c>
      <c r="AU161" s="170" t="s">
        <v>83</v>
      </c>
      <c r="AV161" s="14" t="s">
        <v>81</v>
      </c>
      <c r="AW161" s="14" t="s">
        <v>30</v>
      </c>
      <c r="AX161" s="14" t="s">
        <v>73</v>
      </c>
      <c r="AY161" s="170" t="s">
        <v>121</v>
      </c>
    </row>
    <row r="162" spans="2:51" s="13" customFormat="1" ht="12">
      <c r="B162" s="160"/>
      <c r="D162" s="161" t="s">
        <v>129</v>
      </c>
      <c r="E162" s="162" t="s">
        <v>1</v>
      </c>
      <c r="F162" s="163" t="s">
        <v>186</v>
      </c>
      <c r="H162" s="164">
        <v>349.72</v>
      </c>
      <c r="I162" s="165"/>
      <c r="L162" s="160"/>
      <c r="M162" s="166"/>
      <c r="N162" s="167"/>
      <c r="O162" s="167"/>
      <c r="P162" s="167"/>
      <c r="Q162" s="167"/>
      <c r="R162" s="167"/>
      <c r="S162" s="167"/>
      <c r="T162" s="168"/>
      <c r="AT162" s="162" t="s">
        <v>129</v>
      </c>
      <c r="AU162" s="162" t="s">
        <v>83</v>
      </c>
      <c r="AV162" s="13" t="s">
        <v>83</v>
      </c>
      <c r="AW162" s="13" t="s">
        <v>30</v>
      </c>
      <c r="AX162" s="13" t="s">
        <v>81</v>
      </c>
      <c r="AY162" s="162" t="s">
        <v>121</v>
      </c>
    </row>
    <row r="163" spans="1:65" s="2" customFormat="1" ht="22.15" customHeight="1">
      <c r="A163" s="33"/>
      <c r="B163" s="145"/>
      <c r="C163" s="146" t="s">
        <v>187</v>
      </c>
      <c r="D163" s="146" t="s">
        <v>123</v>
      </c>
      <c r="E163" s="147" t="s">
        <v>188</v>
      </c>
      <c r="F163" s="148" t="s">
        <v>189</v>
      </c>
      <c r="G163" s="149" t="s">
        <v>170</v>
      </c>
      <c r="H163" s="150">
        <v>9.25</v>
      </c>
      <c r="I163" s="151"/>
      <c r="J163" s="152">
        <f>ROUND(I163*H163,2)</f>
        <v>0</v>
      </c>
      <c r="K163" s="153"/>
      <c r="L163" s="34"/>
      <c r="M163" s="154" t="s">
        <v>1</v>
      </c>
      <c r="N163" s="155" t="s">
        <v>38</v>
      </c>
      <c r="O163" s="59"/>
      <c r="P163" s="156">
        <f>O163*H163</f>
        <v>0</v>
      </c>
      <c r="Q163" s="156">
        <v>0</v>
      </c>
      <c r="R163" s="156">
        <f>Q163*H163</f>
        <v>0</v>
      </c>
      <c r="S163" s="156">
        <v>0</v>
      </c>
      <c r="T163" s="15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8" t="s">
        <v>127</v>
      </c>
      <c r="AT163" s="158" t="s">
        <v>123</v>
      </c>
      <c r="AU163" s="158" t="s">
        <v>83</v>
      </c>
      <c r="AY163" s="18" t="s">
        <v>121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18" t="s">
        <v>81</v>
      </c>
      <c r="BK163" s="159">
        <f>ROUND(I163*H163,2)</f>
        <v>0</v>
      </c>
      <c r="BL163" s="18" t="s">
        <v>127</v>
      </c>
      <c r="BM163" s="158" t="s">
        <v>190</v>
      </c>
    </row>
    <row r="164" spans="2:51" s="13" customFormat="1" ht="12">
      <c r="B164" s="160"/>
      <c r="D164" s="161" t="s">
        <v>129</v>
      </c>
      <c r="E164" s="162" t="s">
        <v>1</v>
      </c>
      <c r="F164" s="163" t="s">
        <v>191</v>
      </c>
      <c r="H164" s="164">
        <v>9.25</v>
      </c>
      <c r="I164" s="165"/>
      <c r="L164" s="160"/>
      <c r="M164" s="166"/>
      <c r="N164" s="167"/>
      <c r="O164" s="167"/>
      <c r="P164" s="167"/>
      <c r="Q164" s="167"/>
      <c r="R164" s="167"/>
      <c r="S164" s="167"/>
      <c r="T164" s="168"/>
      <c r="AT164" s="162" t="s">
        <v>129</v>
      </c>
      <c r="AU164" s="162" t="s">
        <v>83</v>
      </c>
      <c r="AV164" s="13" t="s">
        <v>83</v>
      </c>
      <c r="AW164" s="13" t="s">
        <v>30</v>
      </c>
      <c r="AX164" s="13" t="s">
        <v>81</v>
      </c>
      <c r="AY164" s="162" t="s">
        <v>121</v>
      </c>
    </row>
    <row r="165" spans="1:65" s="2" customFormat="1" ht="30" customHeight="1">
      <c r="A165" s="33"/>
      <c r="B165" s="145"/>
      <c r="C165" s="146" t="s">
        <v>192</v>
      </c>
      <c r="D165" s="146" t="s">
        <v>123</v>
      </c>
      <c r="E165" s="147" t="s">
        <v>193</v>
      </c>
      <c r="F165" s="148" t="s">
        <v>194</v>
      </c>
      <c r="G165" s="149" t="s">
        <v>170</v>
      </c>
      <c r="H165" s="150">
        <v>52.6</v>
      </c>
      <c r="I165" s="151"/>
      <c r="J165" s="152">
        <f>ROUND(I165*H165,2)</f>
        <v>0</v>
      </c>
      <c r="K165" s="153"/>
      <c r="L165" s="34"/>
      <c r="M165" s="154" t="s">
        <v>1</v>
      </c>
      <c r="N165" s="155" t="s">
        <v>38</v>
      </c>
      <c r="O165" s="59"/>
      <c r="P165" s="156">
        <f>O165*H165</f>
        <v>0</v>
      </c>
      <c r="Q165" s="156">
        <v>0</v>
      </c>
      <c r="R165" s="156">
        <f>Q165*H165</f>
        <v>0</v>
      </c>
      <c r="S165" s="156">
        <v>0</v>
      </c>
      <c r="T165" s="15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8" t="s">
        <v>127</v>
      </c>
      <c r="AT165" s="158" t="s">
        <v>123</v>
      </c>
      <c r="AU165" s="158" t="s">
        <v>83</v>
      </c>
      <c r="AY165" s="18" t="s">
        <v>121</v>
      </c>
      <c r="BE165" s="159">
        <f>IF(N165="základní",J165,0)</f>
        <v>0</v>
      </c>
      <c r="BF165" s="159">
        <f>IF(N165="snížená",J165,0)</f>
        <v>0</v>
      </c>
      <c r="BG165" s="159">
        <f>IF(N165="zákl. přenesená",J165,0)</f>
        <v>0</v>
      </c>
      <c r="BH165" s="159">
        <f>IF(N165="sníž. přenesená",J165,0)</f>
        <v>0</v>
      </c>
      <c r="BI165" s="159">
        <f>IF(N165="nulová",J165,0)</f>
        <v>0</v>
      </c>
      <c r="BJ165" s="18" t="s">
        <v>81</v>
      </c>
      <c r="BK165" s="159">
        <f>ROUND(I165*H165,2)</f>
        <v>0</v>
      </c>
      <c r="BL165" s="18" t="s">
        <v>127</v>
      </c>
      <c r="BM165" s="158" t="s">
        <v>195</v>
      </c>
    </row>
    <row r="166" spans="2:51" s="13" customFormat="1" ht="12">
      <c r="B166" s="160"/>
      <c r="D166" s="161" t="s">
        <v>129</v>
      </c>
      <c r="E166" s="162" t="s">
        <v>1</v>
      </c>
      <c r="F166" s="163" t="s">
        <v>196</v>
      </c>
      <c r="H166" s="164">
        <v>24</v>
      </c>
      <c r="I166" s="165"/>
      <c r="L166" s="160"/>
      <c r="M166" s="166"/>
      <c r="N166" s="167"/>
      <c r="O166" s="167"/>
      <c r="P166" s="167"/>
      <c r="Q166" s="167"/>
      <c r="R166" s="167"/>
      <c r="S166" s="167"/>
      <c r="T166" s="168"/>
      <c r="AT166" s="162" t="s">
        <v>129</v>
      </c>
      <c r="AU166" s="162" t="s">
        <v>83</v>
      </c>
      <c r="AV166" s="13" t="s">
        <v>83</v>
      </c>
      <c r="AW166" s="13" t="s">
        <v>30</v>
      </c>
      <c r="AX166" s="13" t="s">
        <v>73</v>
      </c>
      <c r="AY166" s="162" t="s">
        <v>121</v>
      </c>
    </row>
    <row r="167" spans="2:51" s="13" customFormat="1" ht="12">
      <c r="B167" s="160"/>
      <c r="D167" s="161" t="s">
        <v>129</v>
      </c>
      <c r="E167" s="162" t="s">
        <v>1</v>
      </c>
      <c r="F167" s="163" t="s">
        <v>197</v>
      </c>
      <c r="H167" s="164">
        <v>28.6</v>
      </c>
      <c r="I167" s="165"/>
      <c r="L167" s="160"/>
      <c r="M167" s="166"/>
      <c r="N167" s="167"/>
      <c r="O167" s="167"/>
      <c r="P167" s="167"/>
      <c r="Q167" s="167"/>
      <c r="R167" s="167"/>
      <c r="S167" s="167"/>
      <c r="T167" s="168"/>
      <c r="AT167" s="162" t="s">
        <v>129</v>
      </c>
      <c r="AU167" s="162" t="s">
        <v>83</v>
      </c>
      <c r="AV167" s="13" t="s">
        <v>83</v>
      </c>
      <c r="AW167" s="13" t="s">
        <v>30</v>
      </c>
      <c r="AX167" s="13" t="s">
        <v>73</v>
      </c>
      <c r="AY167" s="162" t="s">
        <v>121</v>
      </c>
    </row>
    <row r="168" spans="2:51" s="15" customFormat="1" ht="12">
      <c r="B168" s="176"/>
      <c r="D168" s="161" t="s">
        <v>129</v>
      </c>
      <c r="E168" s="177" t="s">
        <v>1</v>
      </c>
      <c r="F168" s="178" t="s">
        <v>198</v>
      </c>
      <c r="H168" s="179">
        <v>52.6</v>
      </c>
      <c r="I168" s="180"/>
      <c r="L168" s="176"/>
      <c r="M168" s="181"/>
      <c r="N168" s="182"/>
      <c r="O168" s="182"/>
      <c r="P168" s="182"/>
      <c r="Q168" s="182"/>
      <c r="R168" s="182"/>
      <c r="S168" s="182"/>
      <c r="T168" s="183"/>
      <c r="AT168" s="177" t="s">
        <v>129</v>
      </c>
      <c r="AU168" s="177" t="s">
        <v>83</v>
      </c>
      <c r="AV168" s="15" t="s">
        <v>127</v>
      </c>
      <c r="AW168" s="15" t="s">
        <v>30</v>
      </c>
      <c r="AX168" s="15" t="s">
        <v>81</v>
      </c>
      <c r="AY168" s="177" t="s">
        <v>121</v>
      </c>
    </row>
    <row r="169" spans="1:65" s="2" customFormat="1" ht="22.15" customHeight="1">
      <c r="A169" s="33"/>
      <c r="B169" s="145"/>
      <c r="C169" s="146" t="s">
        <v>199</v>
      </c>
      <c r="D169" s="146" t="s">
        <v>123</v>
      </c>
      <c r="E169" s="147" t="s">
        <v>200</v>
      </c>
      <c r="F169" s="148" t="s">
        <v>201</v>
      </c>
      <c r="G169" s="149" t="s">
        <v>170</v>
      </c>
      <c r="H169" s="150">
        <v>8.12</v>
      </c>
      <c r="I169" s="151"/>
      <c r="J169" s="152">
        <f>ROUND(I169*H169,2)</f>
        <v>0</v>
      </c>
      <c r="K169" s="153"/>
      <c r="L169" s="34"/>
      <c r="M169" s="154" t="s">
        <v>1</v>
      </c>
      <c r="N169" s="155" t="s">
        <v>38</v>
      </c>
      <c r="O169" s="59"/>
      <c r="P169" s="156">
        <f>O169*H169</f>
        <v>0</v>
      </c>
      <c r="Q169" s="156">
        <v>0</v>
      </c>
      <c r="R169" s="156">
        <f>Q169*H169</f>
        <v>0</v>
      </c>
      <c r="S169" s="156">
        <v>0</v>
      </c>
      <c r="T169" s="15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8" t="s">
        <v>127</v>
      </c>
      <c r="AT169" s="158" t="s">
        <v>123</v>
      </c>
      <c r="AU169" s="158" t="s">
        <v>83</v>
      </c>
      <c r="AY169" s="18" t="s">
        <v>121</v>
      </c>
      <c r="BE169" s="159">
        <f>IF(N169="základní",J169,0)</f>
        <v>0</v>
      </c>
      <c r="BF169" s="159">
        <f>IF(N169="snížená",J169,0)</f>
        <v>0</v>
      </c>
      <c r="BG169" s="159">
        <f>IF(N169="zákl. přenesená",J169,0)</f>
        <v>0</v>
      </c>
      <c r="BH169" s="159">
        <f>IF(N169="sníž. přenesená",J169,0)</f>
        <v>0</v>
      </c>
      <c r="BI169" s="159">
        <f>IF(N169="nulová",J169,0)</f>
        <v>0</v>
      </c>
      <c r="BJ169" s="18" t="s">
        <v>81</v>
      </c>
      <c r="BK169" s="159">
        <f>ROUND(I169*H169,2)</f>
        <v>0</v>
      </c>
      <c r="BL169" s="18" t="s">
        <v>127</v>
      </c>
      <c r="BM169" s="158" t="s">
        <v>202</v>
      </c>
    </row>
    <row r="170" spans="2:51" s="13" customFormat="1" ht="12">
      <c r="B170" s="160"/>
      <c r="D170" s="161" t="s">
        <v>129</v>
      </c>
      <c r="E170" s="162" t="s">
        <v>1</v>
      </c>
      <c r="F170" s="163" t="s">
        <v>203</v>
      </c>
      <c r="H170" s="164">
        <v>8.12</v>
      </c>
      <c r="I170" s="165"/>
      <c r="L170" s="160"/>
      <c r="M170" s="166"/>
      <c r="N170" s="167"/>
      <c r="O170" s="167"/>
      <c r="P170" s="167"/>
      <c r="Q170" s="167"/>
      <c r="R170" s="167"/>
      <c r="S170" s="167"/>
      <c r="T170" s="168"/>
      <c r="AT170" s="162" t="s">
        <v>129</v>
      </c>
      <c r="AU170" s="162" t="s">
        <v>83</v>
      </c>
      <c r="AV170" s="13" t="s">
        <v>83</v>
      </c>
      <c r="AW170" s="13" t="s">
        <v>30</v>
      </c>
      <c r="AX170" s="13" t="s">
        <v>81</v>
      </c>
      <c r="AY170" s="162" t="s">
        <v>121</v>
      </c>
    </row>
    <row r="171" spans="1:65" s="2" customFormat="1" ht="22.15" customHeight="1">
      <c r="A171" s="33"/>
      <c r="B171" s="145"/>
      <c r="C171" s="146" t="s">
        <v>8</v>
      </c>
      <c r="D171" s="146" t="s">
        <v>123</v>
      </c>
      <c r="E171" s="147" t="s">
        <v>204</v>
      </c>
      <c r="F171" s="148" t="s">
        <v>205</v>
      </c>
      <c r="G171" s="149" t="s">
        <v>170</v>
      </c>
      <c r="H171" s="150">
        <v>1.5</v>
      </c>
      <c r="I171" s="151"/>
      <c r="J171" s="152">
        <f>ROUND(I171*H171,2)</f>
        <v>0</v>
      </c>
      <c r="K171" s="153"/>
      <c r="L171" s="34"/>
      <c r="M171" s="154" t="s">
        <v>1</v>
      </c>
      <c r="N171" s="155" t="s">
        <v>38</v>
      </c>
      <c r="O171" s="59"/>
      <c r="P171" s="156">
        <f>O171*H171</f>
        <v>0</v>
      </c>
      <c r="Q171" s="156">
        <v>0</v>
      </c>
      <c r="R171" s="156">
        <f>Q171*H171</f>
        <v>0</v>
      </c>
      <c r="S171" s="156">
        <v>0</v>
      </c>
      <c r="T171" s="15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8" t="s">
        <v>127</v>
      </c>
      <c r="AT171" s="158" t="s">
        <v>123</v>
      </c>
      <c r="AU171" s="158" t="s">
        <v>83</v>
      </c>
      <c r="AY171" s="18" t="s">
        <v>121</v>
      </c>
      <c r="BE171" s="159">
        <f>IF(N171="základní",J171,0)</f>
        <v>0</v>
      </c>
      <c r="BF171" s="159">
        <f>IF(N171="snížená",J171,0)</f>
        <v>0</v>
      </c>
      <c r="BG171" s="159">
        <f>IF(N171="zákl. přenesená",J171,0)</f>
        <v>0</v>
      </c>
      <c r="BH171" s="159">
        <f>IF(N171="sníž. přenesená",J171,0)</f>
        <v>0</v>
      </c>
      <c r="BI171" s="159">
        <f>IF(N171="nulová",J171,0)</f>
        <v>0</v>
      </c>
      <c r="BJ171" s="18" t="s">
        <v>81</v>
      </c>
      <c r="BK171" s="159">
        <f>ROUND(I171*H171,2)</f>
        <v>0</v>
      </c>
      <c r="BL171" s="18" t="s">
        <v>127</v>
      </c>
      <c r="BM171" s="158" t="s">
        <v>206</v>
      </c>
    </row>
    <row r="172" spans="1:65" s="2" customFormat="1" ht="22.15" customHeight="1">
      <c r="A172" s="33"/>
      <c r="B172" s="145"/>
      <c r="C172" s="146" t="s">
        <v>207</v>
      </c>
      <c r="D172" s="146" t="s">
        <v>123</v>
      </c>
      <c r="E172" s="147" t="s">
        <v>208</v>
      </c>
      <c r="F172" s="148" t="s">
        <v>209</v>
      </c>
      <c r="G172" s="149" t="s">
        <v>170</v>
      </c>
      <c r="H172" s="150">
        <v>1.5</v>
      </c>
      <c r="I172" s="151"/>
      <c r="J172" s="152">
        <f>ROUND(I172*H172,2)</f>
        <v>0</v>
      </c>
      <c r="K172" s="153"/>
      <c r="L172" s="34"/>
      <c r="M172" s="154" t="s">
        <v>1</v>
      </c>
      <c r="N172" s="155" t="s">
        <v>38</v>
      </c>
      <c r="O172" s="59"/>
      <c r="P172" s="156">
        <f>O172*H172</f>
        <v>0</v>
      </c>
      <c r="Q172" s="156">
        <v>0</v>
      </c>
      <c r="R172" s="156">
        <f>Q172*H172</f>
        <v>0</v>
      </c>
      <c r="S172" s="156">
        <v>0</v>
      </c>
      <c r="T172" s="15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8" t="s">
        <v>127</v>
      </c>
      <c r="AT172" s="158" t="s">
        <v>123</v>
      </c>
      <c r="AU172" s="158" t="s">
        <v>83</v>
      </c>
      <c r="AY172" s="18" t="s">
        <v>121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18" t="s">
        <v>81</v>
      </c>
      <c r="BK172" s="159">
        <f>ROUND(I172*H172,2)</f>
        <v>0</v>
      </c>
      <c r="BL172" s="18" t="s">
        <v>127</v>
      </c>
      <c r="BM172" s="158" t="s">
        <v>210</v>
      </c>
    </row>
    <row r="173" spans="1:65" s="2" customFormat="1" ht="19.9" customHeight="1">
      <c r="A173" s="33"/>
      <c r="B173" s="145"/>
      <c r="C173" s="146" t="s">
        <v>211</v>
      </c>
      <c r="D173" s="146" t="s">
        <v>123</v>
      </c>
      <c r="E173" s="147" t="s">
        <v>212</v>
      </c>
      <c r="F173" s="148" t="s">
        <v>213</v>
      </c>
      <c r="G173" s="149" t="s">
        <v>126</v>
      </c>
      <c r="H173" s="150">
        <v>57.2</v>
      </c>
      <c r="I173" s="151"/>
      <c r="J173" s="152">
        <f>ROUND(I173*H173,2)</f>
        <v>0</v>
      </c>
      <c r="K173" s="153"/>
      <c r="L173" s="34"/>
      <c r="M173" s="154" t="s">
        <v>1</v>
      </c>
      <c r="N173" s="155" t="s">
        <v>38</v>
      </c>
      <c r="O173" s="59"/>
      <c r="P173" s="156">
        <f>O173*H173</f>
        <v>0</v>
      </c>
      <c r="Q173" s="156">
        <v>0.00058</v>
      </c>
      <c r="R173" s="156">
        <f>Q173*H173</f>
        <v>0.033176000000000004</v>
      </c>
      <c r="S173" s="156">
        <v>0</v>
      </c>
      <c r="T173" s="15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8" t="s">
        <v>127</v>
      </c>
      <c r="AT173" s="158" t="s">
        <v>123</v>
      </c>
      <c r="AU173" s="158" t="s">
        <v>83</v>
      </c>
      <c r="AY173" s="18" t="s">
        <v>121</v>
      </c>
      <c r="BE173" s="159">
        <f>IF(N173="základní",J173,0)</f>
        <v>0</v>
      </c>
      <c r="BF173" s="159">
        <f>IF(N173="snížená",J173,0)</f>
        <v>0</v>
      </c>
      <c r="BG173" s="159">
        <f>IF(N173="zákl. přenesená",J173,0)</f>
        <v>0</v>
      </c>
      <c r="BH173" s="159">
        <f>IF(N173="sníž. přenesená",J173,0)</f>
        <v>0</v>
      </c>
      <c r="BI173" s="159">
        <f>IF(N173="nulová",J173,0)</f>
        <v>0</v>
      </c>
      <c r="BJ173" s="18" t="s">
        <v>81</v>
      </c>
      <c r="BK173" s="159">
        <f>ROUND(I173*H173,2)</f>
        <v>0</v>
      </c>
      <c r="BL173" s="18" t="s">
        <v>127</v>
      </c>
      <c r="BM173" s="158" t="s">
        <v>214</v>
      </c>
    </row>
    <row r="174" spans="2:51" s="13" customFormat="1" ht="12">
      <c r="B174" s="160"/>
      <c r="D174" s="161" t="s">
        <v>129</v>
      </c>
      <c r="E174" s="162" t="s">
        <v>1</v>
      </c>
      <c r="F174" s="163" t="s">
        <v>215</v>
      </c>
      <c r="H174" s="164">
        <v>57.2</v>
      </c>
      <c r="I174" s="165"/>
      <c r="L174" s="160"/>
      <c r="M174" s="166"/>
      <c r="N174" s="167"/>
      <c r="O174" s="167"/>
      <c r="P174" s="167"/>
      <c r="Q174" s="167"/>
      <c r="R174" s="167"/>
      <c r="S174" s="167"/>
      <c r="T174" s="168"/>
      <c r="AT174" s="162" t="s">
        <v>129</v>
      </c>
      <c r="AU174" s="162" t="s">
        <v>83</v>
      </c>
      <c r="AV174" s="13" t="s">
        <v>83</v>
      </c>
      <c r="AW174" s="13" t="s">
        <v>30</v>
      </c>
      <c r="AX174" s="13" t="s">
        <v>81</v>
      </c>
      <c r="AY174" s="162" t="s">
        <v>121</v>
      </c>
    </row>
    <row r="175" spans="1:65" s="2" customFormat="1" ht="19.9" customHeight="1">
      <c r="A175" s="33"/>
      <c r="B175" s="145"/>
      <c r="C175" s="146" t="s">
        <v>216</v>
      </c>
      <c r="D175" s="146" t="s">
        <v>123</v>
      </c>
      <c r="E175" s="147" t="s">
        <v>217</v>
      </c>
      <c r="F175" s="148" t="s">
        <v>218</v>
      </c>
      <c r="G175" s="149" t="s">
        <v>126</v>
      </c>
      <c r="H175" s="150">
        <v>24</v>
      </c>
      <c r="I175" s="151"/>
      <c r="J175" s="152">
        <f>ROUND(I175*H175,2)</f>
        <v>0</v>
      </c>
      <c r="K175" s="153"/>
      <c r="L175" s="34"/>
      <c r="M175" s="154" t="s">
        <v>1</v>
      </c>
      <c r="N175" s="155" t="s">
        <v>38</v>
      </c>
      <c r="O175" s="59"/>
      <c r="P175" s="156">
        <f>O175*H175</f>
        <v>0</v>
      </c>
      <c r="Q175" s="156">
        <v>0.00059</v>
      </c>
      <c r="R175" s="156">
        <f>Q175*H175</f>
        <v>0.01416</v>
      </c>
      <c r="S175" s="156">
        <v>0</v>
      </c>
      <c r="T175" s="15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8" t="s">
        <v>127</v>
      </c>
      <c r="AT175" s="158" t="s">
        <v>123</v>
      </c>
      <c r="AU175" s="158" t="s">
        <v>83</v>
      </c>
      <c r="AY175" s="18" t="s">
        <v>121</v>
      </c>
      <c r="BE175" s="159">
        <f>IF(N175="základní",J175,0)</f>
        <v>0</v>
      </c>
      <c r="BF175" s="159">
        <f>IF(N175="snížená",J175,0)</f>
        <v>0</v>
      </c>
      <c r="BG175" s="159">
        <f>IF(N175="zákl. přenesená",J175,0)</f>
        <v>0</v>
      </c>
      <c r="BH175" s="159">
        <f>IF(N175="sníž. přenesená",J175,0)</f>
        <v>0</v>
      </c>
      <c r="BI175" s="159">
        <f>IF(N175="nulová",J175,0)</f>
        <v>0</v>
      </c>
      <c r="BJ175" s="18" t="s">
        <v>81</v>
      </c>
      <c r="BK175" s="159">
        <f>ROUND(I175*H175,2)</f>
        <v>0</v>
      </c>
      <c r="BL175" s="18" t="s">
        <v>127</v>
      </c>
      <c r="BM175" s="158" t="s">
        <v>219</v>
      </c>
    </row>
    <row r="176" spans="2:51" s="13" customFormat="1" ht="12">
      <c r="B176" s="160"/>
      <c r="D176" s="161" t="s">
        <v>129</v>
      </c>
      <c r="E176" s="162" t="s">
        <v>1</v>
      </c>
      <c r="F176" s="163" t="s">
        <v>220</v>
      </c>
      <c r="H176" s="164">
        <v>24</v>
      </c>
      <c r="I176" s="165"/>
      <c r="L176" s="160"/>
      <c r="M176" s="166"/>
      <c r="N176" s="167"/>
      <c r="O176" s="167"/>
      <c r="P176" s="167"/>
      <c r="Q176" s="167"/>
      <c r="R176" s="167"/>
      <c r="S176" s="167"/>
      <c r="T176" s="168"/>
      <c r="AT176" s="162" t="s">
        <v>129</v>
      </c>
      <c r="AU176" s="162" t="s">
        <v>83</v>
      </c>
      <c r="AV176" s="13" t="s">
        <v>83</v>
      </c>
      <c r="AW176" s="13" t="s">
        <v>30</v>
      </c>
      <c r="AX176" s="13" t="s">
        <v>81</v>
      </c>
      <c r="AY176" s="162" t="s">
        <v>121</v>
      </c>
    </row>
    <row r="177" spans="1:65" s="2" customFormat="1" ht="19.9" customHeight="1">
      <c r="A177" s="33"/>
      <c r="B177" s="145"/>
      <c r="C177" s="146" t="s">
        <v>221</v>
      </c>
      <c r="D177" s="146" t="s">
        <v>123</v>
      </c>
      <c r="E177" s="147" t="s">
        <v>222</v>
      </c>
      <c r="F177" s="148" t="s">
        <v>223</v>
      </c>
      <c r="G177" s="149" t="s">
        <v>126</v>
      </c>
      <c r="H177" s="150">
        <v>57.2</v>
      </c>
      <c r="I177" s="151"/>
      <c r="J177" s="152">
        <f>ROUND(I177*H177,2)</f>
        <v>0</v>
      </c>
      <c r="K177" s="153"/>
      <c r="L177" s="34"/>
      <c r="M177" s="154" t="s">
        <v>1</v>
      </c>
      <c r="N177" s="155" t="s">
        <v>38</v>
      </c>
      <c r="O177" s="59"/>
      <c r="P177" s="156">
        <f>O177*H177</f>
        <v>0</v>
      </c>
      <c r="Q177" s="156">
        <v>0</v>
      </c>
      <c r="R177" s="156">
        <f>Q177*H177</f>
        <v>0</v>
      </c>
      <c r="S177" s="156">
        <v>0</v>
      </c>
      <c r="T177" s="15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8" t="s">
        <v>127</v>
      </c>
      <c r="AT177" s="158" t="s">
        <v>123</v>
      </c>
      <c r="AU177" s="158" t="s">
        <v>83</v>
      </c>
      <c r="AY177" s="18" t="s">
        <v>121</v>
      </c>
      <c r="BE177" s="159">
        <f>IF(N177="základní",J177,0)</f>
        <v>0</v>
      </c>
      <c r="BF177" s="159">
        <f>IF(N177="snížená",J177,0)</f>
        <v>0</v>
      </c>
      <c r="BG177" s="159">
        <f>IF(N177="zákl. přenesená",J177,0)</f>
        <v>0</v>
      </c>
      <c r="BH177" s="159">
        <f>IF(N177="sníž. přenesená",J177,0)</f>
        <v>0</v>
      </c>
      <c r="BI177" s="159">
        <f>IF(N177="nulová",J177,0)</f>
        <v>0</v>
      </c>
      <c r="BJ177" s="18" t="s">
        <v>81</v>
      </c>
      <c r="BK177" s="159">
        <f>ROUND(I177*H177,2)</f>
        <v>0</v>
      </c>
      <c r="BL177" s="18" t="s">
        <v>127</v>
      </c>
      <c r="BM177" s="158" t="s">
        <v>224</v>
      </c>
    </row>
    <row r="178" spans="1:65" s="2" customFormat="1" ht="19.9" customHeight="1">
      <c r="A178" s="33"/>
      <c r="B178" s="145"/>
      <c r="C178" s="146" t="s">
        <v>225</v>
      </c>
      <c r="D178" s="146" t="s">
        <v>123</v>
      </c>
      <c r="E178" s="147" t="s">
        <v>226</v>
      </c>
      <c r="F178" s="148" t="s">
        <v>227</v>
      </c>
      <c r="G178" s="149" t="s">
        <v>126</v>
      </c>
      <c r="H178" s="150">
        <v>24</v>
      </c>
      <c r="I178" s="151"/>
      <c r="J178" s="152">
        <f>ROUND(I178*H178,2)</f>
        <v>0</v>
      </c>
      <c r="K178" s="153"/>
      <c r="L178" s="34"/>
      <c r="M178" s="154" t="s">
        <v>1</v>
      </c>
      <c r="N178" s="155" t="s">
        <v>38</v>
      </c>
      <c r="O178" s="59"/>
      <c r="P178" s="156">
        <f>O178*H178</f>
        <v>0</v>
      </c>
      <c r="Q178" s="156">
        <v>0</v>
      </c>
      <c r="R178" s="156">
        <f>Q178*H178</f>
        <v>0</v>
      </c>
      <c r="S178" s="156">
        <v>0</v>
      </c>
      <c r="T178" s="15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8" t="s">
        <v>127</v>
      </c>
      <c r="AT178" s="158" t="s">
        <v>123</v>
      </c>
      <c r="AU178" s="158" t="s">
        <v>83</v>
      </c>
      <c r="AY178" s="18" t="s">
        <v>121</v>
      </c>
      <c r="BE178" s="159">
        <f>IF(N178="základní",J178,0)</f>
        <v>0</v>
      </c>
      <c r="BF178" s="159">
        <f>IF(N178="snížená",J178,0)</f>
        <v>0</v>
      </c>
      <c r="BG178" s="159">
        <f>IF(N178="zákl. přenesená",J178,0)</f>
        <v>0</v>
      </c>
      <c r="BH178" s="159">
        <f>IF(N178="sníž. přenesená",J178,0)</f>
        <v>0</v>
      </c>
      <c r="BI178" s="159">
        <f>IF(N178="nulová",J178,0)</f>
        <v>0</v>
      </c>
      <c r="BJ178" s="18" t="s">
        <v>81</v>
      </c>
      <c r="BK178" s="159">
        <f>ROUND(I178*H178,2)</f>
        <v>0</v>
      </c>
      <c r="BL178" s="18" t="s">
        <v>127</v>
      </c>
      <c r="BM178" s="158" t="s">
        <v>228</v>
      </c>
    </row>
    <row r="179" spans="1:65" s="2" customFormat="1" ht="30" customHeight="1">
      <c r="A179" s="33"/>
      <c r="B179" s="145"/>
      <c r="C179" s="146" t="s">
        <v>7</v>
      </c>
      <c r="D179" s="146" t="s">
        <v>123</v>
      </c>
      <c r="E179" s="147" t="s">
        <v>229</v>
      </c>
      <c r="F179" s="148" t="s">
        <v>230</v>
      </c>
      <c r="G179" s="149" t="s">
        <v>170</v>
      </c>
      <c r="H179" s="150">
        <v>516.555</v>
      </c>
      <c r="I179" s="151"/>
      <c r="J179" s="152">
        <f>ROUND(I179*H179,2)</f>
        <v>0</v>
      </c>
      <c r="K179" s="153"/>
      <c r="L179" s="34"/>
      <c r="M179" s="154" t="s">
        <v>1</v>
      </c>
      <c r="N179" s="155" t="s">
        <v>38</v>
      </c>
      <c r="O179" s="59"/>
      <c r="P179" s="156">
        <f>O179*H179</f>
        <v>0</v>
      </c>
      <c r="Q179" s="156">
        <v>0</v>
      </c>
      <c r="R179" s="156">
        <f>Q179*H179</f>
        <v>0</v>
      </c>
      <c r="S179" s="156">
        <v>0</v>
      </c>
      <c r="T179" s="15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8" t="s">
        <v>127</v>
      </c>
      <c r="AT179" s="158" t="s">
        <v>123</v>
      </c>
      <c r="AU179" s="158" t="s">
        <v>83</v>
      </c>
      <c r="AY179" s="18" t="s">
        <v>121</v>
      </c>
      <c r="BE179" s="159">
        <f>IF(N179="základní",J179,0)</f>
        <v>0</v>
      </c>
      <c r="BF179" s="159">
        <f>IF(N179="snížená",J179,0)</f>
        <v>0</v>
      </c>
      <c r="BG179" s="159">
        <f>IF(N179="zákl. přenesená",J179,0)</f>
        <v>0</v>
      </c>
      <c r="BH179" s="159">
        <f>IF(N179="sníž. přenesená",J179,0)</f>
        <v>0</v>
      </c>
      <c r="BI179" s="159">
        <f>IF(N179="nulová",J179,0)</f>
        <v>0</v>
      </c>
      <c r="BJ179" s="18" t="s">
        <v>81</v>
      </c>
      <c r="BK179" s="159">
        <f>ROUND(I179*H179,2)</f>
        <v>0</v>
      </c>
      <c r="BL179" s="18" t="s">
        <v>127</v>
      </c>
      <c r="BM179" s="158" t="s">
        <v>231</v>
      </c>
    </row>
    <row r="180" spans="2:51" s="14" customFormat="1" ht="12">
      <c r="B180" s="169"/>
      <c r="D180" s="161" t="s">
        <v>129</v>
      </c>
      <c r="E180" s="170" t="s">
        <v>1</v>
      </c>
      <c r="F180" s="171" t="s">
        <v>232</v>
      </c>
      <c r="H180" s="170" t="s">
        <v>1</v>
      </c>
      <c r="I180" s="172"/>
      <c r="L180" s="169"/>
      <c r="M180" s="173"/>
      <c r="N180" s="174"/>
      <c r="O180" s="174"/>
      <c r="P180" s="174"/>
      <c r="Q180" s="174"/>
      <c r="R180" s="174"/>
      <c r="S180" s="174"/>
      <c r="T180" s="175"/>
      <c r="AT180" s="170" t="s">
        <v>129</v>
      </c>
      <c r="AU180" s="170" t="s">
        <v>83</v>
      </c>
      <c r="AV180" s="14" t="s">
        <v>81</v>
      </c>
      <c r="AW180" s="14" t="s">
        <v>30</v>
      </c>
      <c r="AX180" s="14" t="s">
        <v>73</v>
      </c>
      <c r="AY180" s="170" t="s">
        <v>121</v>
      </c>
    </row>
    <row r="181" spans="2:51" s="13" customFormat="1" ht="12">
      <c r="B181" s="160"/>
      <c r="D181" s="161" t="s">
        <v>129</v>
      </c>
      <c r="E181" s="162" t="s">
        <v>1</v>
      </c>
      <c r="F181" s="163" t="s">
        <v>233</v>
      </c>
      <c r="H181" s="164">
        <v>436.15</v>
      </c>
      <c r="I181" s="165"/>
      <c r="L181" s="160"/>
      <c r="M181" s="166"/>
      <c r="N181" s="167"/>
      <c r="O181" s="167"/>
      <c r="P181" s="167"/>
      <c r="Q181" s="167"/>
      <c r="R181" s="167"/>
      <c r="S181" s="167"/>
      <c r="T181" s="168"/>
      <c r="AT181" s="162" t="s">
        <v>129</v>
      </c>
      <c r="AU181" s="162" t="s">
        <v>83</v>
      </c>
      <c r="AV181" s="13" t="s">
        <v>83</v>
      </c>
      <c r="AW181" s="13" t="s">
        <v>30</v>
      </c>
      <c r="AX181" s="13" t="s">
        <v>73</v>
      </c>
      <c r="AY181" s="162" t="s">
        <v>121</v>
      </c>
    </row>
    <row r="182" spans="2:51" s="13" customFormat="1" ht="12">
      <c r="B182" s="160"/>
      <c r="D182" s="161" t="s">
        <v>129</v>
      </c>
      <c r="E182" s="162" t="s">
        <v>1</v>
      </c>
      <c r="F182" s="163" t="s">
        <v>234</v>
      </c>
      <c r="H182" s="164">
        <v>12.025</v>
      </c>
      <c r="I182" s="165"/>
      <c r="L182" s="160"/>
      <c r="M182" s="166"/>
      <c r="N182" s="167"/>
      <c r="O182" s="167"/>
      <c r="P182" s="167"/>
      <c r="Q182" s="167"/>
      <c r="R182" s="167"/>
      <c r="S182" s="167"/>
      <c r="T182" s="168"/>
      <c r="AT182" s="162" t="s">
        <v>129</v>
      </c>
      <c r="AU182" s="162" t="s">
        <v>83</v>
      </c>
      <c r="AV182" s="13" t="s">
        <v>83</v>
      </c>
      <c r="AW182" s="13" t="s">
        <v>30</v>
      </c>
      <c r="AX182" s="13" t="s">
        <v>73</v>
      </c>
      <c r="AY182" s="162" t="s">
        <v>121</v>
      </c>
    </row>
    <row r="183" spans="2:51" s="13" customFormat="1" ht="12">
      <c r="B183" s="160"/>
      <c r="D183" s="161" t="s">
        <v>129</v>
      </c>
      <c r="E183" s="162" t="s">
        <v>1</v>
      </c>
      <c r="F183" s="163" t="s">
        <v>235</v>
      </c>
      <c r="H183" s="164">
        <v>68.38</v>
      </c>
      <c r="I183" s="165"/>
      <c r="L183" s="160"/>
      <c r="M183" s="166"/>
      <c r="N183" s="167"/>
      <c r="O183" s="167"/>
      <c r="P183" s="167"/>
      <c r="Q183" s="167"/>
      <c r="R183" s="167"/>
      <c r="S183" s="167"/>
      <c r="T183" s="168"/>
      <c r="AT183" s="162" t="s">
        <v>129</v>
      </c>
      <c r="AU183" s="162" t="s">
        <v>83</v>
      </c>
      <c r="AV183" s="13" t="s">
        <v>83</v>
      </c>
      <c r="AW183" s="13" t="s">
        <v>30</v>
      </c>
      <c r="AX183" s="13" t="s">
        <v>73</v>
      </c>
      <c r="AY183" s="162" t="s">
        <v>121</v>
      </c>
    </row>
    <row r="184" spans="2:51" s="15" customFormat="1" ht="12">
      <c r="B184" s="176"/>
      <c r="D184" s="161" t="s">
        <v>129</v>
      </c>
      <c r="E184" s="177" t="s">
        <v>1</v>
      </c>
      <c r="F184" s="178" t="s">
        <v>198</v>
      </c>
      <c r="H184" s="179">
        <v>516.555</v>
      </c>
      <c r="I184" s="180"/>
      <c r="L184" s="176"/>
      <c r="M184" s="181"/>
      <c r="N184" s="182"/>
      <c r="O184" s="182"/>
      <c r="P184" s="182"/>
      <c r="Q184" s="182"/>
      <c r="R184" s="182"/>
      <c r="S184" s="182"/>
      <c r="T184" s="183"/>
      <c r="AT184" s="177" t="s">
        <v>129</v>
      </c>
      <c r="AU184" s="177" t="s">
        <v>83</v>
      </c>
      <c r="AV184" s="15" t="s">
        <v>127</v>
      </c>
      <c r="AW184" s="15" t="s">
        <v>30</v>
      </c>
      <c r="AX184" s="15" t="s">
        <v>81</v>
      </c>
      <c r="AY184" s="177" t="s">
        <v>121</v>
      </c>
    </row>
    <row r="185" spans="1:65" s="2" customFormat="1" ht="30" customHeight="1">
      <c r="A185" s="33"/>
      <c r="B185" s="145"/>
      <c r="C185" s="146" t="s">
        <v>236</v>
      </c>
      <c r="D185" s="146" t="s">
        <v>123</v>
      </c>
      <c r="E185" s="147" t="s">
        <v>237</v>
      </c>
      <c r="F185" s="148" t="s">
        <v>238</v>
      </c>
      <c r="G185" s="149" t="s">
        <v>170</v>
      </c>
      <c r="H185" s="150">
        <v>454.636</v>
      </c>
      <c r="I185" s="151"/>
      <c r="J185" s="152">
        <f>ROUND(I185*H185,2)</f>
        <v>0</v>
      </c>
      <c r="K185" s="153"/>
      <c r="L185" s="34"/>
      <c r="M185" s="154" t="s">
        <v>1</v>
      </c>
      <c r="N185" s="155" t="s">
        <v>38</v>
      </c>
      <c r="O185" s="59"/>
      <c r="P185" s="156">
        <f>O185*H185</f>
        <v>0</v>
      </c>
      <c r="Q185" s="156">
        <v>0</v>
      </c>
      <c r="R185" s="156">
        <f>Q185*H185</f>
        <v>0</v>
      </c>
      <c r="S185" s="156">
        <v>0</v>
      </c>
      <c r="T185" s="15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8" t="s">
        <v>127</v>
      </c>
      <c r="AT185" s="158" t="s">
        <v>123</v>
      </c>
      <c r="AU185" s="158" t="s">
        <v>83</v>
      </c>
      <c r="AY185" s="18" t="s">
        <v>121</v>
      </c>
      <c r="BE185" s="159">
        <f>IF(N185="základní",J185,0)</f>
        <v>0</v>
      </c>
      <c r="BF185" s="159">
        <f>IF(N185="snížená",J185,0)</f>
        <v>0</v>
      </c>
      <c r="BG185" s="159">
        <f>IF(N185="zákl. přenesená",J185,0)</f>
        <v>0</v>
      </c>
      <c r="BH185" s="159">
        <f>IF(N185="sníž. přenesená",J185,0)</f>
        <v>0</v>
      </c>
      <c r="BI185" s="159">
        <f>IF(N185="nulová",J185,0)</f>
        <v>0</v>
      </c>
      <c r="BJ185" s="18" t="s">
        <v>81</v>
      </c>
      <c r="BK185" s="159">
        <f>ROUND(I185*H185,2)</f>
        <v>0</v>
      </c>
      <c r="BL185" s="18" t="s">
        <v>127</v>
      </c>
      <c r="BM185" s="158" t="s">
        <v>239</v>
      </c>
    </row>
    <row r="186" spans="2:51" s="14" customFormat="1" ht="12">
      <c r="B186" s="169"/>
      <c r="D186" s="161" t="s">
        <v>129</v>
      </c>
      <c r="E186" s="170" t="s">
        <v>1</v>
      </c>
      <c r="F186" s="171" t="s">
        <v>232</v>
      </c>
      <c r="H186" s="170" t="s">
        <v>1</v>
      </c>
      <c r="I186" s="172"/>
      <c r="L186" s="169"/>
      <c r="M186" s="173"/>
      <c r="N186" s="174"/>
      <c r="O186" s="174"/>
      <c r="P186" s="174"/>
      <c r="Q186" s="174"/>
      <c r="R186" s="174"/>
      <c r="S186" s="174"/>
      <c r="T186" s="175"/>
      <c r="AT186" s="170" t="s">
        <v>129</v>
      </c>
      <c r="AU186" s="170" t="s">
        <v>83</v>
      </c>
      <c r="AV186" s="14" t="s">
        <v>81</v>
      </c>
      <c r="AW186" s="14" t="s">
        <v>30</v>
      </c>
      <c r="AX186" s="14" t="s">
        <v>73</v>
      </c>
      <c r="AY186" s="170" t="s">
        <v>121</v>
      </c>
    </row>
    <row r="187" spans="2:51" s="13" customFormat="1" ht="12">
      <c r="B187" s="160"/>
      <c r="D187" s="161" t="s">
        <v>129</v>
      </c>
      <c r="E187" s="162" t="s">
        <v>1</v>
      </c>
      <c r="F187" s="163" t="s">
        <v>240</v>
      </c>
      <c r="H187" s="164">
        <v>454.636</v>
      </c>
      <c r="I187" s="165"/>
      <c r="L187" s="160"/>
      <c r="M187" s="166"/>
      <c r="N187" s="167"/>
      <c r="O187" s="167"/>
      <c r="P187" s="167"/>
      <c r="Q187" s="167"/>
      <c r="R187" s="167"/>
      <c r="S187" s="167"/>
      <c r="T187" s="168"/>
      <c r="AT187" s="162" t="s">
        <v>129</v>
      </c>
      <c r="AU187" s="162" t="s">
        <v>83</v>
      </c>
      <c r="AV187" s="13" t="s">
        <v>83</v>
      </c>
      <c r="AW187" s="13" t="s">
        <v>30</v>
      </c>
      <c r="AX187" s="13" t="s">
        <v>81</v>
      </c>
      <c r="AY187" s="162" t="s">
        <v>121</v>
      </c>
    </row>
    <row r="188" spans="1:65" s="2" customFormat="1" ht="22.15" customHeight="1">
      <c r="A188" s="33"/>
      <c r="B188" s="145"/>
      <c r="C188" s="146" t="s">
        <v>241</v>
      </c>
      <c r="D188" s="146" t="s">
        <v>123</v>
      </c>
      <c r="E188" s="147" t="s">
        <v>242</v>
      </c>
      <c r="F188" s="148" t="s">
        <v>243</v>
      </c>
      <c r="G188" s="149" t="s">
        <v>244</v>
      </c>
      <c r="H188" s="150">
        <v>715.23</v>
      </c>
      <c r="I188" s="151"/>
      <c r="J188" s="152">
        <f>ROUND(I188*H188,2)</f>
        <v>0</v>
      </c>
      <c r="K188" s="153"/>
      <c r="L188" s="34"/>
      <c r="M188" s="154" t="s">
        <v>1</v>
      </c>
      <c r="N188" s="155" t="s">
        <v>38</v>
      </c>
      <c r="O188" s="59"/>
      <c r="P188" s="156">
        <f>O188*H188</f>
        <v>0</v>
      </c>
      <c r="Q188" s="156">
        <v>0</v>
      </c>
      <c r="R188" s="156">
        <f>Q188*H188</f>
        <v>0</v>
      </c>
      <c r="S188" s="156">
        <v>0</v>
      </c>
      <c r="T188" s="15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8" t="s">
        <v>127</v>
      </c>
      <c r="AT188" s="158" t="s">
        <v>123</v>
      </c>
      <c r="AU188" s="158" t="s">
        <v>83</v>
      </c>
      <c r="AY188" s="18" t="s">
        <v>121</v>
      </c>
      <c r="BE188" s="159">
        <f>IF(N188="základní",J188,0)</f>
        <v>0</v>
      </c>
      <c r="BF188" s="159">
        <f>IF(N188="snížená",J188,0)</f>
        <v>0</v>
      </c>
      <c r="BG188" s="159">
        <f>IF(N188="zákl. přenesená",J188,0)</f>
        <v>0</v>
      </c>
      <c r="BH188" s="159">
        <f>IF(N188="sníž. přenesená",J188,0)</f>
        <v>0</v>
      </c>
      <c r="BI188" s="159">
        <f>IF(N188="nulová",J188,0)</f>
        <v>0</v>
      </c>
      <c r="BJ188" s="18" t="s">
        <v>81</v>
      </c>
      <c r="BK188" s="159">
        <f>ROUND(I188*H188,2)</f>
        <v>0</v>
      </c>
      <c r="BL188" s="18" t="s">
        <v>127</v>
      </c>
      <c r="BM188" s="158" t="s">
        <v>245</v>
      </c>
    </row>
    <row r="189" spans="2:51" s="13" customFormat="1" ht="12">
      <c r="B189" s="160"/>
      <c r="D189" s="161" t="s">
        <v>129</v>
      </c>
      <c r="F189" s="163" t="s">
        <v>246</v>
      </c>
      <c r="H189" s="164">
        <v>715.23</v>
      </c>
      <c r="I189" s="165"/>
      <c r="L189" s="160"/>
      <c r="M189" s="166"/>
      <c r="N189" s="167"/>
      <c r="O189" s="167"/>
      <c r="P189" s="167"/>
      <c r="Q189" s="167"/>
      <c r="R189" s="167"/>
      <c r="S189" s="167"/>
      <c r="T189" s="168"/>
      <c r="AT189" s="162" t="s">
        <v>129</v>
      </c>
      <c r="AU189" s="162" t="s">
        <v>83</v>
      </c>
      <c r="AV189" s="13" t="s">
        <v>83</v>
      </c>
      <c r="AW189" s="13" t="s">
        <v>3</v>
      </c>
      <c r="AX189" s="13" t="s">
        <v>81</v>
      </c>
      <c r="AY189" s="162" t="s">
        <v>121</v>
      </c>
    </row>
    <row r="190" spans="1:65" s="2" customFormat="1" ht="30" customHeight="1">
      <c r="A190" s="33"/>
      <c r="B190" s="145"/>
      <c r="C190" s="146" t="s">
        <v>247</v>
      </c>
      <c r="D190" s="146" t="s">
        <v>123</v>
      </c>
      <c r="E190" s="147" t="s">
        <v>248</v>
      </c>
      <c r="F190" s="148" t="s">
        <v>249</v>
      </c>
      <c r="G190" s="149" t="s">
        <v>244</v>
      </c>
      <c r="H190" s="150">
        <v>629.496</v>
      </c>
      <c r="I190" s="151"/>
      <c r="J190" s="152">
        <f>ROUND(I190*H190,2)</f>
        <v>0</v>
      </c>
      <c r="K190" s="153"/>
      <c r="L190" s="34"/>
      <c r="M190" s="154" t="s">
        <v>1</v>
      </c>
      <c r="N190" s="155" t="s">
        <v>38</v>
      </c>
      <c r="O190" s="59"/>
      <c r="P190" s="156">
        <f>O190*H190</f>
        <v>0</v>
      </c>
      <c r="Q190" s="156">
        <v>0</v>
      </c>
      <c r="R190" s="156">
        <f>Q190*H190</f>
        <v>0</v>
      </c>
      <c r="S190" s="156">
        <v>0</v>
      </c>
      <c r="T190" s="15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8" t="s">
        <v>127</v>
      </c>
      <c r="AT190" s="158" t="s">
        <v>123</v>
      </c>
      <c r="AU190" s="158" t="s">
        <v>83</v>
      </c>
      <c r="AY190" s="18" t="s">
        <v>121</v>
      </c>
      <c r="BE190" s="159">
        <f>IF(N190="základní",J190,0)</f>
        <v>0</v>
      </c>
      <c r="BF190" s="159">
        <f>IF(N190="snížená",J190,0)</f>
        <v>0</v>
      </c>
      <c r="BG190" s="159">
        <f>IF(N190="zákl. přenesená",J190,0)</f>
        <v>0</v>
      </c>
      <c r="BH190" s="159">
        <f>IF(N190="sníž. přenesená",J190,0)</f>
        <v>0</v>
      </c>
      <c r="BI190" s="159">
        <f>IF(N190="nulová",J190,0)</f>
        <v>0</v>
      </c>
      <c r="BJ190" s="18" t="s">
        <v>81</v>
      </c>
      <c r="BK190" s="159">
        <f>ROUND(I190*H190,2)</f>
        <v>0</v>
      </c>
      <c r="BL190" s="18" t="s">
        <v>127</v>
      </c>
      <c r="BM190" s="158" t="s">
        <v>250</v>
      </c>
    </row>
    <row r="191" spans="2:51" s="13" customFormat="1" ht="12">
      <c r="B191" s="160"/>
      <c r="D191" s="161" t="s">
        <v>129</v>
      </c>
      <c r="F191" s="163" t="s">
        <v>251</v>
      </c>
      <c r="H191" s="164">
        <v>629.496</v>
      </c>
      <c r="I191" s="165"/>
      <c r="L191" s="160"/>
      <c r="M191" s="166"/>
      <c r="N191" s="167"/>
      <c r="O191" s="167"/>
      <c r="P191" s="167"/>
      <c r="Q191" s="167"/>
      <c r="R191" s="167"/>
      <c r="S191" s="167"/>
      <c r="T191" s="168"/>
      <c r="AT191" s="162" t="s">
        <v>129</v>
      </c>
      <c r="AU191" s="162" t="s">
        <v>83</v>
      </c>
      <c r="AV191" s="13" t="s">
        <v>83</v>
      </c>
      <c r="AW191" s="13" t="s">
        <v>3</v>
      </c>
      <c r="AX191" s="13" t="s">
        <v>81</v>
      </c>
      <c r="AY191" s="162" t="s">
        <v>121</v>
      </c>
    </row>
    <row r="192" spans="1:65" s="2" customFormat="1" ht="14.45" customHeight="1">
      <c r="A192" s="33"/>
      <c r="B192" s="145"/>
      <c r="C192" s="146" t="s">
        <v>252</v>
      </c>
      <c r="D192" s="146" t="s">
        <v>123</v>
      </c>
      <c r="E192" s="147" t="s">
        <v>253</v>
      </c>
      <c r="F192" s="148" t="s">
        <v>254</v>
      </c>
      <c r="G192" s="149" t="s">
        <v>170</v>
      </c>
      <c r="H192" s="150">
        <v>397.35</v>
      </c>
      <c r="I192" s="151"/>
      <c r="J192" s="152">
        <f>ROUND(I192*H192,2)</f>
        <v>0</v>
      </c>
      <c r="K192" s="153"/>
      <c r="L192" s="34"/>
      <c r="M192" s="154" t="s">
        <v>1</v>
      </c>
      <c r="N192" s="155" t="s">
        <v>38</v>
      </c>
      <c r="O192" s="59"/>
      <c r="P192" s="156">
        <f>O192*H192</f>
        <v>0</v>
      </c>
      <c r="Q192" s="156">
        <v>0</v>
      </c>
      <c r="R192" s="156">
        <f>Q192*H192</f>
        <v>0</v>
      </c>
      <c r="S192" s="156">
        <v>0</v>
      </c>
      <c r="T192" s="15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8" t="s">
        <v>127</v>
      </c>
      <c r="AT192" s="158" t="s">
        <v>123</v>
      </c>
      <c r="AU192" s="158" t="s">
        <v>83</v>
      </c>
      <c r="AY192" s="18" t="s">
        <v>121</v>
      </c>
      <c r="BE192" s="159">
        <f>IF(N192="základní",J192,0)</f>
        <v>0</v>
      </c>
      <c r="BF192" s="159">
        <f>IF(N192="snížená",J192,0)</f>
        <v>0</v>
      </c>
      <c r="BG192" s="159">
        <f>IF(N192="zákl. přenesená",J192,0)</f>
        <v>0</v>
      </c>
      <c r="BH192" s="159">
        <f>IF(N192="sníž. přenesená",J192,0)</f>
        <v>0</v>
      </c>
      <c r="BI192" s="159">
        <f>IF(N192="nulová",J192,0)</f>
        <v>0</v>
      </c>
      <c r="BJ192" s="18" t="s">
        <v>81</v>
      </c>
      <c r="BK192" s="159">
        <f>ROUND(I192*H192,2)</f>
        <v>0</v>
      </c>
      <c r="BL192" s="18" t="s">
        <v>127</v>
      </c>
      <c r="BM192" s="158" t="s">
        <v>255</v>
      </c>
    </row>
    <row r="193" spans="2:51" s="13" customFormat="1" ht="12">
      <c r="B193" s="160"/>
      <c r="D193" s="161" t="s">
        <v>129</v>
      </c>
      <c r="E193" s="162" t="s">
        <v>1</v>
      </c>
      <c r="F193" s="163" t="s">
        <v>256</v>
      </c>
      <c r="H193" s="164">
        <v>335.5</v>
      </c>
      <c r="I193" s="165"/>
      <c r="L193" s="160"/>
      <c r="M193" s="166"/>
      <c r="N193" s="167"/>
      <c r="O193" s="167"/>
      <c r="P193" s="167"/>
      <c r="Q193" s="167"/>
      <c r="R193" s="167"/>
      <c r="S193" s="167"/>
      <c r="T193" s="168"/>
      <c r="AT193" s="162" t="s">
        <v>129</v>
      </c>
      <c r="AU193" s="162" t="s">
        <v>83</v>
      </c>
      <c r="AV193" s="13" t="s">
        <v>83</v>
      </c>
      <c r="AW193" s="13" t="s">
        <v>30</v>
      </c>
      <c r="AX193" s="13" t="s">
        <v>73</v>
      </c>
      <c r="AY193" s="162" t="s">
        <v>121</v>
      </c>
    </row>
    <row r="194" spans="2:51" s="13" customFormat="1" ht="12">
      <c r="B194" s="160"/>
      <c r="D194" s="161" t="s">
        <v>129</v>
      </c>
      <c r="E194" s="162" t="s">
        <v>1</v>
      </c>
      <c r="F194" s="163" t="s">
        <v>257</v>
      </c>
      <c r="H194" s="164">
        <v>9.25</v>
      </c>
      <c r="I194" s="165"/>
      <c r="L194" s="160"/>
      <c r="M194" s="166"/>
      <c r="N194" s="167"/>
      <c r="O194" s="167"/>
      <c r="P194" s="167"/>
      <c r="Q194" s="167"/>
      <c r="R194" s="167"/>
      <c r="S194" s="167"/>
      <c r="T194" s="168"/>
      <c r="AT194" s="162" t="s">
        <v>129</v>
      </c>
      <c r="AU194" s="162" t="s">
        <v>83</v>
      </c>
      <c r="AV194" s="13" t="s">
        <v>83</v>
      </c>
      <c r="AW194" s="13" t="s">
        <v>30</v>
      </c>
      <c r="AX194" s="13" t="s">
        <v>73</v>
      </c>
      <c r="AY194" s="162" t="s">
        <v>121</v>
      </c>
    </row>
    <row r="195" spans="2:51" s="13" customFormat="1" ht="12">
      <c r="B195" s="160"/>
      <c r="D195" s="161" t="s">
        <v>129</v>
      </c>
      <c r="E195" s="162" t="s">
        <v>1</v>
      </c>
      <c r="F195" s="163" t="s">
        <v>258</v>
      </c>
      <c r="H195" s="164">
        <v>52.6</v>
      </c>
      <c r="I195" s="165"/>
      <c r="L195" s="160"/>
      <c r="M195" s="166"/>
      <c r="N195" s="167"/>
      <c r="O195" s="167"/>
      <c r="P195" s="167"/>
      <c r="Q195" s="167"/>
      <c r="R195" s="167"/>
      <c r="S195" s="167"/>
      <c r="T195" s="168"/>
      <c r="AT195" s="162" t="s">
        <v>129</v>
      </c>
      <c r="AU195" s="162" t="s">
        <v>83</v>
      </c>
      <c r="AV195" s="13" t="s">
        <v>83</v>
      </c>
      <c r="AW195" s="13" t="s">
        <v>30</v>
      </c>
      <c r="AX195" s="13" t="s">
        <v>73</v>
      </c>
      <c r="AY195" s="162" t="s">
        <v>121</v>
      </c>
    </row>
    <row r="196" spans="2:51" s="15" customFormat="1" ht="12">
      <c r="B196" s="176"/>
      <c r="D196" s="161" t="s">
        <v>129</v>
      </c>
      <c r="E196" s="177" t="s">
        <v>1</v>
      </c>
      <c r="F196" s="178" t="s">
        <v>198</v>
      </c>
      <c r="H196" s="179">
        <v>397.35</v>
      </c>
      <c r="I196" s="180"/>
      <c r="L196" s="176"/>
      <c r="M196" s="181"/>
      <c r="N196" s="182"/>
      <c r="O196" s="182"/>
      <c r="P196" s="182"/>
      <c r="Q196" s="182"/>
      <c r="R196" s="182"/>
      <c r="S196" s="182"/>
      <c r="T196" s="183"/>
      <c r="AT196" s="177" t="s">
        <v>129</v>
      </c>
      <c r="AU196" s="177" t="s">
        <v>83</v>
      </c>
      <c r="AV196" s="15" t="s">
        <v>127</v>
      </c>
      <c r="AW196" s="15" t="s">
        <v>30</v>
      </c>
      <c r="AX196" s="15" t="s">
        <v>81</v>
      </c>
      <c r="AY196" s="177" t="s">
        <v>121</v>
      </c>
    </row>
    <row r="197" spans="1:65" s="2" customFormat="1" ht="22.15" customHeight="1">
      <c r="A197" s="33"/>
      <c r="B197" s="145"/>
      <c r="C197" s="146" t="s">
        <v>259</v>
      </c>
      <c r="D197" s="146" t="s">
        <v>123</v>
      </c>
      <c r="E197" s="147" t="s">
        <v>260</v>
      </c>
      <c r="F197" s="148" t="s">
        <v>261</v>
      </c>
      <c r="G197" s="149" t="s">
        <v>170</v>
      </c>
      <c r="H197" s="150">
        <v>349.72</v>
      </c>
      <c r="I197" s="151"/>
      <c r="J197" s="152">
        <f>ROUND(I197*H197,2)</f>
        <v>0</v>
      </c>
      <c r="K197" s="153"/>
      <c r="L197" s="34"/>
      <c r="M197" s="154" t="s">
        <v>1</v>
      </c>
      <c r="N197" s="155" t="s">
        <v>38</v>
      </c>
      <c r="O197" s="59"/>
      <c r="P197" s="156">
        <f>O197*H197</f>
        <v>0</v>
      </c>
      <c r="Q197" s="156">
        <v>0</v>
      </c>
      <c r="R197" s="156">
        <f>Q197*H197</f>
        <v>0</v>
      </c>
      <c r="S197" s="156">
        <v>0</v>
      </c>
      <c r="T197" s="157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8" t="s">
        <v>127</v>
      </c>
      <c r="AT197" s="158" t="s">
        <v>123</v>
      </c>
      <c r="AU197" s="158" t="s">
        <v>83</v>
      </c>
      <c r="AY197" s="18" t="s">
        <v>121</v>
      </c>
      <c r="BE197" s="159">
        <f>IF(N197="základní",J197,0)</f>
        <v>0</v>
      </c>
      <c r="BF197" s="159">
        <f>IF(N197="snížená",J197,0)</f>
        <v>0</v>
      </c>
      <c r="BG197" s="159">
        <f>IF(N197="zákl. přenesená",J197,0)</f>
        <v>0</v>
      </c>
      <c r="BH197" s="159">
        <f>IF(N197="sníž. přenesená",J197,0)</f>
        <v>0</v>
      </c>
      <c r="BI197" s="159">
        <f>IF(N197="nulová",J197,0)</f>
        <v>0</v>
      </c>
      <c r="BJ197" s="18" t="s">
        <v>81</v>
      </c>
      <c r="BK197" s="159">
        <f>ROUND(I197*H197,2)</f>
        <v>0</v>
      </c>
      <c r="BL197" s="18" t="s">
        <v>127</v>
      </c>
      <c r="BM197" s="158" t="s">
        <v>262</v>
      </c>
    </row>
    <row r="198" spans="1:65" s="2" customFormat="1" ht="22.15" customHeight="1">
      <c r="A198" s="33"/>
      <c r="B198" s="145"/>
      <c r="C198" s="146" t="s">
        <v>263</v>
      </c>
      <c r="D198" s="146" t="s">
        <v>123</v>
      </c>
      <c r="E198" s="147" t="s">
        <v>264</v>
      </c>
      <c r="F198" s="148" t="s">
        <v>265</v>
      </c>
      <c r="G198" s="149" t="s">
        <v>170</v>
      </c>
      <c r="H198" s="150">
        <v>44.02</v>
      </c>
      <c r="I198" s="151"/>
      <c r="J198" s="152">
        <f>ROUND(I198*H198,2)</f>
        <v>0</v>
      </c>
      <c r="K198" s="153"/>
      <c r="L198" s="34"/>
      <c r="M198" s="154" t="s">
        <v>1</v>
      </c>
      <c r="N198" s="155" t="s">
        <v>38</v>
      </c>
      <c r="O198" s="59"/>
      <c r="P198" s="156">
        <f>O198*H198</f>
        <v>0</v>
      </c>
      <c r="Q198" s="156">
        <v>0</v>
      </c>
      <c r="R198" s="156">
        <f>Q198*H198</f>
        <v>0</v>
      </c>
      <c r="S198" s="156">
        <v>0</v>
      </c>
      <c r="T198" s="15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8" t="s">
        <v>127</v>
      </c>
      <c r="AT198" s="158" t="s">
        <v>123</v>
      </c>
      <c r="AU198" s="158" t="s">
        <v>83</v>
      </c>
      <c r="AY198" s="18" t="s">
        <v>121</v>
      </c>
      <c r="BE198" s="159">
        <f>IF(N198="základní",J198,0)</f>
        <v>0</v>
      </c>
      <c r="BF198" s="159">
        <f>IF(N198="snížená",J198,0)</f>
        <v>0</v>
      </c>
      <c r="BG198" s="159">
        <f>IF(N198="zákl. přenesená",J198,0)</f>
        <v>0</v>
      </c>
      <c r="BH198" s="159">
        <f>IF(N198="sníž. přenesená",J198,0)</f>
        <v>0</v>
      </c>
      <c r="BI198" s="159">
        <f>IF(N198="nulová",J198,0)</f>
        <v>0</v>
      </c>
      <c r="BJ198" s="18" t="s">
        <v>81</v>
      </c>
      <c r="BK198" s="159">
        <f>ROUND(I198*H198,2)</f>
        <v>0</v>
      </c>
      <c r="BL198" s="18" t="s">
        <v>127</v>
      </c>
      <c r="BM198" s="158" t="s">
        <v>266</v>
      </c>
    </row>
    <row r="199" spans="2:51" s="14" customFormat="1" ht="12">
      <c r="B199" s="169"/>
      <c r="D199" s="161" t="s">
        <v>129</v>
      </c>
      <c r="E199" s="170" t="s">
        <v>1</v>
      </c>
      <c r="F199" s="171" t="s">
        <v>267</v>
      </c>
      <c r="H199" s="170" t="s">
        <v>1</v>
      </c>
      <c r="I199" s="172"/>
      <c r="L199" s="169"/>
      <c r="M199" s="173"/>
      <c r="N199" s="174"/>
      <c r="O199" s="174"/>
      <c r="P199" s="174"/>
      <c r="Q199" s="174"/>
      <c r="R199" s="174"/>
      <c r="S199" s="174"/>
      <c r="T199" s="175"/>
      <c r="AT199" s="170" t="s">
        <v>129</v>
      </c>
      <c r="AU199" s="170" t="s">
        <v>83</v>
      </c>
      <c r="AV199" s="14" t="s">
        <v>81</v>
      </c>
      <c r="AW199" s="14" t="s">
        <v>30</v>
      </c>
      <c r="AX199" s="14" t="s">
        <v>73</v>
      </c>
      <c r="AY199" s="170" t="s">
        <v>121</v>
      </c>
    </row>
    <row r="200" spans="2:51" s="13" customFormat="1" ht="12">
      <c r="B200" s="160"/>
      <c r="D200" s="161" t="s">
        <v>129</v>
      </c>
      <c r="E200" s="162" t="s">
        <v>1</v>
      </c>
      <c r="F200" s="163" t="s">
        <v>268</v>
      </c>
      <c r="H200" s="164">
        <v>20.02</v>
      </c>
      <c r="I200" s="165"/>
      <c r="L200" s="160"/>
      <c r="M200" s="166"/>
      <c r="N200" s="167"/>
      <c r="O200" s="167"/>
      <c r="P200" s="167"/>
      <c r="Q200" s="167"/>
      <c r="R200" s="167"/>
      <c r="S200" s="167"/>
      <c r="T200" s="168"/>
      <c r="AT200" s="162" t="s">
        <v>129</v>
      </c>
      <c r="AU200" s="162" t="s">
        <v>83</v>
      </c>
      <c r="AV200" s="13" t="s">
        <v>83</v>
      </c>
      <c r="AW200" s="13" t="s">
        <v>30</v>
      </c>
      <c r="AX200" s="13" t="s">
        <v>73</v>
      </c>
      <c r="AY200" s="162" t="s">
        <v>121</v>
      </c>
    </row>
    <row r="201" spans="2:51" s="13" customFormat="1" ht="12">
      <c r="B201" s="160"/>
      <c r="D201" s="161" t="s">
        <v>129</v>
      </c>
      <c r="E201" s="162" t="s">
        <v>1</v>
      </c>
      <c r="F201" s="163" t="s">
        <v>196</v>
      </c>
      <c r="H201" s="164">
        <v>24</v>
      </c>
      <c r="I201" s="165"/>
      <c r="L201" s="160"/>
      <c r="M201" s="166"/>
      <c r="N201" s="167"/>
      <c r="O201" s="167"/>
      <c r="P201" s="167"/>
      <c r="Q201" s="167"/>
      <c r="R201" s="167"/>
      <c r="S201" s="167"/>
      <c r="T201" s="168"/>
      <c r="AT201" s="162" t="s">
        <v>129</v>
      </c>
      <c r="AU201" s="162" t="s">
        <v>83</v>
      </c>
      <c r="AV201" s="13" t="s">
        <v>83</v>
      </c>
      <c r="AW201" s="13" t="s">
        <v>30</v>
      </c>
      <c r="AX201" s="13" t="s">
        <v>73</v>
      </c>
      <c r="AY201" s="162" t="s">
        <v>121</v>
      </c>
    </row>
    <row r="202" spans="2:51" s="15" customFormat="1" ht="12">
      <c r="B202" s="176"/>
      <c r="D202" s="161" t="s">
        <v>129</v>
      </c>
      <c r="E202" s="177" t="s">
        <v>1</v>
      </c>
      <c r="F202" s="178" t="s">
        <v>198</v>
      </c>
      <c r="H202" s="179">
        <v>44.019999999999996</v>
      </c>
      <c r="I202" s="180"/>
      <c r="L202" s="176"/>
      <c r="M202" s="181"/>
      <c r="N202" s="182"/>
      <c r="O202" s="182"/>
      <c r="P202" s="182"/>
      <c r="Q202" s="182"/>
      <c r="R202" s="182"/>
      <c r="S202" s="182"/>
      <c r="T202" s="183"/>
      <c r="AT202" s="177" t="s">
        <v>129</v>
      </c>
      <c r="AU202" s="177" t="s">
        <v>83</v>
      </c>
      <c r="AV202" s="15" t="s">
        <v>127</v>
      </c>
      <c r="AW202" s="15" t="s">
        <v>30</v>
      </c>
      <c r="AX202" s="15" t="s">
        <v>81</v>
      </c>
      <c r="AY202" s="177" t="s">
        <v>121</v>
      </c>
    </row>
    <row r="203" spans="1:65" s="2" customFormat="1" ht="14.45" customHeight="1">
      <c r="A203" s="33"/>
      <c r="B203" s="145"/>
      <c r="C203" s="184" t="s">
        <v>269</v>
      </c>
      <c r="D203" s="184" t="s">
        <v>270</v>
      </c>
      <c r="E203" s="185" t="s">
        <v>271</v>
      </c>
      <c r="F203" s="186" t="s">
        <v>272</v>
      </c>
      <c r="G203" s="187" t="s">
        <v>244</v>
      </c>
      <c r="H203" s="188">
        <v>88.04</v>
      </c>
      <c r="I203" s="189"/>
      <c r="J203" s="190">
        <f>ROUND(I203*H203,2)</f>
        <v>0</v>
      </c>
      <c r="K203" s="191"/>
      <c r="L203" s="192"/>
      <c r="M203" s="193" t="s">
        <v>1</v>
      </c>
      <c r="N203" s="194" t="s">
        <v>38</v>
      </c>
      <c r="O203" s="59"/>
      <c r="P203" s="156">
        <f>O203*H203</f>
        <v>0</v>
      </c>
      <c r="Q203" s="156">
        <v>1</v>
      </c>
      <c r="R203" s="156">
        <f>Q203*H203</f>
        <v>88.04</v>
      </c>
      <c r="S203" s="156">
        <v>0</v>
      </c>
      <c r="T203" s="15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8" t="s">
        <v>160</v>
      </c>
      <c r="AT203" s="158" t="s">
        <v>270</v>
      </c>
      <c r="AU203" s="158" t="s">
        <v>83</v>
      </c>
      <c r="AY203" s="18" t="s">
        <v>121</v>
      </c>
      <c r="BE203" s="159">
        <f>IF(N203="základní",J203,0)</f>
        <v>0</v>
      </c>
      <c r="BF203" s="159">
        <f>IF(N203="snížená",J203,0)</f>
        <v>0</v>
      </c>
      <c r="BG203" s="159">
        <f>IF(N203="zákl. přenesená",J203,0)</f>
        <v>0</v>
      </c>
      <c r="BH203" s="159">
        <f>IF(N203="sníž. přenesená",J203,0)</f>
        <v>0</v>
      </c>
      <c r="BI203" s="159">
        <f>IF(N203="nulová",J203,0)</f>
        <v>0</v>
      </c>
      <c r="BJ203" s="18" t="s">
        <v>81</v>
      </c>
      <c r="BK203" s="159">
        <f>ROUND(I203*H203,2)</f>
        <v>0</v>
      </c>
      <c r="BL203" s="18" t="s">
        <v>127</v>
      </c>
      <c r="BM203" s="158" t="s">
        <v>273</v>
      </c>
    </row>
    <row r="204" spans="2:51" s="13" customFormat="1" ht="12">
      <c r="B204" s="160"/>
      <c r="D204" s="161" t="s">
        <v>129</v>
      </c>
      <c r="F204" s="163" t="s">
        <v>274</v>
      </c>
      <c r="H204" s="164">
        <v>88.04</v>
      </c>
      <c r="I204" s="165"/>
      <c r="L204" s="160"/>
      <c r="M204" s="166"/>
      <c r="N204" s="167"/>
      <c r="O204" s="167"/>
      <c r="P204" s="167"/>
      <c r="Q204" s="167"/>
      <c r="R204" s="167"/>
      <c r="S204" s="167"/>
      <c r="T204" s="168"/>
      <c r="AT204" s="162" t="s">
        <v>129</v>
      </c>
      <c r="AU204" s="162" t="s">
        <v>83</v>
      </c>
      <c r="AV204" s="13" t="s">
        <v>83</v>
      </c>
      <c r="AW204" s="13" t="s">
        <v>3</v>
      </c>
      <c r="AX204" s="13" t="s">
        <v>81</v>
      </c>
      <c r="AY204" s="162" t="s">
        <v>121</v>
      </c>
    </row>
    <row r="205" spans="1:65" s="2" customFormat="1" ht="22.15" customHeight="1">
      <c r="A205" s="33"/>
      <c r="B205" s="145"/>
      <c r="C205" s="146" t="s">
        <v>275</v>
      </c>
      <c r="D205" s="146" t="s">
        <v>123</v>
      </c>
      <c r="E205" s="147" t="s">
        <v>276</v>
      </c>
      <c r="F205" s="148" t="s">
        <v>277</v>
      </c>
      <c r="G205" s="149" t="s">
        <v>170</v>
      </c>
      <c r="H205" s="150">
        <v>7.15</v>
      </c>
      <c r="I205" s="151"/>
      <c r="J205" s="152">
        <f>ROUND(I205*H205,2)</f>
        <v>0</v>
      </c>
      <c r="K205" s="153"/>
      <c r="L205" s="34"/>
      <c r="M205" s="154" t="s">
        <v>1</v>
      </c>
      <c r="N205" s="155" t="s">
        <v>38</v>
      </c>
      <c r="O205" s="59"/>
      <c r="P205" s="156">
        <f>O205*H205</f>
        <v>0</v>
      </c>
      <c r="Q205" s="156">
        <v>0</v>
      </c>
      <c r="R205" s="156">
        <f>Q205*H205</f>
        <v>0</v>
      </c>
      <c r="S205" s="156">
        <v>0</v>
      </c>
      <c r="T205" s="15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8" t="s">
        <v>127</v>
      </c>
      <c r="AT205" s="158" t="s">
        <v>123</v>
      </c>
      <c r="AU205" s="158" t="s">
        <v>83</v>
      </c>
      <c r="AY205" s="18" t="s">
        <v>121</v>
      </c>
      <c r="BE205" s="159">
        <f>IF(N205="základní",J205,0)</f>
        <v>0</v>
      </c>
      <c r="BF205" s="159">
        <f>IF(N205="snížená",J205,0)</f>
        <v>0</v>
      </c>
      <c r="BG205" s="159">
        <f>IF(N205="zákl. přenesená",J205,0)</f>
        <v>0</v>
      </c>
      <c r="BH205" s="159">
        <f>IF(N205="sníž. přenesená",J205,0)</f>
        <v>0</v>
      </c>
      <c r="BI205" s="159">
        <f>IF(N205="nulová",J205,0)</f>
        <v>0</v>
      </c>
      <c r="BJ205" s="18" t="s">
        <v>81</v>
      </c>
      <c r="BK205" s="159">
        <f>ROUND(I205*H205,2)</f>
        <v>0</v>
      </c>
      <c r="BL205" s="18" t="s">
        <v>127</v>
      </c>
      <c r="BM205" s="158" t="s">
        <v>278</v>
      </c>
    </row>
    <row r="206" spans="2:51" s="13" customFormat="1" ht="12">
      <c r="B206" s="160"/>
      <c r="D206" s="161" t="s">
        <v>129</v>
      </c>
      <c r="E206" s="162" t="s">
        <v>1</v>
      </c>
      <c r="F206" s="163" t="s">
        <v>279</v>
      </c>
      <c r="H206" s="164">
        <v>7.15</v>
      </c>
      <c r="I206" s="165"/>
      <c r="L206" s="160"/>
      <c r="M206" s="166"/>
      <c r="N206" s="167"/>
      <c r="O206" s="167"/>
      <c r="P206" s="167"/>
      <c r="Q206" s="167"/>
      <c r="R206" s="167"/>
      <c r="S206" s="167"/>
      <c r="T206" s="168"/>
      <c r="AT206" s="162" t="s">
        <v>129</v>
      </c>
      <c r="AU206" s="162" t="s">
        <v>83</v>
      </c>
      <c r="AV206" s="13" t="s">
        <v>83</v>
      </c>
      <c r="AW206" s="13" t="s">
        <v>30</v>
      </c>
      <c r="AX206" s="13" t="s">
        <v>81</v>
      </c>
      <c r="AY206" s="162" t="s">
        <v>121</v>
      </c>
    </row>
    <row r="207" spans="1:65" s="2" customFormat="1" ht="14.45" customHeight="1">
      <c r="A207" s="33"/>
      <c r="B207" s="145"/>
      <c r="C207" s="184" t="s">
        <v>280</v>
      </c>
      <c r="D207" s="184" t="s">
        <v>270</v>
      </c>
      <c r="E207" s="185" t="s">
        <v>281</v>
      </c>
      <c r="F207" s="186" t="s">
        <v>282</v>
      </c>
      <c r="G207" s="187" t="s">
        <v>244</v>
      </c>
      <c r="H207" s="188">
        <v>14.3</v>
      </c>
      <c r="I207" s="189"/>
      <c r="J207" s="190">
        <f>ROUND(I207*H207,2)</f>
        <v>0</v>
      </c>
      <c r="K207" s="191"/>
      <c r="L207" s="192"/>
      <c r="M207" s="193" t="s">
        <v>1</v>
      </c>
      <c r="N207" s="194" t="s">
        <v>38</v>
      </c>
      <c r="O207" s="59"/>
      <c r="P207" s="156">
        <f>O207*H207</f>
        <v>0</v>
      </c>
      <c r="Q207" s="156">
        <v>1</v>
      </c>
      <c r="R207" s="156">
        <f>Q207*H207</f>
        <v>14.3</v>
      </c>
      <c r="S207" s="156">
        <v>0</v>
      </c>
      <c r="T207" s="15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8" t="s">
        <v>160</v>
      </c>
      <c r="AT207" s="158" t="s">
        <v>270</v>
      </c>
      <c r="AU207" s="158" t="s">
        <v>83</v>
      </c>
      <c r="AY207" s="18" t="s">
        <v>121</v>
      </c>
      <c r="BE207" s="159">
        <f>IF(N207="základní",J207,0)</f>
        <v>0</v>
      </c>
      <c r="BF207" s="159">
        <f>IF(N207="snížená",J207,0)</f>
        <v>0</v>
      </c>
      <c r="BG207" s="159">
        <f>IF(N207="zákl. přenesená",J207,0)</f>
        <v>0</v>
      </c>
      <c r="BH207" s="159">
        <f>IF(N207="sníž. přenesená",J207,0)</f>
        <v>0</v>
      </c>
      <c r="BI207" s="159">
        <f>IF(N207="nulová",J207,0)</f>
        <v>0</v>
      </c>
      <c r="BJ207" s="18" t="s">
        <v>81</v>
      </c>
      <c r="BK207" s="159">
        <f>ROUND(I207*H207,2)</f>
        <v>0</v>
      </c>
      <c r="BL207" s="18" t="s">
        <v>127</v>
      </c>
      <c r="BM207" s="158" t="s">
        <v>283</v>
      </c>
    </row>
    <row r="208" spans="2:51" s="13" customFormat="1" ht="12">
      <c r="B208" s="160"/>
      <c r="D208" s="161" t="s">
        <v>129</v>
      </c>
      <c r="F208" s="163" t="s">
        <v>284</v>
      </c>
      <c r="H208" s="164">
        <v>14.3</v>
      </c>
      <c r="I208" s="165"/>
      <c r="L208" s="160"/>
      <c r="M208" s="166"/>
      <c r="N208" s="167"/>
      <c r="O208" s="167"/>
      <c r="P208" s="167"/>
      <c r="Q208" s="167"/>
      <c r="R208" s="167"/>
      <c r="S208" s="167"/>
      <c r="T208" s="168"/>
      <c r="AT208" s="162" t="s">
        <v>129</v>
      </c>
      <c r="AU208" s="162" t="s">
        <v>83</v>
      </c>
      <c r="AV208" s="13" t="s">
        <v>83</v>
      </c>
      <c r="AW208" s="13" t="s">
        <v>3</v>
      </c>
      <c r="AX208" s="13" t="s">
        <v>81</v>
      </c>
      <c r="AY208" s="162" t="s">
        <v>121</v>
      </c>
    </row>
    <row r="209" spans="1:65" s="2" customFormat="1" ht="22.15" customHeight="1">
      <c r="A209" s="33"/>
      <c r="B209" s="145"/>
      <c r="C209" s="146" t="s">
        <v>285</v>
      </c>
      <c r="D209" s="146" t="s">
        <v>123</v>
      </c>
      <c r="E209" s="147" t="s">
        <v>286</v>
      </c>
      <c r="F209" s="148" t="s">
        <v>287</v>
      </c>
      <c r="G209" s="149" t="s">
        <v>126</v>
      </c>
      <c r="H209" s="150">
        <v>699.44</v>
      </c>
      <c r="I209" s="151"/>
      <c r="J209" s="152">
        <f>ROUND(I209*H209,2)</f>
        <v>0</v>
      </c>
      <c r="K209" s="153"/>
      <c r="L209" s="34"/>
      <c r="M209" s="154" t="s">
        <v>1</v>
      </c>
      <c r="N209" s="155" t="s">
        <v>38</v>
      </c>
      <c r="O209" s="59"/>
      <c r="P209" s="156">
        <f>O209*H209</f>
        <v>0</v>
      </c>
      <c r="Q209" s="156">
        <v>0</v>
      </c>
      <c r="R209" s="156">
        <f>Q209*H209</f>
        <v>0</v>
      </c>
      <c r="S209" s="156">
        <v>0</v>
      </c>
      <c r="T209" s="15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8" t="s">
        <v>127</v>
      </c>
      <c r="AT209" s="158" t="s">
        <v>123</v>
      </c>
      <c r="AU209" s="158" t="s">
        <v>83</v>
      </c>
      <c r="AY209" s="18" t="s">
        <v>121</v>
      </c>
      <c r="BE209" s="159">
        <f>IF(N209="základní",J209,0)</f>
        <v>0</v>
      </c>
      <c r="BF209" s="159">
        <f>IF(N209="snížená",J209,0)</f>
        <v>0</v>
      </c>
      <c r="BG209" s="159">
        <f>IF(N209="zákl. přenesená",J209,0)</f>
        <v>0</v>
      </c>
      <c r="BH209" s="159">
        <f>IF(N209="sníž. přenesená",J209,0)</f>
        <v>0</v>
      </c>
      <c r="BI209" s="159">
        <f>IF(N209="nulová",J209,0)</f>
        <v>0</v>
      </c>
      <c r="BJ209" s="18" t="s">
        <v>81</v>
      </c>
      <c r="BK209" s="159">
        <f>ROUND(I209*H209,2)</f>
        <v>0</v>
      </c>
      <c r="BL209" s="18" t="s">
        <v>127</v>
      </c>
      <c r="BM209" s="158" t="s">
        <v>288</v>
      </c>
    </row>
    <row r="210" spans="2:51" s="13" customFormat="1" ht="12">
      <c r="B210" s="160"/>
      <c r="D210" s="161" t="s">
        <v>129</v>
      </c>
      <c r="E210" s="162" t="s">
        <v>1</v>
      </c>
      <c r="F210" s="163" t="s">
        <v>289</v>
      </c>
      <c r="H210" s="164">
        <v>699.44</v>
      </c>
      <c r="I210" s="165"/>
      <c r="L210" s="160"/>
      <c r="M210" s="166"/>
      <c r="N210" s="167"/>
      <c r="O210" s="167"/>
      <c r="P210" s="167"/>
      <c r="Q210" s="167"/>
      <c r="R210" s="167"/>
      <c r="S210" s="167"/>
      <c r="T210" s="168"/>
      <c r="AT210" s="162" t="s">
        <v>129</v>
      </c>
      <c r="AU210" s="162" t="s">
        <v>83</v>
      </c>
      <c r="AV210" s="13" t="s">
        <v>83</v>
      </c>
      <c r="AW210" s="13" t="s">
        <v>30</v>
      </c>
      <c r="AX210" s="13" t="s">
        <v>81</v>
      </c>
      <c r="AY210" s="162" t="s">
        <v>121</v>
      </c>
    </row>
    <row r="211" spans="2:63" s="12" customFormat="1" ht="22.9" customHeight="1">
      <c r="B211" s="132"/>
      <c r="D211" s="133" t="s">
        <v>72</v>
      </c>
      <c r="E211" s="143" t="s">
        <v>83</v>
      </c>
      <c r="F211" s="143" t="s">
        <v>290</v>
      </c>
      <c r="I211" s="135"/>
      <c r="J211" s="144">
        <f>BK211</f>
        <v>0</v>
      </c>
      <c r="L211" s="132"/>
      <c r="M211" s="137"/>
      <c r="N211" s="138"/>
      <c r="O211" s="138"/>
      <c r="P211" s="139">
        <f>SUM(P212:P224)</f>
        <v>0</v>
      </c>
      <c r="Q211" s="138"/>
      <c r="R211" s="139">
        <f>SUM(R212:R224)</f>
        <v>7.62607</v>
      </c>
      <c r="S211" s="138"/>
      <c r="T211" s="140">
        <f>SUM(T212:T224)</f>
        <v>0</v>
      </c>
      <c r="AR211" s="133" t="s">
        <v>81</v>
      </c>
      <c r="AT211" s="141" t="s">
        <v>72</v>
      </c>
      <c r="AU211" s="141" t="s">
        <v>81</v>
      </c>
      <c r="AY211" s="133" t="s">
        <v>121</v>
      </c>
      <c r="BK211" s="142">
        <f>SUM(BK212:BK224)</f>
        <v>0</v>
      </c>
    </row>
    <row r="212" spans="1:65" s="2" customFormat="1" ht="22.15" customHeight="1">
      <c r="A212" s="33"/>
      <c r="B212" s="145"/>
      <c r="C212" s="146" t="s">
        <v>291</v>
      </c>
      <c r="D212" s="146" t="s">
        <v>123</v>
      </c>
      <c r="E212" s="147" t="s">
        <v>292</v>
      </c>
      <c r="F212" s="148" t="s">
        <v>293</v>
      </c>
      <c r="G212" s="149" t="s">
        <v>170</v>
      </c>
      <c r="H212" s="150">
        <v>3.7</v>
      </c>
      <c r="I212" s="151"/>
      <c r="J212" s="152">
        <f>ROUND(I212*H212,2)</f>
        <v>0</v>
      </c>
      <c r="K212" s="153"/>
      <c r="L212" s="34"/>
      <c r="M212" s="154" t="s">
        <v>1</v>
      </c>
      <c r="N212" s="155" t="s">
        <v>38</v>
      </c>
      <c r="O212" s="59"/>
      <c r="P212" s="156">
        <f>O212*H212</f>
        <v>0</v>
      </c>
      <c r="Q212" s="156">
        <v>0</v>
      </c>
      <c r="R212" s="156">
        <f>Q212*H212</f>
        <v>0</v>
      </c>
      <c r="S212" s="156">
        <v>0</v>
      </c>
      <c r="T212" s="157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8" t="s">
        <v>127</v>
      </c>
      <c r="AT212" s="158" t="s">
        <v>123</v>
      </c>
      <c r="AU212" s="158" t="s">
        <v>83</v>
      </c>
      <c r="AY212" s="18" t="s">
        <v>121</v>
      </c>
      <c r="BE212" s="159">
        <f>IF(N212="základní",J212,0)</f>
        <v>0</v>
      </c>
      <c r="BF212" s="159">
        <f>IF(N212="snížená",J212,0)</f>
        <v>0</v>
      </c>
      <c r="BG212" s="159">
        <f>IF(N212="zákl. přenesená",J212,0)</f>
        <v>0</v>
      </c>
      <c r="BH212" s="159">
        <f>IF(N212="sníž. přenesená",J212,0)</f>
        <v>0</v>
      </c>
      <c r="BI212" s="159">
        <f>IF(N212="nulová",J212,0)</f>
        <v>0</v>
      </c>
      <c r="BJ212" s="18" t="s">
        <v>81</v>
      </c>
      <c r="BK212" s="159">
        <f>ROUND(I212*H212,2)</f>
        <v>0</v>
      </c>
      <c r="BL212" s="18" t="s">
        <v>127</v>
      </c>
      <c r="BM212" s="158" t="s">
        <v>294</v>
      </c>
    </row>
    <row r="213" spans="2:51" s="14" customFormat="1" ht="12">
      <c r="B213" s="169"/>
      <c r="D213" s="161" t="s">
        <v>129</v>
      </c>
      <c r="E213" s="170" t="s">
        <v>1</v>
      </c>
      <c r="F213" s="171" t="s">
        <v>295</v>
      </c>
      <c r="H213" s="170" t="s">
        <v>1</v>
      </c>
      <c r="I213" s="172"/>
      <c r="L213" s="169"/>
      <c r="M213" s="173"/>
      <c r="N213" s="174"/>
      <c r="O213" s="174"/>
      <c r="P213" s="174"/>
      <c r="Q213" s="174"/>
      <c r="R213" s="174"/>
      <c r="S213" s="174"/>
      <c r="T213" s="175"/>
      <c r="AT213" s="170" t="s">
        <v>129</v>
      </c>
      <c r="AU213" s="170" t="s">
        <v>83</v>
      </c>
      <c r="AV213" s="14" t="s">
        <v>81</v>
      </c>
      <c r="AW213" s="14" t="s">
        <v>30</v>
      </c>
      <c r="AX213" s="14" t="s">
        <v>73</v>
      </c>
      <c r="AY213" s="170" t="s">
        <v>121</v>
      </c>
    </row>
    <row r="214" spans="2:51" s="13" customFormat="1" ht="12">
      <c r="B214" s="160"/>
      <c r="D214" s="161" t="s">
        <v>129</v>
      </c>
      <c r="E214" s="162" t="s">
        <v>1</v>
      </c>
      <c r="F214" s="163" t="s">
        <v>296</v>
      </c>
      <c r="H214" s="164">
        <v>3.7</v>
      </c>
      <c r="I214" s="165"/>
      <c r="L214" s="160"/>
      <c r="M214" s="166"/>
      <c r="N214" s="167"/>
      <c r="O214" s="167"/>
      <c r="P214" s="167"/>
      <c r="Q214" s="167"/>
      <c r="R214" s="167"/>
      <c r="S214" s="167"/>
      <c r="T214" s="168"/>
      <c r="AT214" s="162" t="s">
        <v>129</v>
      </c>
      <c r="AU214" s="162" t="s">
        <v>83</v>
      </c>
      <c r="AV214" s="13" t="s">
        <v>83</v>
      </c>
      <c r="AW214" s="13" t="s">
        <v>30</v>
      </c>
      <c r="AX214" s="13" t="s">
        <v>81</v>
      </c>
      <c r="AY214" s="162" t="s">
        <v>121</v>
      </c>
    </row>
    <row r="215" spans="1:65" s="2" customFormat="1" ht="22.15" customHeight="1">
      <c r="A215" s="33"/>
      <c r="B215" s="145"/>
      <c r="C215" s="146" t="s">
        <v>297</v>
      </c>
      <c r="D215" s="146" t="s">
        <v>123</v>
      </c>
      <c r="E215" s="147" t="s">
        <v>298</v>
      </c>
      <c r="F215" s="148" t="s">
        <v>299</v>
      </c>
      <c r="G215" s="149" t="s">
        <v>126</v>
      </c>
      <c r="H215" s="150">
        <v>74</v>
      </c>
      <c r="I215" s="151"/>
      <c r="J215" s="152">
        <f>ROUND(I215*H215,2)</f>
        <v>0</v>
      </c>
      <c r="K215" s="153"/>
      <c r="L215" s="34"/>
      <c r="M215" s="154" t="s">
        <v>1</v>
      </c>
      <c r="N215" s="155" t="s">
        <v>38</v>
      </c>
      <c r="O215" s="59"/>
      <c r="P215" s="156">
        <f>O215*H215</f>
        <v>0</v>
      </c>
      <c r="Q215" s="156">
        <v>0.00031</v>
      </c>
      <c r="R215" s="156">
        <f>Q215*H215</f>
        <v>0.02294</v>
      </c>
      <c r="S215" s="156">
        <v>0</v>
      </c>
      <c r="T215" s="15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58" t="s">
        <v>127</v>
      </c>
      <c r="AT215" s="158" t="s">
        <v>123</v>
      </c>
      <c r="AU215" s="158" t="s">
        <v>83</v>
      </c>
      <c r="AY215" s="18" t="s">
        <v>121</v>
      </c>
      <c r="BE215" s="159">
        <f>IF(N215="základní",J215,0)</f>
        <v>0</v>
      </c>
      <c r="BF215" s="159">
        <f>IF(N215="snížená",J215,0)</f>
        <v>0</v>
      </c>
      <c r="BG215" s="159">
        <f>IF(N215="zákl. přenesená",J215,0)</f>
        <v>0</v>
      </c>
      <c r="BH215" s="159">
        <f>IF(N215="sníž. přenesená",J215,0)</f>
        <v>0</v>
      </c>
      <c r="BI215" s="159">
        <f>IF(N215="nulová",J215,0)</f>
        <v>0</v>
      </c>
      <c r="BJ215" s="18" t="s">
        <v>81</v>
      </c>
      <c r="BK215" s="159">
        <f>ROUND(I215*H215,2)</f>
        <v>0</v>
      </c>
      <c r="BL215" s="18" t="s">
        <v>127</v>
      </c>
      <c r="BM215" s="158" t="s">
        <v>300</v>
      </c>
    </row>
    <row r="216" spans="2:51" s="13" customFormat="1" ht="12">
      <c r="B216" s="160"/>
      <c r="D216" s="161" t="s">
        <v>129</v>
      </c>
      <c r="E216" s="162" t="s">
        <v>1</v>
      </c>
      <c r="F216" s="163" t="s">
        <v>301</v>
      </c>
      <c r="H216" s="164">
        <v>74</v>
      </c>
      <c r="I216" s="165"/>
      <c r="L216" s="160"/>
      <c r="M216" s="166"/>
      <c r="N216" s="167"/>
      <c r="O216" s="167"/>
      <c r="P216" s="167"/>
      <c r="Q216" s="167"/>
      <c r="R216" s="167"/>
      <c r="S216" s="167"/>
      <c r="T216" s="168"/>
      <c r="AT216" s="162" t="s">
        <v>129</v>
      </c>
      <c r="AU216" s="162" t="s">
        <v>83</v>
      </c>
      <c r="AV216" s="13" t="s">
        <v>83</v>
      </c>
      <c r="AW216" s="13" t="s">
        <v>30</v>
      </c>
      <c r="AX216" s="13" t="s">
        <v>81</v>
      </c>
      <c r="AY216" s="162" t="s">
        <v>121</v>
      </c>
    </row>
    <row r="217" spans="1:65" s="2" customFormat="1" ht="22.15" customHeight="1">
      <c r="A217" s="33"/>
      <c r="B217" s="145"/>
      <c r="C217" s="184" t="s">
        <v>302</v>
      </c>
      <c r="D217" s="184" t="s">
        <v>270</v>
      </c>
      <c r="E217" s="185" t="s">
        <v>303</v>
      </c>
      <c r="F217" s="186" t="s">
        <v>304</v>
      </c>
      <c r="G217" s="187" t="s">
        <v>126</v>
      </c>
      <c r="H217" s="188">
        <v>88.8</v>
      </c>
      <c r="I217" s="189"/>
      <c r="J217" s="190">
        <f>ROUND(I217*H217,2)</f>
        <v>0</v>
      </c>
      <c r="K217" s="191"/>
      <c r="L217" s="192"/>
      <c r="M217" s="193" t="s">
        <v>1</v>
      </c>
      <c r="N217" s="194" t="s">
        <v>38</v>
      </c>
      <c r="O217" s="59"/>
      <c r="P217" s="156">
        <f>O217*H217</f>
        <v>0</v>
      </c>
      <c r="Q217" s="156">
        <v>0.0003</v>
      </c>
      <c r="R217" s="156">
        <f>Q217*H217</f>
        <v>0.026639999999999997</v>
      </c>
      <c r="S217" s="156">
        <v>0</v>
      </c>
      <c r="T217" s="15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8" t="s">
        <v>160</v>
      </c>
      <c r="AT217" s="158" t="s">
        <v>270</v>
      </c>
      <c r="AU217" s="158" t="s">
        <v>83</v>
      </c>
      <c r="AY217" s="18" t="s">
        <v>121</v>
      </c>
      <c r="BE217" s="159">
        <f>IF(N217="základní",J217,0)</f>
        <v>0</v>
      </c>
      <c r="BF217" s="159">
        <f>IF(N217="snížená",J217,0)</f>
        <v>0</v>
      </c>
      <c r="BG217" s="159">
        <f>IF(N217="zákl. přenesená",J217,0)</f>
        <v>0</v>
      </c>
      <c r="BH217" s="159">
        <f>IF(N217="sníž. přenesená",J217,0)</f>
        <v>0</v>
      </c>
      <c r="BI217" s="159">
        <f>IF(N217="nulová",J217,0)</f>
        <v>0</v>
      </c>
      <c r="BJ217" s="18" t="s">
        <v>81</v>
      </c>
      <c r="BK217" s="159">
        <f>ROUND(I217*H217,2)</f>
        <v>0</v>
      </c>
      <c r="BL217" s="18" t="s">
        <v>127</v>
      </c>
      <c r="BM217" s="158" t="s">
        <v>305</v>
      </c>
    </row>
    <row r="218" spans="2:51" s="13" customFormat="1" ht="12">
      <c r="B218" s="160"/>
      <c r="D218" s="161" t="s">
        <v>129</v>
      </c>
      <c r="F218" s="163" t="s">
        <v>306</v>
      </c>
      <c r="H218" s="164">
        <v>88.8</v>
      </c>
      <c r="I218" s="165"/>
      <c r="L218" s="160"/>
      <c r="M218" s="166"/>
      <c r="N218" s="167"/>
      <c r="O218" s="167"/>
      <c r="P218" s="167"/>
      <c r="Q218" s="167"/>
      <c r="R218" s="167"/>
      <c r="S218" s="167"/>
      <c r="T218" s="168"/>
      <c r="AT218" s="162" t="s">
        <v>129</v>
      </c>
      <c r="AU218" s="162" t="s">
        <v>83</v>
      </c>
      <c r="AV218" s="13" t="s">
        <v>83</v>
      </c>
      <c r="AW218" s="13" t="s">
        <v>3</v>
      </c>
      <c r="AX218" s="13" t="s">
        <v>81</v>
      </c>
      <c r="AY218" s="162" t="s">
        <v>121</v>
      </c>
    </row>
    <row r="219" spans="1:65" s="2" customFormat="1" ht="34.9" customHeight="1">
      <c r="A219" s="33"/>
      <c r="B219" s="145"/>
      <c r="C219" s="146" t="s">
        <v>307</v>
      </c>
      <c r="D219" s="146" t="s">
        <v>123</v>
      </c>
      <c r="E219" s="147" t="s">
        <v>308</v>
      </c>
      <c r="F219" s="148" t="s">
        <v>309</v>
      </c>
      <c r="G219" s="149" t="s">
        <v>148</v>
      </c>
      <c r="H219" s="150">
        <v>37</v>
      </c>
      <c r="I219" s="151"/>
      <c r="J219" s="152">
        <f>ROUND(I219*H219,2)</f>
        <v>0</v>
      </c>
      <c r="K219" s="153"/>
      <c r="L219" s="34"/>
      <c r="M219" s="154" t="s">
        <v>1</v>
      </c>
      <c r="N219" s="155" t="s">
        <v>38</v>
      </c>
      <c r="O219" s="59"/>
      <c r="P219" s="156">
        <f>O219*H219</f>
        <v>0</v>
      </c>
      <c r="Q219" s="156">
        <v>0.20477</v>
      </c>
      <c r="R219" s="156">
        <f>Q219*H219</f>
        <v>7.576490000000001</v>
      </c>
      <c r="S219" s="156">
        <v>0</v>
      </c>
      <c r="T219" s="157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8" t="s">
        <v>127</v>
      </c>
      <c r="AT219" s="158" t="s">
        <v>123</v>
      </c>
      <c r="AU219" s="158" t="s">
        <v>83</v>
      </c>
      <c r="AY219" s="18" t="s">
        <v>121</v>
      </c>
      <c r="BE219" s="159">
        <f>IF(N219="základní",J219,0)</f>
        <v>0</v>
      </c>
      <c r="BF219" s="159">
        <f>IF(N219="snížená",J219,0)</f>
        <v>0</v>
      </c>
      <c r="BG219" s="159">
        <f>IF(N219="zákl. přenesená",J219,0)</f>
        <v>0</v>
      </c>
      <c r="BH219" s="159">
        <f>IF(N219="sníž. přenesená",J219,0)</f>
        <v>0</v>
      </c>
      <c r="BI219" s="159">
        <f>IF(N219="nulová",J219,0)</f>
        <v>0</v>
      </c>
      <c r="BJ219" s="18" t="s">
        <v>81</v>
      </c>
      <c r="BK219" s="159">
        <f>ROUND(I219*H219,2)</f>
        <v>0</v>
      </c>
      <c r="BL219" s="18" t="s">
        <v>127</v>
      </c>
      <c r="BM219" s="158" t="s">
        <v>310</v>
      </c>
    </row>
    <row r="220" spans="2:51" s="14" customFormat="1" ht="12">
      <c r="B220" s="169"/>
      <c r="D220" s="161" t="s">
        <v>129</v>
      </c>
      <c r="E220" s="170" t="s">
        <v>1</v>
      </c>
      <c r="F220" s="171" t="s">
        <v>142</v>
      </c>
      <c r="H220" s="170" t="s">
        <v>1</v>
      </c>
      <c r="I220" s="172"/>
      <c r="L220" s="169"/>
      <c r="M220" s="173"/>
      <c r="N220" s="174"/>
      <c r="O220" s="174"/>
      <c r="P220" s="174"/>
      <c r="Q220" s="174"/>
      <c r="R220" s="174"/>
      <c r="S220" s="174"/>
      <c r="T220" s="175"/>
      <c r="AT220" s="170" t="s">
        <v>129</v>
      </c>
      <c r="AU220" s="170" t="s">
        <v>83</v>
      </c>
      <c r="AV220" s="14" t="s">
        <v>81</v>
      </c>
      <c r="AW220" s="14" t="s">
        <v>30</v>
      </c>
      <c r="AX220" s="14" t="s">
        <v>73</v>
      </c>
      <c r="AY220" s="170" t="s">
        <v>121</v>
      </c>
    </row>
    <row r="221" spans="2:51" s="14" customFormat="1" ht="12">
      <c r="B221" s="169"/>
      <c r="D221" s="161" t="s">
        <v>129</v>
      </c>
      <c r="E221" s="170" t="s">
        <v>1</v>
      </c>
      <c r="F221" s="171" t="s">
        <v>143</v>
      </c>
      <c r="H221" s="170" t="s">
        <v>1</v>
      </c>
      <c r="I221" s="172"/>
      <c r="L221" s="169"/>
      <c r="M221" s="173"/>
      <c r="N221" s="174"/>
      <c r="O221" s="174"/>
      <c r="P221" s="174"/>
      <c r="Q221" s="174"/>
      <c r="R221" s="174"/>
      <c r="S221" s="174"/>
      <c r="T221" s="175"/>
      <c r="AT221" s="170" t="s">
        <v>129</v>
      </c>
      <c r="AU221" s="170" t="s">
        <v>83</v>
      </c>
      <c r="AV221" s="14" t="s">
        <v>81</v>
      </c>
      <c r="AW221" s="14" t="s">
        <v>30</v>
      </c>
      <c r="AX221" s="14" t="s">
        <v>73</v>
      </c>
      <c r="AY221" s="170" t="s">
        <v>121</v>
      </c>
    </row>
    <row r="222" spans="2:51" s="14" customFormat="1" ht="12">
      <c r="B222" s="169"/>
      <c r="D222" s="161" t="s">
        <v>129</v>
      </c>
      <c r="E222" s="170" t="s">
        <v>1</v>
      </c>
      <c r="F222" s="171" t="s">
        <v>184</v>
      </c>
      <c r="H222" s="170" t="s">
        <v>1</v>
      </c>
      <c r="I222" s="172"/>
      <c r="L222" s="169"/>
      <c r="M222" s="173"/>
      <c r="N222" s="174"/>
      <c r="O222" s="174"/>
      <c r="P222" s="174"/>
      <c r="Q222" s="174"/>
      <c r="R222" s="174"/>
      <c r="S222" s="174"/>
      <c r="T222" s="175"/>
      <c r="AT222" s="170" t="s">
        <v>129</v>
      </c>
      <c r="AU222" s="170" t="s">
        <v>83</v>
      </c>
      <c r="AV222" s="14" t="s">
        <v>81</v>
      </c>
      <c r="AW222" s="14" t="s">
        <v>30</v>
      </c>
      <c r="AX222" s="14" t="s">
        <v>73</v>
      </c>
      <c r="AY222" s="170" t="s">
        <v>121</v>
      </c>
    </row>
    <row r="223" spans="2:51" s="13" customFormat="1" ht="12">
      <c r="B223" s="160"/>
      <c r="D223" s="161" t="s">
        <v>129</v>
      </c>
      <c r="E223" s="162" t="s">
        <v>1</v>
      </c>
      <c r="F223" s="163" t="s">
        <v>311</v>
      </c>
      <c r="H223" s="164">
        <v>37</v>
      </c>
      <c r="I223" s="165"/>
      <c r="L223" s="160"/>
      <c r="M223" s="166"/>
      <c r="N223" s="167"/>
      <c r="O223" s="167"/>
      <c r="P223" s="167"/>
      <c r="Q223" s="167"/>
      <c r="R223" s="167"/>
      <c r="S223" s="167"/>
      <c r="T223" s="168"/>
      <c r="AT223" s="162" t="s">
        <v>129</v>
      </c>
      <c r="AU223" s="162" t="s">
        <v>83</v>
      </c>
      <c r="AV223" s="13" t="s">
        <v>83</v>
      </c>
      <c r="AW223" s="13" t="s">
        <v>30</v>
      </c>
      <c r="AX223" s="13" t="s">
        <v>81</v>
      </c>
      <c r="AY223" s="162" t="s">
        <v>121</v>
      </c>
    </row>
    <row r="224" spans="1:65" s="2" customFormat="1" ht="14.45" customHeight="1">
      <c r="A224" s="33"/>
      <c r="B224" s="145"/>
      <c r="C224" s="146" t="s">
        <v>312</v>
      </c>
      <c r="D224" s="146" t="s">
        <v>123</v>
      </c>
      <c r="E224" s="147" t="s">
        <v>313</v>
      </c>
      <c r="F224" s="148" t="s">
        <v>314</v>
      </c>
      <c r="G224" s="149" t="s">
        <v>315</v>
      </c>
      <c r="H224" s="150">
        <v>4</v>
      </c>
      <c r="I224" s="151"/>
      <c r="J224" s="152">
        <f>ROUND(I224*H224,2)</f>
        <v>0</v>
      </c>
      <c r="K224" s="153"/>
      <c r="L224" s="34"/>
      <c r="M224" s="154" t="s">
        <v>1</v>
      </c>
      <c r="N224" s="155" t="s">
        <v>38</v>
      </c>
      <c r="O224" s="59"/>
      <c r="P224" s="156">
        <f>O224*H224</f>
        <v>0</v>
      </c>
      <c r="Q224" s="156">
        <v>0</v>
      </c>
      <c r="R224" s="156">
        <f>Q224*H224</f>
        <v>0</v>
      </c>
      <c r="S224" s="156">
        <v>0</v>
      </c>
      <c r="T224" s="157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8" t="s">
        <v>127</v>
      </c>
      <c r="AT224" s="158" t="s">
        <v>123</v>
      </c>
      <c r="AU224" s="158" t="s">
        <v>83</v>
      </c>
      <c r="AY224" s="18" t="s">
        <v>121</v>
      </c>
      <c r="BE224" s="159">
        <f>IF(N224="základní",J224,0)</f>
        <v>0</v>
      </c>
      <c r="BF224" s="159">
        <f>IF(N224="snížená",J224,0)</f>
        <v>0</v>
      </c>
      <c r="BG224" s="159">
        <f>IF(N224="zákl. přenesená",J224,0)</f>
        <v>0</v>
      </c>
      <c r="BH224" s="159">
        <f>IF(N224="sníž. přenesená",J224,0)</f>
        <v>0</v>
      </c>
      <c r="BI224" s="159">
        <f>IF(N224="nulová",J224,0)</f>
        <v>0</v>
      </c>
      <c r="BJ224" s="18" t="s">
        <v>81</v>
      </c>
      <c r="BK224" s="159">
        <f>ROUND(I224*H224,2)</f>
        <v>0</v>
      </c>
      <c r="BL224" s="18" t="s">
        <v>127</v>
      </c>
      <c r="BM224" s="158" t="s">
        <v>316</v>
      </c>
    </row>
    <row r="225" spans="2:63" s="12" customFormat="1" ht="22.9" customHeight="1">
      <c r="B225" s="132"/>
      <c r="D225" s="133" t="s">
        <v>72</v>
      </c>
      <c r="E225" s="143" t="s">
        <v>127</v>
      </c>
      <c r="F225" s="143" t="s">
        <v>317</v>
      </c>
      <c r="I225" s="135"/>
      <c r="J225" s="144">
        <f>BK225</f>
        <v>0</v>
      </c>
      <c r="L225" s="132"/>
      <c r="M225" s="137"/>
      <c r="N225" s="138"/>
      <c r="O225" s="138"/>
      <c r="P225" s="139">
        <f>SUM(P226:P246)</f>
        <v>0</v>
      </c>
      <c r="Q225" s="138"/>
      <c r="R225" s="139">
        <f>SUM(R226:R246)</f>
        <v>0.0079632</v>
      </c>
      <c r="S225" s="138"/>
      <c r="T225" s="140">
        <f>SUM(T226:T246)</f>
        <v>0</v>
      </c>
      <c r="AR225" s="133" t="s">
        <v>81</v>
      </c>
      <c r="AT225" s="141" t="s">
        <v>72</v>
      </c>
      <c r="AU225" s="141" t="s">
        <v>81</v>
      </c>
      <c r="AY225" s="133" t="s">
        <v>121</v>
      </c>
      <c r="BK225" s="142">
        <f>SUM(BK226:BK246)</f>
        <v>0</v>
      </c>
    </row>
    <row r="226" spans="1:65" s="2" customFormat="1" ht="22.15" customHeight="1">
      <c r="A226" s="33"/>
      <c r="B226" s="145"/>
      <c r="C226" s="146" t="s">
        <v>318</v>
      </c>
      <c r="D226" s="146" t="s">
        <v>123</v>
      </c>
      <c r="E226" s="147" t="s">
        <v>319</v>
      </c>
      <c r="F226" s="148" t="s">
        <v>320</v>
      </c>
      <c r="G226" s="149" t="s">
        <v>126</v>
      </c>
      <c r="H226" s="150">
        <v>27.784</v>
      </c>
      <c r="I226" s="151"/>
      <c r="J226" s="152">
        <f>ROUND(I226*H226,2)</f>
        <v>0</v>
      </c>
      <c r="K226" s="153"/>
      <c r="L226" s="34"/>
      <c r="M226" s="154" t="s">
        <v>1</v>
      </c>
      <c r="N226" s="155" t="s">
        <v>38</v>
      </c>
      <c r="O226" s="59"/>
      <c r="P226" s="156">
        <f>O226*H226</f>
        <v>0</v>
      </c>
      <c r="Q226" s="156">
        <v>0</v>
      </c>
      <c r="R226" s="156">
        <f>Q226*H226</f>
        <v>0</v>
      </c>
      <c r="S226" s="156">
        <v>0</v>
      </c>
      <c r="T226" s="15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8" t="s">
        <v>127</v>
      </c>
      <c r="AT226" s="158" t="s">
        <v>123</v>
      </c>
      <c r="AU226" s="158" t="s">
        <v>83</v>
      </c>
      <c r="AY226" s="18" t="s">
        <v>121</v>
      </c>
      <c r="BE226" s="159">
        <f>IF(N226="základní",J226,0)</f>
        <v>0</v>
      </c>
      <c r="BF226" s="159">
        <f>IF(N226="snížená",J226,0)</f>
        <v>0</v>
      </c>
      <c r="BG226" s="159">
        <f>IF(N226="zákl. přenesená",J226,0)</f>
        <v>0</v>
      </c>
      <c r="BH226" s="159">
        <f>IF(N226="sníž. přenesená",J226,0)</f>
        <v>0</v>
      </c>
      <c r="BI226" s="159">
        <f>IF(N226="nulová",J226,0)</f>
        <v>0</v>
      </c>
      <c r="BJ226" s="18" t="s">
        <v>81</v>
      </c>
      <c r="BK226" s="159">
        <f>ROUND(I226*H226,2)</f>
        <v>0</v>
      </c>
      <c r="BL226" s="18" t="s">
        <v>127</v>
      </c>
      <c r="BM226" s="158" t="s">
        <v>321</v>
      </c>
    </row>
    <row r="227" spans="2:51" s="14" customFormat="1" ht="12">
      <c r="B227" s="169"/>
      <c r="D227" s="161" t="s">
        <v>129</v>
      </c>
      <c r="E227" s="170" t="s">
        <v>1</v>
      </c>
      <c r="F227" s="171" t="s">
        <v>322</v>
      </c>
      <c r="H227" s="170" t="s">
        <v>1</v>
      </c>
      <c r="I227" s="172"/>
      <c r="L227" s="169"/>
      <c r="M227" s="173"/>
      <c r="N227" s="174"/>
      <c r="O227" s="174"/>
      <c r="P227" s="174"/>
      <c r="Q227" s="174"/>
      <c r="R227" s="174"/>
      <c r="S227" s="174"/>
      <c r="T227" s="175"/>
      <c r="AT227" s="170" t="s">
        <v>129</v>
      </c>
      <c r="AU227" s="170" t="s">
        <v>83</v>
      </c>
      <c r="AV227" s="14" t="s">
        <v>81</v>
      </c>
      <c r="AW227" s="14" t="s">
        <v>30</v>
      </c>
      <c r="AX227" s="14" t="s">
        <v>73</v>
      </c>
      <c r="AY227" s="170" t="s">
        <v>121</v>
      </c>
    </row>
    <row r="228" spans="2:51" s="13" customFormat="1" ht="12">
      <c r="B228" s="160"/>
      <c r="D228" s="161" t="s">
        <v>129</v>
      </c>
      <c r="E228" s="162" t="s">
        <v>1</v>
      </c>
      <c r="F228" s="163" t="s">
        <v>323</v>
      </c>
      <c r="H228" s="164">
        <v>24</v>
      </c>
      <c r="I228" s="165"/>
      <c r="L228" s="160"/>
      <c r="M228" s="166"/>
      <c r="N228" s="167"/>
      <c r="O228" s="167"/>
      <c r="P228" s="167"/>
      <c r="Q228" s="167"/>
      <c r="R228" s="167"/>
      <c r="S228" s="167"/>
      <c r="T228" s="168"/>
      <c r="AT228" s="162" t="s">
        <v>129</v>
      </c>
      <c r="AU228" s="162" t="s">
        <v>83</v>
      </c>
      <c r="AV228" s="13" t="s">
        <v>83</v>
      </c>
      <c r="AW228" s="13" t="s">
        <v>30</v>
      </c>
      <c r="AX228" s="13" t="s">
        <v>73</v>
      </c>
      <c r="AY228" s="162" t="s">
        <v>121</v>
      </c>
    </row>
    <row r="229" spans="2:51" s="13" customFormat="1" ht="12">
      <c r="B229" s="160"/>
      <c r="D229" s="161" t="s">
        <v>129</v>
      </c>
      <c r="E229" s="162" t="s">
        <v>1</v>
      </c>
      <c r="F229" s="163" t="s">
        <v>324</v>
      </c>
      <c r="H229" s="164">
        <v>2.7</v>
      </c>
      <c r="I229" s="165"/>
      <c r="L229" s="160"/>
      <c r="M229" s="166"/>
      <c r="N229" s="167"/>
      <c r="O229" s="167"/>
      <c r="P229" s="167"/>
      <c r="Q229" s="167"/>
      <c r="R229" s="167"/>
      <c r="S229" s="167"/>
      <c r="T229" s="168"/>
      <c r="AT229" s="162" t="s">
        <v>129</v>
      </c>
      <c r="AU229" s="162" t="s">
        <v>83</v>
      </c>
      <c r="AV229" s="13" t="s">
        <v>83</v>
      </c>
      <c r="AW229" s="13" t="s">
        <v>30</v>
      </c>
      <c r="AX229" s="13" t="s">
        <v>73</v>
      </c>
      <c r="AY229" s="162" t="s">
        <v>121</v>
      </c>
    </row>
    <row r="230" spans="2:51" s="14" customFormat="1" ht="12">
      <c r="B230" s="169"/>
      <c r="D230" s="161" t="s">
        <v>129</v>
      </c>
      <c r="E230" s="170" t="s">
        <v>1</v>
      </c>
      <c r="F230" s="171" t="s">
        <v>325</v>
      </c>
      <c r="H230" s="170" t="s">
        <v>1</v>
      </c>
      <c r="I230" s="172"/>
      <c r="L230" s="169"/>
      <c r="M230" s="173"/>
      <c r="N230" s="174"/>
      <c r="O230" s="174"/>
      <c r="P230" s="174"/>
      <c r="Q230" s="174"/>
      <c r="R230" s="174"/>
      <c r="S230" s="174"/>
      <c r="T230" s="175"/>
      <c r="AT230" s="170" t="s">
        <v>129</v>
      </c>
      <c r="AU230" s="170" t="s">
        <v>83</v>
      </c>
      <c r="AV230" s="14" t="s">
        <v>81</v>
      </c>
      <c r="AW230" s="14" t="s">
        <v>30</v>
      </c>
      <c r="AX230" s="14" t="s">
        <v>73</v>
      </c>
      <c r="AY230" s="170" t="s">
        <v>121</v>
      </c>
    </row>
    <row r="231" spans="2:51" s="13" customFormat="1" ht="12">
      <c r="B231" s="160"/>
      <c r="D231" s="161" t="s">
        <v>129</v>
      </c>
      <c r="E231" s="162" t="s">
        <v>1</v>
      </c>
      <c r="F231" s="163" t="s">
        <v>326</v>
      </c>
      <c r="H231" s="164">
        <v>1.084</v>
      </c>
      <c r="I231" s="165"/>
      <c r="L231" s="160"/>
      <c r="M231" s="166"/>
      <c r="N231" s="167"/>
      <c r="O231" s="167"/>
      <c r="P231" s="167"/>
      <c r="Q231" s="167"/>
      <c r="R231" s="167"/>
      <c r="S231" s="167"/>
      <c r="T231" s="168"/>
      <c r="AT231" s="162" t="s">
        <v>129</v>
      </c>
      <c r="AU231" s="162" t="s">
        <v>83</v>
      </c>
      <c r="AV231" s="13" t="s">
        <v>83</v>
      </c>
      <c r="AW231" s="13" t="s">
        <v>30</v>
      </c>
      <c r="AX231" s="13" t="s">
        <v>73</v>
      </c>
      <c r="AY231" s="162" t="s">
        <v>121</v>
      </c>
    </row>
    <row r="232" spans="2:51" s="15" customFormat="1" ht="12">
      <c r="B232" s="176"/>
      <c r="D232" s="161" t="s">
        <v>129</v>
      </c>
      <c r="E232" s="177" t="s">
        <v>1</v>
      </c>
      <c r="F232" s="178" t="s">
        <v>198</v>
      </c>
      <c r="H232" s="179">
        <v>27.784</v>
      </c>
      <c r="I232" s="180"/>
      <c r="L232" s="176"/>
      <c r="M232" s="181"/>
      <c r="N232" s="182"/>
      <c r="O232" s="182"/>
      <c r="P232" s="182"/>
      <c r="Q232" s="182"/>
      <c r="R232" s="182"/>
      <c r="S232" s="182"/>
      <c r="T232" s="183"/>
      <c r="AT232" s="177" t="s">
        <v>129</v>
      </c>
      <c r="AU232" s="177" t="s">
        <v>83</v>
      </c>
      <c r="AV232" s="15" t="s">
        <v>127</v>
      </c>
      <c r="AW232" s="15" t="s">
        <v>30</v>
      </c>
      <c r="AX232" s="15" t="s">
        <v>81</v>
      </c>
      <c r="AY232" s="177" t="s">
        <v>121</v>
      </c>
    </row>
    <row r="233" spans="1:65" s="2" customFormat="1" ht="22.15" customHeight="1">
      <c r="A233" s="33"/>
      <c r="B233" s="145"/>
      <c r="C233" s="146" t="s">
        <v>327</v>
      </c>
      <c r="D233" s="146" t="s">
        <v>123</v>
      </c>
      <c r="E233" s="147" t="s">
        <v>328</v>
      </c>
      <c r="F233" s="148" t="s">
        <v>329</v>
      </c>
      <c r="G233" s="149" t="s">
        <v>126</v>
      </c>
      <c r="H233" s="150">
        <v>133.5</v>
      </c>
      <c r="I233" s="151"/>
      <c r="J233" s="152">
        <f>ROUND(I233*H233,2)</f>
        <v>0</v>
      </c>
      <c r="K233" s="153"/>
      <c r="L233" s="34"/>
      <c r="M233" s="154" t="s">
        <v>1</v>
      </c>
      <c r="N233" s="155" t="s">
        <v>38</v>
      </c>
      <c r="O233" s="59"/>
      <c r="P233" s="156">
        <f>O233*H233</f>
        <v>0</v>
      </c>
      <c r="Q233" s="156">
        <v>0</v>
      </c>
      <c r="R233" s="156">
        <f>Q233*H233</f>
        <v>0</v>
      </c>
      <c r="S233" s="156">
        <v>0</v>
      </c>
      <c r="T233" s="157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8" t="s">
        <v>127</v>
      </c>
      <c r="AT233" s="158" t="s">
        <v>123</v>
      </c>
      <c r="AU233" s="158" t="s">
        <v>83</v>
      </c>
      <c r="AY233" s="18" t="s">
        <v>121</v>
      </c>
      <c r="BE233" s="159">
        <f>IF(N233="základní",J233,0)</f>
        <v>0</v>
      </c>
      <c r="BF233" s="159">
        <f>IF(N233="snížená",J233,0)</f>
        <v>0</v>
      </c>
      <c r="BG233" s="159">
        <f>IF(N233="zákl. přenesená",J233,0)</f>
        <v>0</v>
      </c>
      <c r="BH233" s="159">
        <f>IF(N233="sníž. přenesená",J233,0)</f>
        <v>0</v>
      </c>
      <c r="BI233" s="159">
        <f>IF(N233="nulová",J233,0)</f>
        <v>0</v>
      </c>
      <c r="BJ233" s="18" t="s">
        <v>81</v>
      </c>
      <c r="BK233" s="159">
        <f>ROUND(I233*H233,2)</f>
        <v>0</v>
      </c>
      <c r="BL233" s="18" t="s">
        <v>127</v>
      </c>
      <c r="BM233" s="158" t="s">
        <v>330</v>
      </c>
    </row>
    <row r="234" spans="2:51" s="13" customFormat="1" ht="12">
      <c r="B234" s="160"/>
      <c r="D234" s="161" t="s">
        <v>129</v>
      </c>
      <c r="E234" s="162" t="s">
        <v>1</v>
      </c>
      <c r="F234" s="163" t="s">
        <v>331</v>
      </c>
      <c r="H234" s="164">
        <v>133.5</v>
      </c>
      <c r="I234" s="165"/>
      <c r="L234" s="160"/>
      <c r="M234" s="166"/>
      <c r="N234" s="167"/>
      <c r="O234" s="167"/>
      <c r="P234" s="167"/>
      <c r="Q234" s="167"/>
      <c r="R234" s="167"/>
      <c r="S234" s="167"/>
      <c r="T234" s="168"/>
      <c r="AT234" s="162" t="s">
        <v>129</v>
      </c>
      <c r="AU234" s="162" t="s">
        <v>83</v>
      </c>
      <c r="AV234" s="13" t="s">
        <v>83</v>
      </c>
      <c r="AW234" s="13" t="s">
        <v>30</v>
      </c>
      <c r="AX234" s="13" t="s">
        <v>81</v>
      </c>
      <c r="AY234" s="162" t="s">
        <v>121</v>
      </c>
    </row>
    <row r="235" spans="1:65" s="2" customFormat="1" ht="22.15" customHeight="1">
      <c r="A235" s="33"/>
      <c r="B235" s="145"/>
      <c r="C235" s="146" t="s">
        <v>332</v>
      </c>
      <c r="D235" s="146" t="s">
        <v>123</v>
      </c>
      <c r="E235" s="147" t="s">
        <v>333</v>
      </c>
      <c r="F235" s="148" t="s">
        <v>334</v>
      </c>
      <c r="G235" s="149" t="s">
        <v>170</v>
      </c>
      <c r="H235" s="150">
        <v>1.43</v>
      </c>
      <c r="I235" s="151"/>
      <c r="J235" s="152">
        <f>ROUND(I235*H235,2)</f>
        <v>0</v>
      </c>
      <c r="K235" s="153"/>
      <c r="L235" s="34"/>
      <c r="M235" s="154" t="s">
        <v>1</v>
      </c>
      <c r="N235" s="155" t="s">
        <v>38</v>
      </c>
      <c r="O235" s="59"/>
      <c r="P235" s="156">
        <f>O235*H235</f>
        <v>0</v>
      </c>
      <c r="Q235" s="156">
        <v>0</v>
      </c>
      <c r="R235" s="156">
        <f>Q235*H235</f>
        <v>0</v>
      </c>
      <c r="S235" s="156">
        <v>0</v>
      </c>
      <c r="T235" s="15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8" t="s">
        <v>127</v>
      </c>
      <c r="AT235" s="158" t="s">
        <v>123</v>
      </c>
      <c r="AU235" s="158" t="s">
        <v>83</v>
      </c>
      <c r="AY235" s="18" t="s">
        <v>121</v>
      </c>
      <c r="BE235" s="159">
        <f>IF(N235="základní",J235,0)</f>
        <v>0</v>
      </c>
      <c r="BF235" s="159">
        <f>IF(N235="snížená",J235,0)</f>
        <v>0</v>
      </c>
      <c r="BG235" s="159">
        <f>IF(N235="zákl. přenesená",J235,0)</f>
        <v>0</v>
      </c>
      <c r="BH235" s="159">
        <f>IF(N235="sníž. přenesená",J235,0)</f>
        <v>0</v>
      </c>
      <c r="BI235" s="159">
        <f>IF(N235="nulová",J235,0)</f>
        <v>0</v>
      </c>
      <c r="BJ235" s="18" t="s">
        <v>81</v>
      </c>
      <c r="BK235" s="159">
        <f>ROUND(I235*H235,2)</f>
        <v>0</v>
      </c>
      <c r="BL235" s="18" t="s">
        <v>127</v>
      </c>
      <c r="BM235" s="158" t="s">
        <v>335</v>
      </c>
    </row>
    <row r="236" spans="2:51" s="14" customFormat="1" ht="12">
      <c r="B236" s="169"/>
      <c r="D236" s="161" t="s">
        <v>129</v>
      </c>
      <c r="E236" s="170" t="s">
        <v>1</v>
      </c>
      <c r="F236" s="171" t="s">
        <v>336</v>
      </c>
      <c r="H236" s="170" t="s">
        <v>1</v>
      </c>
      <c r="I236" s="172"/>
      <c r="L236" s="169"/>
      <c r="M236" s="173"/>
      <c r="N236" s="174"/>
      <c r="O236" s="174"/>
      <c r="P236" s="174"/>
      <c r="Q236" s="174"/>
      <c r="R236" s="174"/>
      <c r="S236" s="174"/>
      <c r="T236" s="175"/>
      <c r="AT236" s="170" t="s">
        <v>129</v>
      </c>
      <c r="AU236" s="170" t="s">
        <v>83</v>
      </c>
      <c r="AV236" s="14" t="s">
        <v>81</v>
      </c>
      <c r="AW236" s="14" t="s">
        <v>30</v>
      </c>
      <c r="AX236" s="14" t="s">
        <v>73</v>
      </c>
      <c r="AY236" s="170" t="s">
        <v>121</v>
      </c>
    </row>
    <row r="237" spans="2:51" s="13" customFormat="1" ht="12">
      <c r="B237" s="160"/>
      <c r="D237" s="161" t="s">
        <v>129</v>
      </c>
      <c r="E237" s="162" t="s">
        <v>1</v>
      </c>
      <c r="F237" s="163" t="s">
        <v>337</v>
      </c>
      <c r="H237" s="164">
        <v>1.43</v>
      </c>
      <c r="I237" s="165"/>
      <c r="L237" s="160"/>
      <c r="M237" s="166"/>
      <c r="N237" s="167"/>
      <c r="O237" s="167"/>
      <c r="P237" s="167"/>
      <c r="Q237" s="167"/>
      <c r="R237" s="167"/>
      <c r="S237" s="167"/>
      <c r="T237" s="168"/>
      <c r="AT237" s="162" t="s">
        <v>129</v>
      </c>
      <c r="AU237" s="162" t="s">
        <v>83</v>
      </c>
      <c r="AV237" s="13" t="s">
        <v>83</v>
      </c>
      <c r="AW237" s="13" t="s">
        <v>30</v>
      </c>
      <c r="AX237" s="13" t="s">
        <v>81</v>
      </c>
      <c r="AY237" s="162" t="s">
        <v>121</v>
      </c>
    </row>
    <row r="238" spans="1:65" s="2" customFormat="1" ht="30" customHeight="1">
      <c r="A238" s="33"/>
      <c r="B238" s="145"/>
      <c r="C238" s="146" t="s">
        <v>338</v>
      </c>
      <c r="D238" s="146" t="s">
        <v>123</v>
      </c>
      <c r="E238" s="147" t="s">
        <v>339</v>
      </c>
      <c r="F238" s="148" t="s">
        <v>340</v>
      </c>
      <c r="G238" s="149" t="s">
        <v>126</v>
      </c>
      <c r="H238" s="150">
        <v>189.8</v>
      </c>
      <c r="I238" s="151"/>
      <c r="J238" s="152">
        <f>ROUND(I238*H238,2)</f>
        <v>0</v>
      </c>
      <c r="K238" s="153"/>
      <c r="L238" s="34"/>
      <c r="M238" s="154" t="s">
        <v>1</v>
      </c>
      <c r="N238" s="155" t="s">
        <v>38</v>
      </c>
      <c r="O238" s="59"/>
      <c r="P238" s="156">
        <f>O238*H238</f>
        <v>0</v>
      </c>
      <c r="Q238" s="156">
        <v>0</v>
      </c>
      <c r="R238" s="156">
        <f>Q238*H238</f>
        <v>0</v>
      </c>
      <c r="S238" s="156">
        <v>0</v>
      </c>
      <c r="T238" s="157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8" t="s">
        <v>127</v>
      </c>
      <c r="AT238" s="158" t="s">
        <v>123</v>
      </c>
      <c r="AU238" s="158" t="s">
        <v>83</v>
      </c>
      <c r="AY238" s="18" t="s">
        <v>121</v>
      </c>
      <c r="BE238" s="159">
        <f>IF(N238="základní",J238,0)</f>
        <v>0</v>
      </c>
      <c r="BF238" s="159">
        <f>IF(N238="snížená",J238,0)</f>
        <v>0</v>
      </c>
      <c r="BG238" s="159">
        <f>IF(N238="zákl. přenesená",J238,0)</f>
        <v>0</v>
      </c>
      <c r="BH238" s="159">
        <f>IF(N238="sníž. přenesená",J238,0)</f>
        <v>0</v>
      </c>
      <c r="BI238" s="159">
        <f>IF(N238="nulová",J238,0)</f>
        <v>0</v>
      </c>
      <c r="BJ238" s="18" t="s">
        <v>81</v>
      </c>
      <c r="BK238" s="159">
        <f>ROUND(I238*H238,2)</f>
        <v>0</v>
      </c>
      <c r="BL238" s="18" t="s">
        <v>127</v>
      </c>
      <c r="BM238" s="158" t="s">
        <v>341</v>
      </c>
    </row>
    <row r="239" spans="2:51" s="14" customFormat="1" ht="12">
      <c r="B239" s="169"/>
      <c r="D239" s="161" t="s">
        <v>129</v>
      </c>
      <c r="E239" s="170" t="s">
        <v>1</v>
      </c>
      <c r="F239" s="171" t="s">
        <v>184</v>
      </c>
      <c r="H239" s="170" t="s">
        <v>1</v>
      </c>
      <c r="I239" s="172"/>
      <c r="L239" s="169"/>
      <c r="M239" s="173"/>
      <c r="N239" s="174"/>
      <c r="O239" s="174"/>
      <c r="P239" s="174"/>
      <c r="Q239" s="174"/>
      <c r="R239" s="174"/>
      <c r="S239" s="174"/>
      <c r="T239" s="175"/>
      <c r="AT239" s="170" t="s">
        <v>129</v>
      </c>
      <c r="AU239" s="170" t="s">
        <v>83</v>
      </c>
      <c r="AV239" s="14" t="s">
        <v>81</v>
      </c>
      <c r="AW239" s="14" t="s">
        <v>30</v>
      </c>
      <c r="AX239" s="14" t="s">
        <v>73</v>
      </c>
      <c r="AY239" s="170" t="s">
        <v>121</v>
      </c>
    </row>
    <row r="240" spans="2:51" s="14" customFormat="1" ht="12">
      <c r="B240" s="169"/>
      <c r="D240" s="161" t="s">
        <v>129</v>
      </c>
      <c r="E240" s="170" t="s">
        <v>1</v>
      </c>
      <c r="F240" s="171" t="s">
        <v>342</v>
      </c>
      <c r="H240" s="170" t="s">
        <v>1</v>
      </c>
      <c r="I240" s="172"/>
      <c r="L240" s="169"/>
      <c r="M240" s="173"/>
      <c r="N240" s="174"/>
      <c r="O240" s="174"/>
      <c r="P240" s="174"/>
      <c r="Q240" s="174"/>
      <c r="R240" s="174"/>
      <c r="S240" s="174"/>
      <c r="T240" s="175"/>
      <c r="AT240" s="170" t="s">
        <v>129</v>
      </c>
      <c r="AU240" s="170" t="s">
        <v>83</v>
      </c>
      <c r="AV240" s="14" t="s">
        <v>81</v>
      </c>
      <c r="AW240" s="14" t="s">
        <v>30</v>
      </c>
      <c r="AX240" s="14" t="s">
        <v>73</v>
      </c>
      <c r="AY240" s="170" t="s">
        <v>121</v>
      </c>
    </row>
    <row r="241" spans="2:51" s="13" customFormat="1" ht="12">
      <c r="B241" s="160"/>
      <c r="D241" s="161" t="s">
        <v>129</v>
      </c>
      <c r="E241" s="162" t="s">
        <v>1</v>
      </c>
      <c r="F241" s="163" t="s">
        <v>343</v>
      </c>
      <c r="H241" s="164">
        <v>189.8</v>
      </c>
      <c r="I241" s="165"/>
      <c r="L241" s="160"/>
      <c r="M241" s="166"/>
      <c r="N241" s="167"/>
      <c r="O241" s="167"/>
      <c r="P241" s="167"/>
      <c r="Q241" s="167"/>
      <c r="R241" s="167"/>
      <c r="S241" s="167"/>
      <c r="T241" s="168"/>
      <c r="AT241" s="162" t="s">
        <v>129</v>
      </c>
      <c r="AU241" s="162" t="s">
        <v>83</v>
      </c>
      <c r="AV241" s="13" t="s">
        <v>83</v>
      </c>
      <c r="AW241" s="13" t="s">
        <v>30</v>
      </c>
      <c r="AX241" s="13" t="s">
        <v>81</v>
      </c>
      <c r="AY241" s="162" t="s">
        <v>121</v>
      </c>
    </row>
    <row r="242" spans="1:65" s="2" customFormat="1" ht="22.15" customHeight="1">
      <c r="A242" s="33"/>
      <c r="B242" s="145"/>
      <c r="C242" s="146" t="s">
        <v>344</v>
      </c>
      <c r="D242" s="146" t="s">
        <v>123</v>
      </c>
      <c r="E242" s="147" t="s">
        <v>345</v>
      </c>
      <c r="F242" s="148" t="s">
        <v>346</v>
      </c>
      <c r="G242" s="149" t="s">
        <v>170</v>
      </c>
      <c r="H242" s="150">
        <v>0.221</v>
      </c>
      <c r="I242" s="151"/>
      <c r="J242" s="152">
        <f>ROUND(I242*H242,2)</f>
        <v>0</v>
      </c>
      <c r="K242" s="153"/>
      <c r="L242" s="34"/>
      <c r="M242" s="154" t="s">
        <v>1</v>
      </c>
      <c r="N242" s="155" t="s">
        <v>38</v>
      </c>
      <c r="O242" s="59"/>
      <c r="P242" s="156">
        <f>O242*H242</f>
        <v>0</v>
      </c>
      <c r="Q242" s="156">
        <v>0</v>
      </c>
      <c r="R242" s="156">
        <f>Q242*H242</f>
        <v>0</v>
      </c>
      <c r="S242" s="156">
        <v>0</v>
      </c>
      <c r="T242" s="157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8" t="s">
        <v>127</v>
      </c>
      <c r="AT242" s="158" t="s">
        <v>123</v>
      </c>
      <c r="AU242" s="158" t="s">
        <v>83</v>
      </c>
      <c r="AY242" s="18" t="s">
        <v>121</v>
      </c>
      <c r="BE242" s="159">
        <f>IF(N242="základní",J242,0)</f>
        <v>0</v>
      </c>
      <c r="BF242" s="159">
        <f>IF(N242="snížená",J242,0)</f>
        <v>0</v>
      </c>
      <c r="BG242" s="159">
        <f>IF(N242="zákl. přenesená",J242,0)</f>
        <v>0</v>
      </c>
      <c r="BH242" s="159">
        <f>IF(N242="sníž. přenesená",J242,0)</f>
        <v>0</v>
      </c>
      <c r="BI242" s="159">
        <f>IF(N242="nulová",J242,0)</f>
        <v>0</v>
      </c>
      <c r="BJ242" s="18" t="s">
        <v>81</v>
      </c>
      <c r="BK242" s="159">
        <f>ROUND(I242*H242,2)</f>
        <v>0</v>
      </c>
      <c r="BL242" s="18" t="s">
        <v>127</v>
      </c>
      <c r="BM242" s="158" t="s">
        <v>347</v>
      </c>
    </row>
    <row r="243" spans="2:51" s="14" customFormat="1" ht="12">
      <c r="B243" s="169"/>
      <c r="D243" s="161" t="s">
        <v>129</v>
      </c>
      <c r="E243" s="170" t="s">
        <v>1</v>
      </c>
      <c r="F243" s="171" t="s">
        <v>348</v>
      </c>
      <c r="H243" s="170" t="s">
        <v>1</v>
      </c>
      <c r="I243" s="172"/>
      <c r="L243" s="169"/>
      <c r="M243" s="173"/>
      <c r="N243" s="174"/>
      <c r="O243" s="174"/>
      <c r="P243" s="174"/>
      <c r="Q243" s="174"/>
      <c r="R243" s="174"/>
      <c r="S243" s="174"/>
      <c r="T243" s="175"/>
      <c r="AT243" s="170" t="s">
        <v>129</v>
      </c>
      <c r="AU243" s="170" t="s">
        <v>83</v>
      </c>
      <c r="AV243" s="14" t="s">
        <v>81</v>
      </c>
      <c r="AW243" s="14" t="s">
        <v>30</v>
      </c>
      <c r="AX243" s="14" t="s">
        <v>73</v>
      </c>
      <c r="AY243" s="170" t="s">
        <v>121</v>
      </c>
    </row>
    <row r="244" spans="2:51" s="13" customFormat="1" ht="12">
      <c r="B244" s="160"/>
      <c r="D244" s="161" t="s">
        <v>129</v>
      </c>
      <c r="E244" s="162" t="s">
        <v>1</v>
      </c>
      <c r="F244" s="163" t="s">
        <v>349</v>
      </c>
      <c r="H244" s="164">
        <v>0.221</v>
      </c>
      <c r="I244" s="165"/>
      <c r="L244" s="160"/>
      <c r="M244" s="166"/>
      <c r="N244" s="167"/>
      <c r="O244" s="167"/>
      <c r="P244" s="167"/>
      <c r="Q244" s="167"/>
      <c r="R244" s="167"/>
      <c r="S244" s="167"/>
      <c r="T244" s="168"/>
      <c r="AT244" s="162" t="s">
        <v>129</v>
      </c>
      <c r="AU244" s="162" t="s">
        <v>83</v>
      </c>
      <c r="AV244" s="13" t="s">
        <v>83</v>
      </c>
      <c r="AW244" s="13" t="s">
        <v>30</v>
      </c>
      <c r="AX244" s="13" t="s">
        <v>81</v>
      </c>
      <c r="AY244" s="162" t="s">
        <v>121</v>
      </c>
    </row>
    <row r="245" spans="1:65" s="2" customFormat="1" ht="22.15" customHeight="1">
      <c r="A245" s="33"/>
      <c r="B245" s="145"/>
      <c r="C245" s="146" t="s">
        <v>350</v>
      </c>
      <c r="D245" s="146" t="s">
        <v>123</v>
      </c>
      <c r="E245" s="147" t="s">
        <v>351</v>
      </c>
      <c r="F245" s="148" t="s">
        <v>352</v>
      </c>
      <c r="G245" s="149" t="s">
        <v>126</v>
      </c>
      <c r="H245" s="150">
        <v>1.26</v>
      </c>
      <c r="I245" s="151"/>
      <c r="J245" s="152">
        <f>ROUND(I245*H245,2)</f>
        <v>0</v>
      </c>
      <c r="K245" s="153"/>
      <c r="L245" s="34"/>
      <c r="M245" s="154" t="s">
        <v>1</v>
      </c>
      <c r="N245" s="155" t="s">
        <v>38</v>
      </c>
      <c r="O245" s="59"/>
      <c r="P245" s="156">
        <f>O245*H245</f>
        <v>0</v>
      </c>
      <c r="Q245" s="156">
        <v>0.00632</v>
      </c>
      <c r="R245" s="156">
        <f>Q245*H245</f>
        <v>0.0079632</v>
      </c>
      <c r="S245" s="156">
        <v>0</v>
      </c>
      <c r="T245" s="157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8" t="s">
        <v>127</v>
      </c>
      <c r="AT245" s="158" t="s">
        <v>123</v>
      </c>
      <c r="AU245" s="158" t="s">
        <v>83</v>
      </c>
      <c r="AY245" s="18" t="s">
        <v>121</v>
      </c>
      <c r="BE245" s="159">
        <f>IF(N245="základní",J245,0)</f>
        <v>0</v>
      </c>
      <c r="BF245" s="159">
        <f>IF(N245="snížená",J245,0)</f>
        <v>0</v>
      </c>
      <c r="BG245" s="159">
        <f>IF(N245="zákl. přenesená",J245,0)</f>
        <v>0</v>
      </c>
      <c r="BH245" s="159">
        <f>IF(N245="sníž. přenesená",J245,0)</f>
        <v>0</v>
      </c>
      <c r="BI245" s="159">
        <f>IF(N245="nulová",J245,0)</f>
        <v>0</v>
      </c>
      <c r="BJ245" s="18" t="s">
        <v>81</v>
      </c>
      <c r="BK245" s="159">
        <f>ROUND(I245*H245,2)</f>
        <v>0</v>
      </c>
      <c r="BL245" s="18" t="s">
        <v>127</v>
      </c>
      <c r="BM245" s="158" t="s">
        <v>353</v>
      </c>
    </row>
    <row r="246" spans="2:51" s="13" customFormat="1" ht="12">
      <c r="B246" s="160"/>
      <c r="D246" s="161" t="s">
        <v>129</v>
      </c>
      <c r="E246" s="162" t="s">
        <v>1</v>
      </c>
      <c r="F246" s="163" t="s">
        <v>354</v>
      </c>
      <c r="H246" s="164">
        <v>1.26</v>
      </c>
      <c r="I246" s="165"/>
      <c r="L246" s="160"/>
      <c r="M246" s="166"/>
      <c r="N246" s="167"/>
      <c r="O246" s="167"/>
      <c r="P246" s="167"/>
      <c r="Q246" s="167"/>
      <c r="R246" s="167"/>
      <c r="S246" s="167"/>
      <c r="T246" s="168"/>
      <c r="AT246" s="162" t="s">
        <v>129</v>
      </c>
      <c r="AU246" s="162" t="s">
        <v>83</v>
      </c>
      <c r="AV246" s="13" t="s">
        <v>83</v>
      </c>
      <c r="AW246" s="13" t="s">
        <v>30</v>
      </c>
      <c r="AX246" s="13" t="s">
        <v>81</v>
      </c>
      <c r="AY246" s="162" t="s">
        <v>121</v>
      </c>
    </row>
    <row r="247" spans="2:63" s="12" customFormat="1" ht="22.9" customHeight="1">
      <c r="B247" s="132"/>
      <c r="D247" s="133" t="s">
        <v>72</v>
      </c>
      <c r="E247" s="143" t="s">
        <v>145</v>
      </c>
      <c r="F247" s="143" t="s">
        <v>355</v>
      </c>
      <c r="I247" s="135"/>
      <c r="J247" s="144">
        <f>BK247</f>
        <v>0</v>
      </c>
      <c r="L247" s="132"/>
      <c r="M247" s="137"/>
      <c r="N247" s="138"/>
      <c r="O247" s="138"/>
      <c r="P247" s="139">
        <f>SUM(P248:P356)</f>
        <v>0</v>
      </c>
      <c r="Q247" s="138"/>
      <c r="R247" s="139">
        <f>SUM(R248:R356)</f>
        <v>132.428436</v>
      </c>
      <c r="S247" s="138"/>
      <c r="T247" s="140">
        <f>SUM(T248:T356)</f>
        <v>0</v>
      </c>
      <c r="AR247" s="133" t="s">
        <v>81</v>
      </c>
      <c r="AT247" s="141" t="s">
        <v>72</v>
      </c>
      <c r="AU247" s="141" t="s">
        <v>81</v>
      </c>
      <c r="AY247" s="133" t="s">
        <v>121</v>
      </c>
      <c r="BK247" s="142">
        <f>SUM(BK248:BK356)</f>
        <v>0</v>
      </c>
    </row>
    <row r="248" spans="1:65" s="2" customFormat="1" ht="14.45" customHeight="1">
      <c r="A248" s="33"/>
      <c r="B248" s="145"/>
      <c r="C248" s="146" t="s">
        <v>356</v>
      </c>
      <c r="D248" s="146" t="s">
        <v>123</v>
      </c>
      <c r="E248" s="147" t="s">
        <v>357</v>
      </c>
      <c r="F248" s="148" t="s">
        <v>358</v>
      </c>
      <c r="G248" s="149" t="s">
        <v>126</v>
      </c>
      <c r="H248" s="150">
        <v>19</v>
      </c>
      <c r="I248" s="151"/>
      <c r="J248" s="152">
        <f>ROUND(I248*H248,2)</f>
        <v>0</v>
      </c>
      <c r="K248" s="153"/>
      <c r="L248" s="34"/>
      <c r="M248" s="154" t="s">
        <v>1</v>
      </c>
      <c r="N248" s="155" t="s">
        <v>38</v>
      </c>
      <c r="O248" s="59"/>
      <c r="P248" s="156">
        <f>O248*H248</f>
        <v>0</v>
      </c>
      <c r="Q248" s="156">
        <v>0</v>
      </c>
      <c r="R248" s="156">
        <f>Q248*H248</f>
        <v>0</v>
      </c>
      <c r="S248" s="156">
        <v>0</v>
      </c>
      <c r="T248" s="157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8" t="s">
        <v>127</v>
      </c>
      <c r="AT248" s="158" t="s">
        <v>123</v>
      </c>
      <c r="AU248" s="158" t="s">
        <v>83</v>
      </c>
      <c r="AY248" s="18" t="s">
        <v>121</v>
      </c>
      <c r="BE248" s="159">
        <f>IF(N248="základní",J248,0)</f>
        <v>0</v>
      </c>
      <c r="BF248" s="159">
        <f>IF(N248="snížená",J248,0)</f>
        <v>0</v>
      </c>
      <c r="BG248" s="159">
        <f>IF(N248="zákl. přenesená",J248,0)</f>
        <v>0</v>
      </c>
      <c r="BH248" s="159">
        <f>IF(N248="sníž. přenesená",J248,0)</f>
        <v>0</v>
      </c>
      <c r="BI248" s="159">
        <f>IF(N248="nulová",J248,0)</f>
        <v>0</v>
      </c>
      <c r="BJ248" s="18" t="s">
        <v>81</v>
      </c>
      <c r="BK248" s="159">
        <f>ROUND(I248*H248,2)</f>
        <v>0</v>
      </c>
      <c r="BL248" s="18" t="s">
        <v>127</v>
      </c>
      <c r="BM248" s="158" t="s">
        <v>359</v>
      </c>
    </row>
    <row r="249" spans="2:51" s="14" customFormat="1" ht="12">
      <c r="B249" s="169"/>
      <c r="D249" s="161" t="s">
        <v>129</v>
      </c>
      <c r="E249" s="170" t="s">
        <v>1</v>
      </c>
      <c r="F249" s="171" t="s">
        <v>360</v>
      </c>
      <c r="H249" s="170" t="s">
        <v>1</v>
      </c>
      <c r="I249" s="172"/>
      <c r="L249" s="169"/>
      <c r="M249" s="173"/>
      <c r="N249" s="174"/>
      <c r="O249" s="174"/>
      <c r="P249" s="174"/>
      <c r="Q249" s="174"/>
      <c r="R249" s="174"/>
      <c r="S249" s="174"/>
      <c r="T249" s="175"/>
      <c r="AT249" s="170" t="s">
        <v>129</v>
      </c>
      <c r="AU249" s="170" t="s">
        <v>83</v>
      </c>
      <c r="AV249" s="14" t="s">
        <v>81</v>
      </c>
      <c r="AW249" s="14" t="s">
        <v>30</v>
      </c>
      <c r="AX249" s="14" t="s">
        <v>73</v>
      </c>
      <c r="AY249" s="170" t="s">
        <v>121</v>
      </c>
    </row>
    <row r="250" spans="2:51" s="13" customFormat="1" ht="12">
      <c r="B250" s="160"/>
      <c r="D250" s="161" t="s">
        <v>129</v>
      </c>
      <c r="E250" s="162" t="s">
        <v>1</v>
      </c>
      <c r="F250" s="163" t="s">
        <v>361</v>
      </c>
      <c r="H250" s="164">
        <v>19</v>
      </c>
      <c r="I250" s="165"/>
      <c r="L250" s="160"/>
      <c r="M250" s="166"/>
      <c r="N250" s="167"/>
      <c r="O250" s="167"/>
      <c r="P250" s="167"/>
      <c r="Q250" s="167"/>
      <c r="R250" s="167"/>
      <c r="S250" s="167"/>
      <c r="T250" s="168"/>
      <c r="AT250" s="162" t="s">
        <v>129</v>
      </c>
      <c r="AU250" s="162" t="s">
        <v>83</v>
      </c>
      <c r="AV250" s="13" t="s">
        <v>83</v>
      </c>
      <c r="AW250" s="13" t="s">
        <v>30</v>
      </c>
      <c r="AX250" s="13" t="s">
        <v>81</v>
      </c>
      <c r="AY250" s="162" t="s">
        <v>121</v>
      </c>
    </row>
    <row r="251" spans="1:65" s="2" customFormat="1" ht="14.45" customHeight="1">
      <c r="A251" s="33"/>
      <c r="B251" s="145"/>
      <c r="C251" s="146" t="s">
        <v>362</v>
      </c>
      <c r="D251" s="146" t="s">
        <v>123</v>
      </c>
      <c r="E251" s="147" t="s">
        <v>363</v>
      </c>
      <c r="F251" s="148" t="s">
        <v>364</v>
      </c>
      <c r="G251" s="149" t="s">
        <v>126</v>
      </c>
      <c r="H251" s="150">
        <v>19</v>
      </c>
      <c r="I251" s="151"/>
      <c r="J251" s="152">
        <f>ROUND(I251*H251,2)</f>
        <v>0</v>
      </c>
      <c r="K251" s="153"/>
      <c r="L251" s="34"/>
      <c r="M251" s="154" t="s">
        <v>1</v>
      </c>
      <c r="N251" s="155" t="s">
        <v>38</v>
      </c>
      <c r="O251" s="59"/>
      <c r="P251" s="156">
        <f>O251*H251</f>
        <v>0</v>
      </c>
      <c r="Q251" s="156">
        <v>0</v>
      </c>
      <c r="R251" s="156">
        <f>Q251*H251</f>
        <v>0</v>
      </c>
      <c r="S251" s="156">
        <v>0</v>
      </c>
      <c r="T251" s="15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8" t="s">
        <v>127</v>
      </c>
      <c r="AT251" s="158" t="s">
        <v>123</v>
      </c>
      <c r="AU251" s="158" t="s">
        <v>83</v>
      </c>
      <c r="AY251" s="18" t="s">
        <v>121</v>
      </c>
      <c r="BE251" s="159">
        <f>IF(N251="základní",J251,0)</f>
        <v>0</v>
      </c>
      <c r="BF251" s="159">
        <f>IF(N251="snížená",J251,0)</f>
        <v>0</v>
      </c>
      <c r="BG251" s="159">
        <f>IF(N251="zákl. přenesená",J251,0)</f>
        <v>0</v>
      </c>
      <c r="BH251" s="159">
        <f>IF(N251="sníž. přenesená",J251,0)</f>
        <v>0</v>
      </c>
      <c r="BI251" s="159">
        <f>IF(N251="nulová",J251,0)</f>
        <v>0</v>
      </c>
      <c r="BJ251" s="18" t="s">
        <v>81</v>
      </c>
      <c r="BK251" s="159">
        <f>ROUND(I251*H251,2)</f>
        <v>0</v>
      </c>
      <c r="BL251" s="18" t="s">
        <v>127</v>
      </c>
      <c r="BM251" s="158" t="s">
        <v>365</v>
      </c>
    </row>
    <row r="252" spans="2:51" s="14" customFormat="1" ht="12">
      <c r="B252" s="169"/>
      <c r="D252" s="161" t="s">
        <v>129</v>
      </c>
      <c r="E252" s="170" t="s">
        <v>1</v>
      </c>
      <c r="F252" s="171" t="s">
        <v>360</v>
      </c>
      <c r="H252" s="170" t="s">
        <v>1</v>
      </c>
      <c r="I252" s="172"/>
      <c r="L252" s="169"/>
      <c r="M252" s="173"/>
      <c r="N252" s="174"/>
      <c r="O252" s="174"/>
      <c r="P252" s="174"/>
      <c r="Q252" s="174"/>
      <c r="R252" s="174"/>
      <c r="S252" s="174"/>
      <c r="T252" s="175"/>
      <c r="AT252" s="170" t="s">
        <v>129</v>
      </c>
      <c r="AU252" s="170" t="s">
        <v>83</v>
      </c>
      <c r="AV252" s="14" t="s">
        <v>81</v>
      </c>
      <c r="AW252" s="14" t="s">
        <v>30</v>
      </c>
      <c r="AX252" s="14" t="s">
        <v>73</v>
      </c>
      <c r="AY252" s="170" t="s">
        <v>121</v>
      </c>
    </row>
    <row r="253" spans="2:51" s="13" customFormat="1" ht="12">
      <c r="B253" s="160"/>
      <c r="D253" s="161" t="s">
        <v>129</v>
      </c>
      <c r="E253" s="162" t="s">
        <v>1</v>
      </c>
      <c r="F253" s="163" t="s">
        <v>366</v>
      </c>
      <c r="H253" s="164">
        <v>19</v>
      </c>
      <c r="I253" s="165"/>
      <c r="L253" s="160"/>
      <c r="M253" s="166"/>
      <c r="N253" s="167"/>
      <c r="O253" s="167"/>
      <c r="P253" s="167"/>
      <c r="Q253" s="167"/>
      <c r="R253" s="167"/>
      <c r="S253" s="167"/>
      <c r="T253" s="168"/>
      <c r="AT253" s="162" t="s">
        <v>129</v>
      </c>
      <c r="AU253" s="162" t="s">
        <v>83</v>
      </c>
      <c r="AV253" s="13" t="s">
        <v>83</v>
      </c>
      <c r="AW253" s="13" t="s">
        <v>30</v>
      </c>
      <c r="AX253" s="13" t="s">
        <v>81</v>
      </c>
      <c r="AY253" s="162" t="s">
        <v>121</v>
      </c>
    </row>
    <row r="254" spans="1:65" s="2" customFormat="1" ht="14.45" customHeight="1">
      <c r="A254" s="33"/>
      <c r="B254" s="145"/>
      <c r="C254" s="146" t="s">
        <v>367</v>
      </c>
      <c r="D254" s="146" t="s">
        <v>123</v>
      </c>
      <c r="E254" s="147" t="s">
        <v>368</v>
      </c>
      <c r="F254" s="148" t="s">
        <v>369</v>
      </c>
      <c r="G254" s="149" t="s">
        <v>126</v>
      </c>
      <c r="H254" s="150">
        <v>610.1</v>
      </c>
      <c r="I254" s="151"/>
      <c r="J254" s="152">
        <f>ROUND(I254*H254,2)</f>
        <v>0</v>
      </c>
      <c r="K254" s="153"/>
      <c r="L254" s="34"/>
      <c r="M254" s="154" t="s">
        <v>1</v>
      </c>
      <c r="N254" s="155" t="s">
        <v>38</v>
      </c>
      <c r="O254" s="59"/>
      <c r="P254" s="156">
        <f>O254*H254</f>
        <v>0</v>
      </c>
      <c r="Q254" s="156">
        <v>0</v>
      </c>
      <c r="R254" s="156">
        <f>Q254*H254</f>
        <v>0</v>
      </c>
      <c r="S254" s="156">
        <v>0</v>
      </c>
      <c r="T254" s="15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8" t="s">
        <v>127</v>
      </c>
      <c r="AT254" s="158" t="s">
        <v>123</v>
      </c>
      <c r="AU254" s="158" t="s">
        <v>83</v>
      </c>
      <c r="AY254" s="18" t="s">
        <v>121</v>
      </c>
      <c r="BE254" s="159">
        <f>IF(N254="základní",J254,0)</f>
        <v>0</v>
      </c>
      <c r="BF254" s="159">
        <f>IF(N254="snížená",J254,0)</f>
        <v>0</v>
      </c>
      <c r="BG254" s="159">
        <f>IF(N254="zákl. přenesená",J254,0)</f>
        <v>0</v>
      </c>
      <c r="BH254" s="159">
        <f>IF(N254="sníž. přenesená",J254,0)</f>
        <v>0</v>
      </c>
      <c r="BI254" s="159">
        <f>IF(N254="nulová",J254,0)</f>
        <v>0</v>
      </c>
      <c r="BJ254" s="18" t="s">
        <v>81</v>
      </c>
      <c r="BK254" s="159">
        <f>ROUND(I254*H254,2)</f>
        <v>0</v>
      </c>
      <c r="BL254" s="18" t="s">
        <v>127</v>
      </c>
      <c r="BM254" s="158" t="s">
        <v>370</v>
      </c>
    </row>
    <row r="255" spans="2:51" s="14" customFormat="1" ht="12">
      <c r="B255" s="169"/>
      <c r="D255" s="161" t="s">
        <v>129</v>
      </c>
      <c r="E255" s="170" t="s">
        <v>1</v>
      </c>
      <c r="F255" s="171" t="s">
        <v>360</v>
      </c>
      <c r="H255" s="170" t="s">
        <v>1</v>
      </c>
      <c r="I255" s="172"/>
      <c r="L255" s="169"/>
      <c r="M255" s="173"/>
      <c r="N255" s="174"/>
      <c r="O255" s="174"/>
      <c r="P255" s="174"/>
      <c r="Q255" s="174"/>
      <c r="R255" s="174"/>
      <c r="S255" s="174"/>
      <c r="T255" s="175"/>
      <c r="AT255" s="170" t="s">
        <v>129</v>
      </c>
      <c r="AU255" s="170" t="s">
        <v>83</v>
      </c>
      <c r="AV255" s="14" t="s">
        <v>81</v>
      </c>
      <c r="AW255" s="14" t="s">
        <v>30</v>
      </c>
      <c r="AX255" s="14" t="s">
        <v>73</v>
      </c>
      <c r="AY255" s="170" t="s">
        <v>121</v>
      </c>
    </row>
    <row r="256" spans="2:51" s="13" customFormat="1" ht="12">
      <c r="B256" s="160"/>
      <c r="D256" s="161" t="s">
        <v>129</v>
      </c>
      <c r="E256" s="162" t="s">
        <v>1</v>
      </c>
      <c r="F256" s="163" t="s">
        <v>323</v>
      </c>
      <c r="H256" s="164">
        <v>24</v>
      </c>
      <c r="I256" s="165"/>
      <c r="L256" s="160"/>
      <c r="M256" s="166"/>
      <c r="N256" s="167"/>
      <c r="O256" s="167"/>
      <c r="P256" s="167"/>
      <c r="Q256" s="167"/>
      <c r="R256" s="167"/>
      <c r="S256" s="167"/>
      <c r="T256" s="168"/>
      <c r="AT256" s="162" t="s">
        <v>129</v>
      </c>
      <c r="AU256" s="162" t="s">
        <v>83</v>
      </c>
      <c r="AV256" s="13" t="s">
        <v>83</v>
      </c>
      <c r="AW256" s="13" t="s">
        <v>30</v>
      </c>
      <c r="AX256" s="13" t="s">
        <v>73</v>
      </c>
      <c r="AY256" s="162" t="s">
        <v>121</v>
      </c>
    </row>
    <row r="257" spans="2:51" s="13" customFormat="1" ht="12">
      <c r="B257" s="160"/>
      <c r="D257" s="161" t="s">
        <v>129</v>
      </c>
      <c r="E257" s="162" t="s">
        <v>1</v>
      </c>
      <c r="F257" s="163" t="s">
        <v>371</v>
      </c>
      <c r="H257" s="164">
        <v>353</v>
      </c>
      <c r="I257" s="165"/>
      <c r="L257" s="160"/>
      <c r="M257" s="166"/>
      <c r="N257" s="167"/>
      <c r="O257" s="167"/>
      <c r="P257" s="167"/>
      <c r="Q257" s="167"/>
      <c r="R257" s="167"/>
      <c r="S257" s="167"/>
      <c r="T257" s="168"/>
      <c r="AT257" s="162" t="s">
        <v>129</v>
      </c>
      <c r="AU257" s="162" t="s">
        <v>83</v>
      </c>
      <c r="AV257" s="13" t="s">
        <v>83</v>
      </c>
      <c r="AW257" s="13" t="s">
        <v>30</v>
      </c>
      <c r="AX257" s="13" t="s">
        <v>73</v>
      </c>
      <c r="AY257" s="162" t="s">
        <v>121</v>
      </c>
    </row>
    <row r="258" spans="2:51" s="13" customFormat="1" ht="12">
      <c r="B258" s="160"/>
      <c r="D258" s="161" t="s">
        <v>129</v>
      </c>
      <c r="E258" s="162" t="s">
        <v>1</v>
      </c>
      <c r="F258" s="163" t="s">
        <v>372</v>
      </c>
      <c r="H258" s="164">
        <v>43.3</v>
      </c>
      <c r="I258" s="165"/>
      <c r="L258" s="160"/>
      <c r="M258" s="166"/>
      <c r="N258" s="167"/>
      <c r="O258" s="167"/>
      <c r="P258" s="167"/>
      <c r="Q258" s="167"/>
      <c r="R258" s="167"/>
      <c r="S258" s="167"/>
      <c r="T258" s="168"/>
      <c r="AT258" s="162" t="s">
        <v>129</v>
      </c>
      <c r="AU258" s="162" t="s">
        <v>83</v>
      </c>
      <c r="AV258" s="13" t="s">
        <v>83</v>
      </c>
      <c r="AW258" s="13" t="s">
        <v>30</v>
      </c>
      <c r="AX258" s="13" t="s">
        <v>73</v>
      </c>
      <c r="AY258" s="162" t="s">
        <v>121</v>
      </c>
    </row>
    <row r="259" spans="2:51" s="13" customFormat="1" ht="12">
      <c r="B259" s="160"/>
      <c r="D259" s="161" t="s">
        <v>129</v>
      </c>
      <c r="E259" s="162" t="s">
        <v>1</v>
      </c>
      <c r="F259" s="163" t="s">
        <v>373</v>
      </c>
      <c r="H259" s="164">
        <v>189.8</v>
      </c>
      <c r="I259" s="165"/>
      <c r="L259" s="160"/>
      <c r="M259" s="166"/>
      <c r="N259" s="167"/>
      <c r="O259" s="167"/>
      <c r="P259" s="167"/>
      <c r="Q259" s="167"/>
      <c r="R259" s="167"/>
      <c r="S259" s="167"/>
      <c r="T259" s="168"/>
      <c r="AT259" s="162" t="s">
        <v>129</v>
      </c>
      <c r="AU259" s="162" t="s">
        <v>83</v>
      </c>
      <c r="AV259" s="13" t="s">
        <v>83</v>
      </c>
      <c r="AW259" s="13" t="s">
        <v>30</v>
      </c>
      <c r="AX259" s="13" t="s">
        <v>73</v>
      </c>
      <c r="AY259" s="162" t="s">
        <v>121</v>
      </c>
    </row>
    <row r="260" spans="2:51" s="15" customFormat="1" ht="12">
      <c r="B260" s="176"/>
      <c r="D260" s="161" t="s">
        <v>129</v>
      </c>
      <c r="E260" s="177" t="s">
        <v>1</v>
      </c>
      <c r="F260" s="178" t="s">
        <v>198</v>
      </c>
      <c r="H260" s="179">
        <v>610.1</v>
      </c>
      <c r="I260" s="180"/>
      <c r="L260" s="176"/>
      <c r="M260" s="181"/>
      <c r="N260" s="182"/>
      <c r="O260" s="182"/>
      <c r="P260" s="182"/>
      <c r="Q260" s="182"/>
      <c r="R260" s="182"/>
      <c r="S260" s="182"/>
      <c r="T260" s="183"/>
      <c r="AT260" s="177" t="s">
        <v>129</v>
      </c>
      <c r="AU260" s="177" t="s">
        <v>83</v>
      </c>
      <c r="AV260" s="15" t="s">
        <v>127</v>
      </c>
      <c r="AW260" s="15" t="s">
        <v>30</v>
      </c>
      <c r="AX260" s="15" t="s">
        <v>81</v>
      </c>
      <c r="AY260" s="177" t="s">
        <v>121</v>
      </c>
    </row>
    <row r="261" spans="1:65" s="2" customFormat="1" ht="14.45" customHeight="1">
      <c r="A261" s="33"/>
      <c r="B261" s="145"/>
      <c r="C261" s="146" t="s">
        <v>374</v>
      </c>
      <c r="D261" s="146" t="s">
        <v>123</v>
      </c>
      <c r="E261" s="147" t="s">
        <v>375</v>
      </c>
      <c r="F261" s="148" t="s">
        <v>376</v>
      </c>
      <c r="G261" s="149" t="s">
        <v>126</v>
      </c>
      <c r="H261" s="150">
        <v>353</v>
      </c>
      <c r="I261" s="151"/>
      <c r="J261" s="152">
        <f>ROUND(I261*H261,2)</f>
        <v>0</v>
      </c>
      <c r="K261" s="153"/>
      <c r="L261" s="34"/>
      <c r="M261" s="154" t="s">
        <v>1</v>
      </c>
      <c r="N261" s="155" t="s">
        <v>38</v>
      </c>
      <c r="O261" s="59"/>
      <c r="P261" s="156">
        <f>O261*H261</f>
        <v>0</v>
      </c>
      <c r="Q261" s="156">
        <v>0</v>
      </c>
      <c r="R261" s="156">
        <f>Q261*H261</f>
        <v>0</v>
      </c>
      <c r="S261" s="156">
        <v>0</v>
      </c>
      <c r="T261" s="157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8" t="s">
        <v>127</v>
      </c>
      <c r="AT261" s="158" t="s">
        <v>123</v>
      </c>
      <c r="AU261" s="158" t="s">
        <v>83</v>
      </c>
      <c r="AY261" s="18" t="s">
        <v>121</v>
      </c>
      <c r="BE261" s="159">
        <f>IF(N261="základní",J261,0)</f>
        <v>0</v>
      </c>
      <c r="BF261" s="159">
        <f>IF(N261="snížená",J261,0)</f>
        <v>0</v>
      </c>
      <c r="BG261" s="159">
        <f>IF(N261="zákl. přenesená",J261,0)</f>
        <v>0</v>
      </c>
      <c r="BH261" s="159">
        <f>IF(N261="sníž. přenesená",J261,0)</f>
        <v>0</v>
      </c>
      <c r="BI261" s="159">
        <f>IF(N261="nulová",J261,0)</f>
        <v>0</v>
      </c>
      <c r="BJ261" s="18" t="s">
        <v>81</v>
      </c>
      <c r="BK261" s="159">
        <f>ROUND(I261*H261,2)</f>
        <v>0</v>
      </c>
      <c r="BL261" s="18" t="s">
        <v>127</v>
      </c>
      <c r="BM261" s="158" t="s">
        <v>377</v>
      </c>
    </row>
    <row r="262" spans="2:51" s="14" customFormat="1" ht="12">
      <c r="B262" s="169"/>
      <c r="D262" s="161" t="s">
        <v>129</v>
      </c>
      <c r="E262" s="170" t="s">
        <v>1</v>
      </c>
      <c r="F262" s="171" t="s">
        <v>360</v>
      </c>
      <c r="H262" s="170" t="s">
        <v>1</v>
      </c>
      <c r="I262" s="172"/>
      <c r="L262" s="169"/>
      <c r="M262" s="173"/>
      <c r="N262" s="174"/>
      <c r="O262" s="174"/>
      <c r="P262" s="174"/>
      <c r="Q262" s="174"/>
      <c r="R262" s="174"/>
      <c r="S262" s="174"/>
      <c r="T262" s="175"/>
      <c r="AT262" s="170" t="s">
        <v>129</v>
      </c>
      <c r="AU262" s="170" t="s">
        <v>83</v>
      </c>
      <c r="AV262" s="14" t="s">
        <v>81</v>
      </c>
      <c r="AW262" s="14" t="s">
        <v>30</v>
      </c>
      <c r="AX262" s="14" t="s">
        <v>73</v>
      </c>
      <c r="AY262" s="170" t="s">
        <v>121</v>
      </c>
    </row>
    <row r="263" spans="2:51" s="13" customFormat="1" ht="12">
      <c r="B263" s="160"/>
      <c r="D263" s="161" t="s">
        <v>129</v>
      </c>
      <c r="E263" s="162" t="s">
        <v>1</v>
      </c>
      <c r="F263" s="163" t="s">
        <v>371</v>
      </c>
      <c r="H263" s="164">
        <v>353</v>
      </c>
      <c r="I263" s="165"/>
      <c r="L263" s="160"/>
      <c r="M263" s="166"/>
      <c r="N263" s="167"/>
      <c r="O263" s="167"/>
      <c r="P263" s="167"/>
      <c r="Q263" s="167"/>
      <c r="R263" s="167"/>
      <c r="S263" s="167"/>
      <c r="T263" s="168"/>
      <c r="AT263" s="162" t="s">
        <v>129</v>
      </c>
      <c r="AU263" s="162" t="s">
        <v>83</v>
      </c>
      <c r="AV263" s="13" t="s">
        <v>83</v>
      </c>
      <c r="AW263" s="13" t="s">
        <v>30</v>
      </c>
      <c r="AX263" s="13" t="s">
        <v>81</v>
      </c>
      <c r="AY263" s="162" t="s">
        <v>121</v>
      </c>
    </row>
    <row r="264" spans="1:65" s="2" customFormat="1" ht="14.45" customHeight="1">
      <c r="A264" s="33"/>
      <c r="B264" s="145"/>
      <c r="C264" s="146" t="s">
        <v>378</v>
      </c>
      <c r="D264" s="146" t="s">
        <v>123</v>
      </c>
      <c r="E264" s="147" t="s">
        <v>379</v>
      </c>
      <c r="F264" s="148" t="s">
        <v>380</v>
      </c>
      <c r="G264" s="149" t="s">
        <v>126</v>
      </c>
      <c r="H264" s="150">
        <v>189.8</v>
      </c>
      <c r="I264" s="151"/>
      <c r="J264" s="152">
        <f>ROUND(I264*H264,2)</f>
        <v>0</v>
      </c>
      <c r="K264" s="153"/>
      <c r="L264" s="34"/>
      <c r="M264" s="154" t="s">
        <v>1</v>
      </c>
      <c r="N264" s="155" t="s">
        <v>38</v>
      </c>
      <c r="O264" s="59"/>
      <c r="P264" s="156">
        <f>O264*H264</f>
        <v>0</v>
      </c>
      <c r="Q264" s="156">
        <v>0</v>
      </c>
      <c r="R264" s="156">
        <f>Q264*H264</f>
        <v>0</v>
      </c>
      <c r="S264" s="156">
        <v>0</v>
      </c>
      <c r="T264" s="15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8" t="s">
        <v>127</v>
      </c>
      <c r="AT264" s="158" t="s">
        <v>123</v>
      </c>
      <c r="AU264" s="158" t="s">
        <v>83</v>
      </c>
      <c r="AY264" s="18" t="s">
        <v>121</v>
      </c>
      <c r="BE264" s="159">
        <f>IF(N264="základní",J264,0)</f>
        <v>0</v>
      </c>
      <c r="BF264" s="159">
        <f>IF(N264="snížená",J264,0)</f>
        <v>0</v>
      </c>
      <c r="BG264" s="159">
        <f>IF(N264="zákl. přenesená",J264,0)</f>
        <v>0</v>
      </c>
      <c r="BH264" s="159">
        <f>IF(N264="sníž. přenesená",J264,0)</f>
        <v>0</v>
      </c>
      <c r="BI264" s="159">
        <f>IF(N264="nulová",J264,0)</f>
        <v>0</v>
      </c>
      <c r="BJ264" s="18" t="s">
        <v>81</v>
      </c>
      <c r="BK264" s="159">
        <f>ROUND(I264*H264,2)</f>
        <v>0</v>
      </c>
      <c r="BL264" s="18" t="s">
        <v>127</v>
      </c>
      <c r="BM264" s="158" t="s">
        <v>381</v>
      </c>
    </row>
    <row r="265" spans="2:51" s="14" customFormat="1" ht="12">
      <c r="B265" s="169"/>
      <c r="D265" s="161" t="s">
        <v>129</v>
      </c>
      <c r="E265" s="170" t="s">
        <v>1</v>
      </c>
      <c r="F265" s="171" t="s">
        <v>360</v>
      </c>
      <c r="H265" s="170" t="s">
        <v>1</v>
      </c>
      <c r="I265" s="172"/>
      <c r="L265" s="169"/>
      <c r="M265" s="173"/>
      <c r="N265" s="174"/>
      <c r="O265" s="174"/>
      <c r="P265" s="174"/>
      <c r="Q265" s="174"/>
      <c r="R265" s="174"/>
      <c r="S265" s="174"/>
      <c r="T265" s="175"/>
      <c r="AT265" s="170" t="s">
        <v>129</v>
      </c>
      <c r="AU265" s="170" t="s">
        <v>83</v>
      </c>
      <c r="AV265" s="14" t="s">
        <v>81</v>
      </c>
      <c r="AW265" s="14" t="s">
        <v>30</v>
      </c>
      <c r="AX265" s="14" t="s">
        <v>73</v>
      </c>
      <c r="AY265" s="170" t="s">
        <v>121</v>
      </c>
    </row>
    <row r="266" spans="2:51" s="13" customFormat="1" ht="12">
      <c r="B266" s="160"/>
      <c r="D266" s="161" t="s">
        <v>129</v>
      </c>
      <c r="E266" s="162" t="s">
        <v>1</v>
      </c>
      <c r="F266" s="163" t="s">
        <v>373</v>
      </c>
      <c r="H266" s="164">
        <v>189.8</v>
      </c>
      <c r="I266" s="165"/>
      <c r="L266" s="160"/>
      <c r="M266" s="166"/>
      <c r="N266" s="167"/>
      <c r="O266" s="167"/>
      <c r="P266" s="167"/>
      <c r="Q266" s="167"/>
      <c r="R266" s="167"/>
      <c r="S266" s="167"/>
      <c r="T266" s="168"/>
      <c r="AT266" s="162" t="s">
        <v>129</v>
      </c>
      <c r="AU266" s="162" t="s">
        <v>83</v>
      </c>
      <c r="AV266" s="13" t="s">
        <v>83</v>
      </c>
      <c r="AW266" s="13" t="s">
        <v>30</v>
      </c>
      <c r="AX266" s="13" t="s">
        <v>81</v>
      </c>
      <c r="AY266" s="162" t="s">
        <v>121</v>
      </c>
    </row>
    <row r="267" spans="1:65" s="2" customFormat="1" ht="19.9" customHeight="1">
      <c r="A267" s="33"/>
      <c r="B267" s="145"/>
      <c r="C267" s="146" t="s">
        <v>382</v>
      </c>
      <c r="D267" s="146" t="s">
        <v>123</v>
      </c>
      <c r="E267" s="147" t="s">
        <v>383</v>
      </c>
      <c r="F267" s="148" t="s">
        <v>384</v>
      </c>
      <c r="G267" s="149" t="s">
        <v>126</v>
      </c>
      <c r="H267" s="150">
        <v>1398.88</v>
      </c>
      <c r="I267" s="151"/>
      <c r="J267" s="152">
        <f>ROUND(I267*H267,2)</f>
        <v>0</v>
      </c>
      <c r="K267" s="153"/>
      <c r="L267" s="34"/>
      <c r="M267" s="154" t="s">
        <v>1</v>
      </c>
      <c r="N267" s="155" t="s">
        <v>38</v>
      </c>
      <c r="O267" s="59"/>
      <c r="P267" s="156">
        <f>O267*H267</f>
        <v>0</v>
      </c>
      <c r="Q267" s="156">
        <v>0</v>
      </c>
      <c r="R267" s="156">
        <f>Q267*H267</f>
        <v>0</v>
      </c>
      <c r="S267" s="156">
        <v>0</v>
      </c>
      <c r="T267" s="157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8" t="s">
        <v>127</v>
      </c>
      <c r="AT267" s="158" t="s">
        <v>123</v>
      </c>
      <c r="AU267" s="158" t="s">
        <v>83</v>
      </c>
      <c r="AY267" s="18" t="s">
        <v>121</v>
      </c>
      <c r="BE267" s="159">
        <f>IF(N267="základní",J267,0)</f>
        <v>0</v>
      </c>
      <c r="BF267" s="159">
        <f>IF(N267="snížená",J267,0)</f>
        <v>0</v>
      </c>
      <c r="BG267" s="159">
        <f>IF(N267="zákl. přenesená",J267,0)</f>
        <v>0</v>
      </c>
      <c r="BH267" s="159">
        <f>IF(N267="sníž. přenesená",J267,0)</f>
        <v>0</v>
      </c>
      <c r="BI267" s="159">
        <f>IF(N267="nulová",J267,0)</f>
        <v>0</v>
      </c>
      <c r="BJ267" s="18" t="s">
        <v>81</v>
      </c>
      <c r="BK267" s="159">
        <f>ROUND(I267*H267,2)</f>
        <v>0</v>
      </c>
      <c r="BL267" s="18" t="s">
        <v>127</v>
      </c>
      <c r="BM267" s="158" t="s">
        <v>385</v>
      </c>
    </row>
    <row r="268" spans="2:51" s="14" customFormat="1" ht="12">
      <c r="B268" s="169"/>
      <c r="D268" s="161" t="s">
        <v>129</v>
      </c>
      <c r="E268" s="170" t="s">
        <v>1</v>
      </c>
      <c r="F268" s="171" t="s">
        <v>142</v>
      </c>
      <c r="H268" s="170" t="s">
        <v>1</v>
      </c>
      <c r="I268" s="172"/>
      <c r="L268" s="169"/>
      <c r="M268" s="173"/>
      <c r="N268" s="174"/>
      <c r="O268" s="174"/>
      <c r="P268" s="174"/>
      <c r="Q268" s="174"/>
      <c r="R268" s="174"/>
      <c r="S268" s="174"/>
      <c r="T268" s="175"/>
      <c r="AT268" s="170" t="s">
        <v>129</v>
      </c>
      <c r="AU268" s="170" t="s">
        <v>83</v>
      </c>
      <c r="AV268" s="14" t="s">
        <v>81</v>
      </c>
      <c r="AW268" s="14" t="s">
        <v>30</v>
      </c>
      <c r="AX268" s="14" t="s">
        <v>73</v>
      </c>
      <c r="AY268" s="170" t="s">
        <v>121</v>
      </c>
    </row>
    <row r="269" spans="2:51" s="14" customFormat="1" ht="12">
      <c r="B269" s="169"/>
      <c r="D269" s="161" t="s">
        <v>129</v>
      </c>
      <c r="E269" s="170" t="s">
        <v>1</v>
      </c>
      <c r="F269" s="171" t="s">
        <v>184</v>
      </c>
      <c r="H269" s="170" t="s">
        <v>1</v>
      </c>
      <c r="I269" s="172"/>
      <c r="L269" s="169"/>
      <c r="M269" s="173"/>
      <c r="N269" s="174"/>
      <c r="O269" s="174"/>
      <c r="P269" s="174"/>
      <c r="Q269" s="174"/>
      <c r="R269" s="174"/>
      <c r="S269" s="174"/>
      <c r="T269" s="175"/>
      <c r="AT269" s="170" t="s">
        <v>129</v>
      </c>
      <c r="AU269" s="170" t="s">
        <v>83</v>
      </c>
      <c r="AV269" s="14" t="s">
        <v>81</v>
      </c>
      <c r="AW269" s="14" t="s">
        <v>30</v>
      </c>
      <c r="AX269" s="14" t="s">
        <v>73</v>
      </c>
      <c r="AY269" s="170" t="s">
        <v>121</v>
      </c>
    </row>
    <row r="270" spans="2:51" s="14" customFormat="1" ht="12">
      <c r="B270" s="169"/>
      <c r="D270" s="161" t="s">
        <v>129</v>
      </c>
      <c r="E270" s="170" t="s">
        <v>1</v>
      </c>
      <c r="F270" s="171" t="s">
        <v>386</v>
      </c>
      <c r="H270" s="170" t="s">
        <v>1</v>
      </c>
      <c r="I270" s="172"/>
      <c r="L270" s="169"/>
      <c r="M270" s="173"/>
      <c r="N270" s="174"/>
      <c r="O270" s="174"/>
      <c r="P270" s="174"/>
      <c r="Q270" s="174"/>
      <c r="R270" s="174"/>
      <c r="S270" s="174"/>
      <c r="T270" s="175"/>
      <c r="AT270" s="170" t="s">
        <v>129</v>
      </c>
      <c r="AU270" s="170" t="s">
        <v>83</v>
      </c>
      <c r="AV270" s="14" t="s">
        <v>81</v>
      </c>
      <c r="AW270" s="14" t="s">
        <v>30</v>
      </c>
      <c r="AX270" s="14" t="s">
        <v>73</v>
      </c>
      <c r="AY270" s="170" t="s">
        <v>121</v>
      </c>
    </row>
    <row r="271" spans="2:51" s="13" customFormat="1" ht="12">
      <c r="B271" s="160"/>
      <c r="D271" s="161" t="s">
        <v>129</v>
      </c>
      <c r="E271" s="162" t="s">
        <v>1</v>
      </c>
      <c r="F271" s="163" t="s">
        <v>387</v>
      </c>
      <c r="H271" s="164">
        <v>1398.88</v>
      </c>
      <c r="I271" s="165"/>
      <c r="L271" s="160"/>
      <c r="M271" s="166"/>
      <c r="N271" s="167"/>
      <c r="O271" s="167"/>
      <c r="P271" s="167"/>
      <c r="Q271" s="167"/>
      <c r="R271" s="167"/>
      <c r="S271" s="167"/>
      <c r="T271" s="168"/>
      <c r="AT271" s="162" t="s">
        <v>129</v>
      </c>
      <c r="AU271" s="162" t="s">
        <v>83</v>
      </c>
      <c r="AV271" s="13" t="s">
        <v>83</v>
      </c>
      <c r="AW271" s="13" t="s">
        <v>30</v>
      </c>
      <c r="AX271" s="13" t="s">
        <v>81</v>
      </c>
      <c r="AY271" s="162" t="s">
        <v>121</v>
      </c>
    </row>
    <row r="272" spans="1:65" s="2" customFormat="1" ht="19.9" customHeight="1">
      <c r="A272" s="33"/>
      <c r="B272" s="145"/>
      <c r="C272" s="146" t="s">
        <v>388</v>
      </c>
      <c r="D272" s="146" t="s">
        <v>123</v>
      </c>
      <c r="E272" s="147" t="s">
        <v>389</v>
      </c>
      <c r="F272" s="148" t="s">
        <v>390</v>
      </c>
      <c r="G272" s="149" t="s">
        <v>126</v>
      </c>
      <c r="H272" s="150">
        <v>57.25</v>
      </c>
      <c r="I272" s="151"/>
      <c r="J272" s="152">
        <f>ROUND(I272*H272,2)</f>
        <v>0</v>
      </c>
      <c r="K272" s="153"/>
      <c r="L272" s="34"/>
      <c r="M272" s="154" t="s">
        <v>1</v>
      </c>
      <c r="N272" s="155" t="s">
        <v>38</v>
      </c>
      <c r="O272" s="59"/>
      <c r="P272" s="156">
        <f>O272*H272</f>
        <v>0</v>
      </c>
      <c r="Q272" s="156">
        <v>0</v>
      </c>
      <c r="R272" s="156">
        <f>Q272*H272</f>
        <v>0</v>
      </c>
      <c r="S272" s="156">
        <v>0</v>
      </c>
      <c r="T272" s="157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8" t="s">
        <v>127</v>
      </c>
      <c r="AT272" s="158" t="s">
        <v>123</v>
      </c>
      <c r="AU272" s="158" t="s">
        <v>83</v>
      </c>
      <c r="AY272" s="18" t="s">
        <v>121</v>
      </c>
      <c r="BE272" s="159">
        <f>IF(N272="základní",J272,0)</f>
        <v>0</v>
      </c>
      <c r="BF272" s="159">
        <f>IF(N272="snížená",J272,0)</f>
        <v>0</v>
      </c>
      <c r="BG272" s="159">
        <f>IF(N272="zákl. přenesená",J272,0)</f>
        <v>0</v>
      </c>
      <c r="BH272" s="159">
        <f>IF(N272="sníž. přenesená",J272,0)</f>
        <v>0</v>
      </c>
      <c r="BI272" s="159">
        <f>IF(N272="nulová",J272,0)</f>
        <v>0</v>
      </c>
      <c r="BJ272" s="18" t="s">
        <v>81</v>
      </c>
      <c r="BK272" s="159">
        <f>ROUND(I272*H272,2)</f>
        <v>0</v>
      </c>
      <c r="BL272" s="18" t="s">
        <v>127</v>
      </c>
      <c r="BM272" s="158" t="s">
        <v>391</v>
      </c>
    </row>
    <row r="273" spans="2:51" s="13" customFormat="1" ht="12">
      <c r="B273" s="160"/>
      <c r="D273" s="161" t="s">
        <v>129</v>
      </c>
      <c r="E273" s="162" t="s">
        <v>1</v>
      </c>
      <c r="F273" s="163" t="s">
        <v>392</v>
      </c>
      <c r="H273" s="164">
        <v>57.25</v>
      </c>
      <c r="I273" s="165"/>
      <c r="L273" s="160"/>
      <c r="M273" s="166"/>
      <c r="N273" s="167"/>
      <c r="O273" s="167"/>
      <c r="P273" s="167"/>
      <c r="Q273" s="167"/>
      <c r="R273" s="167"/>
      <c r="S273" s="167"/>
      <c r="T273" s="168"/>
      <c r="AT273" s="162" t="s">
        <v>129</v>
      </c>
      <c r="AU273" s="162" t="s">
        <v>83</v>
      </c>
      <c r="AV273" s="13" t="s">
        <v>83</v>
      </c>
      <c r="AW273" s="13" t="s">
        <v>30</v>
      </c>
      <c r="AX273" s="13" t="s">
        <v>81</v>
      </c>
      <c r="AY273" s="162" t="s">
        <v>121</v>
      </c>
    </row>
    <row r="274" spans="1:65" s="2" customFormat="1" ht="22.15" customHeight="1">
      <c r="A274" s="33"/>
      <c r="B274" s="145"/>
      <c r="C274" s="146" t="s">
        <v>393</v>
      </c>
      <c r="D274" s="146" t="s">
        <v>123</v>
      </c>
      <c r="E274" s="147" t="s">
        <v>394</v>
      </c>
      <c r="F274" s="148" t="s">
        <v>395</v>
      </c>
      <c r="G274" s="149" t="s">
        <v>126</v>
      </c>
      <c r="H274" s="150">
        <v>66</v>
      </c>
      <c r="I274" s="151"/>
      <c r="J274" s="152">
        <f>ROUND(I274*H274,2)</f>
        <v>0</v>
      </c>
      <c r="K274" s="153"/>
      <c r="L274" s="34"/>
      <c r="M274" s="154" t="s">
        <v>1</v>
      </c>
      <c r="N274" s="155" t="s">
        <v>38</v>
      </c>
      <c r="O274" s="59"/>
      <c r="P274" s="156">
        <f>O274*H274</f>
        <v>0</v>
      </c>
      <c r="Q274" s="156">
        <v>0</v>
      </c>
      <c r="R274" s="156">
        <f>Q274*H274</f>
        <v>0</v>
      </c>
      <c r="S274" s="156">
        <v>0</v>
      </c>
      <c r="T274" s="157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8" t="s">
        <v>127</v>
      </c>
      <c r="AT274" s="158" t="s">
        <v>123</v>
      </c>
      <c r="AU274" s="158" t="s">
        <v>83</v>
      </c>
      <c r="AY274" s="18" t="s">
        <v>121</v>
      </c>
      <c r="BE274" s="159">
        <f>IF(N274="základní",J274,0)</f>
        <v>0</v>
      </c>
      <c r="BF274" s="159">
        <f>IF(N274="snížená",J274,0)</f>
        <v>0</v>
      </c>
      <c r="BG274" s="159">
        <f>IF(N274="zákl. přenesená",J274,0)</f>
        <v>0</v>
      </c>
      <c r="BH274" s="159">
        <f>IF(N274="sníž. přenesená",J274,0)</f>
        <v>0</v>
      </c>
      <c r="BI274" s="159">
        <f>IF(N274="nulová",J274,0)</f>
        <v>0</v>
      </c>
      <c r="BJ274" s="18" t="s">
        <v>81</v>
      </c>
      <c r="BK274" s="159">
        <f>ROUND(I274*H274,2)</f>
        <v>0</v>
      </c>
      <c r="BL274" s="18" t="s">
        <v>127</v>
      </c>
      <c r="BM274" s="158" t="s">
        <v>396</v>
      </c>
    </row>
    <row r="275" spans="2:51" s="13" customFormat="1" ht="12">
      <c r="B275" s="160"/>
      <c r="D275" s="161" t="s">
        <v>129</v>
      </c>
      <c r="E275" s="162" t="s">
        <v>1</v>
      </c>
      <c r="F275" s="163" t="s">
        <v>397</v>
      </c>
      <c r="H275" s="164">
        <v>66</v>
      </c>
      <c r="I275" s="165"/>
      <c r="L275" s="160"/>
      <c r="M275" s="166"/>
      <c r="N275" s="167"/>
      <c r="O275" s="167"/>
      <c r="P275" s="167"/>
      <c r="Q275" s="167"/>
      <c r="R275" s="167"/>
      <c r="S275" s="167"/>
      <c r="T275" s="168"/>
      <c r="AT275" s="162" t="s">
        <v>129</v>
      </c>
      <c r="AU275" s="162" t="s">
        <v>83</v>
      </c>
      <c r="AV275" s="13" t="s">
        <v>83</v>
      </c>
      <c r="AW275" s="13" t="s">
        <v>30</v>
      </c>
      <c r="AX275" s="13" t="s">
        <v>81</v>
      </c>
      <c r="AY275" s="162" t="s">
        <v>121</v>
      </c>
    </row>
    <row r="276" spans="1:65" s="2" customFormat="1" ht="30" customHeight="1">
      <c r="A276" s="33"/>
      <c r="B276" s="145"/>
      <c r="C276" s="146" t="s">
        <v>398</v>
      </c>
      <c r="D276" s="146" t="s">
        <v>123</v>
      </c>
      <c r="E276" s="147" t="s">
        <v>399</v>
      </c>
      <c r="F276" s="148" t="s">
        <v>400</v>
      </c>
      <c r="G276" s="149" t="s">
        <v>126</v>
      </c>
      <c r="H276" s="150">
        <v>66</v>
      </c>
      <c r="I276" s="151"/>
      <c r="J276" s="152">
        <f>ROUND(I276*H276,2)</f>
        <v>0</v>
      </c>
      <c r="K276" s="153"/>
      <c r="L276" s="34"/>
      <c r="M276" s="154" t="s">
        <v>1</v>
      </c>
      <c r="N276" s="155" t="s">
        <v>38</v>
      </c>
      <c r="O276" s="59"/>
      <c r="P276" s="156">
        <f>O276*H276</f>
        <v>0</v>
      </c>
      <c r="Q276" s="156">
        <v>0</v>
      </c>
      <c r="R276" s="156">
        <f>Q276*H276</f>
        <v>0</v>
      </c>
      <c r="S276" s="156">
        <v>0</v>
      </c>
      <c r="T276" s="157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8" t="s">
        <v>127</v>
      </c>
      <c r="AT276" s="158" t="s">
        <v>123</v>
      </c>
      <c r="AU276" s="158" t="s">
        <v>83</v>
      </c>
      <c r="AY276" s="18" t="s">
        <v>121</v>
      </c>
      <c r="BE276" s="159">
        <f>IF(N276="základní",J276,0)</f>
        <v>0</v>
      </c>
      <c r="BF276" s="159">
        <f>IF(N276="snížená",J276,0)</f>
        <v>0</v>
      </c>
      <c r="BG276" s="159">
        <f>IF(N276="zákl. přenesená",J276,0)</f>
        <v>0</v>
      </c>
      <c r="BH276" s="159">
        <f>IF(N276="sníž. přenesená",J276,0)</f>
        <v>0</v>
      </c>
      <c r="BI276" s="159">
        <f>IF(N276="nulová",J276,0)</f>
        <v>0</v>
      </c>
      <c r="BJ276" s="18" t="s">
        <v>81</v>
      </c>
      <c r="BK276" s="159">
        <f>ROUND(I276*H276,2)</f>
        <v>0</v>
      </c>
      <c r="BL276" s="18" t="s">
        <v>127</v>
      </c>
      <c r="BM276" s="158" t="s">
        <v>401</v>
      </c>
    </row>
    <row r="277" spans="2:51" s="14" customFormat="1" ht="12">
      <c r="B277" s="169"/>
      <c r="D277" s="161" t="s">
        <v>129</v>
      </c>
      <c r="E277" s="170" t="s">
        <v>1</v>
      </c>
      <c r="F277" s="171" t="s">
        <v>142</v>
      </c>
      <c r="H277" s="170" t="s">
        <v>1</v>
      </c>
      <c r="I277" s="172"/>
      <c r="L277" s="169"/>
      <c r="M277" s="173"/>
      <c r="N277" s="174"/>
      <c r="O277" s="174"/>
      <c r="P277" s="174"/>
      <c r="Q277" s="174"/>
      <c r="R277" s="174"/>
      <c r="S277" s="174"/>
      <c r="T277" s="175"/>
      <c r="AT277" s="170" t="s">
        <v>129</v>
      </c>
      <c r="AU277" s="170" t="s">
        <v>83</v>
      </c>
      <c r="AV277" s="14" t="s">
        <v>81</v>
      </c>
      <c r="AW277" s="14" t="s">
        <v>30</v>
      </c>
      <c r="AX277" s="14" t="s">
        <v>73</v>
      </c>
      <c r="AY277" s="170" t="s">
        <v>121</v>
      </c>
    </row>
    <row r="278" spans="2:51" s="14" customFormat="1" ht="12">
      <c r="B278" s="169"/>
      <c r="D278" s="161" t="s">
        <v>129</v>
      </c>
      <c r="E278" s="170" t="s">
        <v>1</v>
      </c>
      <c r="F278" s="171" t="s">
        <v>143</v>
      </c>
      <c r="H278" s="170" t="s">
        <v>1</v>
      </c>
      <c r="I278" s="172"/>
      <c r="L278" s="169"/>
      <c r="M278" s="173"/>
      <c r="N278" s="174"/>
      <c r="O278" s="174"/>
      <c r="P278" s="174"/>
      <c r="Q278" s="174"/>
      <c r="R278" s="174"/>
      <c r="S278" s="174"/>
      <c r="T278" s="175"/>
      <c r="AT278" s="170" t="s">
        <v>129</v>
      </c>
      <c r="AU278" s="170" t="s">
        <v>83</v>
      </c>
      <c r="AV278" s="14" t="s">
        <v>81</v>
      </c>
      <c r="AW278" s="14" t="s">
        <v>30</v>
      </c>
      <c r="AX278" s="14" t="s">
        <v>73</v>
      </c>
      <c r="AY278" s="170" t="s">
        <v>121</v>
      </c>
    </row>
    <row r="279" spans="2:51" s="14" customFormat="1" ht="12">
      <c r="B279" s="169"/>
      <c r="D279" s="161" t="s">
        <v>129</v>
      </c>
      <c r="E279" s="170" t="s">
        <v>1</v>
      </c>
      <c r="F279" s="171" t="s">
        <v>184</v>
      </c>
      <c r="H279" s="170" t="s">
        <v>1</v>
      </c>
      <c r="I279" s="172"/>
      <c r="L279" s="169"/>
      <c r="M279" s="173"/>
      <c r="N279" s="174"/>
      <c r="O279" s="174"/>
      <c r="P279" s="174"/>
      <c r="Q279" s="174"/>
      <c r="R279" s="174"/>
      <c r="S279" s="174"/>
      <c r="T279" s="175"/>
      <c r="AT279" s="170" t="s">
        <v>129</v>
      </c>
      <c r="AU279" s="170" t="s">
        <v>83</v>
      </c>
      <c r="AV279" s="14" t="s">
        <v>81</v>
      </c>
      <c r="AW279" s="14" t="s">
        <v>30</v>
      </c>
      <c r="AX279" s="14" t="s">
        <v>73</v>
      </c>
      <c r="AY279" s="170" t="s">
        <v>121</v>
      </c>
    </row>
    <row r="280" spans="2:51" s="14" customFormat="1" ht="12">
      <c r="B280" s="169"/>
      <c r="D280" s="161" t="s">
        <v>129</v>
      </c>
      <c r="E280" s="170" t="s">
        <v>1</v>
      </c>
      <c r="F280" s="171" t="s">
        <v>402</v>
      </c>
      <c r="H280" s="170" t="s">
        <v>1</v>
      </c>
      <c r="I280" s="172"/>
      <c r="L280" s="169"/>
      <c r="M280" s="173"/>
      <c r="N280" s="174"/>
      <c r="O280" s="174"/>
      <c r="P280" s="174"/>
      <c r="Q280" s="174"/>
      <c r="R280" s="174"/>
      <c r="S280" s="174"/>
      <c r="T280" s="175"/>
      <c r="AT280" s="170" t="s">
        <v>129</v>
      </c>
      <c r="AU280" s="170" t="s">
        <v>83</v>
      </c>
      <c r="AV280" s="14" t="s">
        <v>81</v>
      </c>
      <c r="AW280" s="14" t="s">
        <v>30</v>
      </c>
      <c r="AX280" s="14" t="s">
        <v>73</v>
      </c>
      <c r="AY280" s="170" t="s">
        <v>121</v>
      </c>
    </row>
    <row r="281" spans="2:51" s="13" customFormat="1" ht="12">
      <c r="B281" s="160"/>
      <c r="D281" s="161" t="s">
        <v>129</v>
      </c>
      <c r="E281" s="162" t="s">
        <v>1</v>
      </c>
      <c r="F281" s="163" t="s">
        <v>403</v>
      </c>
      <c r="H281" s="164">
        <v>66</v>
      </c>
      <c r="I281" s="165"/>
      <c r="L281" s="160"/>
      <c r="M281" s="166"/>
      <c r="N281" s="167"/>
      <c r="O281" s="167"/>
      <c r="P281" s="167"/>
      <c r="Q281" s="167"/>
      <c r="R281" s="167"/>
      <c r="S281" s="167"/>
      <c r="T281" s="168"/>
      <c r="AT281" s="162" t="s">
        <v>129</v>
      </c>
      <c r="AU281" s="162" t="s">
        <v>83</v>
      </c>
      <c r="AV281" s="13" t="s">
        <v>83</v>
      </c>
      <c r="AW281" s="13" t="s">
        <v>30</v>
      </c>
      <c r="AX281" s="13" t="s">
        <v>81</v>
      </c>
      <c r="AY281" s="162" t="s">
        <v>121</v>
      </c>
    </row>
    <row r="282" spans="1:65" s="2" customFormat="1" ht="22.15" customHeight="1">
      <c r="A282" s="33"/>
      <c r="B282" s="145"/>
      <c r="C282" s="146" t="s">
        <v>404</v>
      </c>
      <c r="D282" s="146" t="s">
        <v>123</v>
      </c>
      <c r="E282" s="147" t="s">
        <v>405</v>
      </c>
      <c r="F282" s="148" t="s">
        <v>406</v>
      </c>
      <c r="G282" s="149" t="s">
        <v>126</v>
      </c>
      <c r="H282" s="150">
        <v>57.25</v>
      </c>
      <c r="I282" s="151"/>
      <c r="J282" s="152">
        <f>ROUND(I282*H282,2)</f>
        <v>0</v>
      </c>
      <c r="K282" s="153"/>
      <c r="L282" s="34"/>
      <c r="M282" s="154" t="s">
        <v>1</v>
      </c>
      <c r="N282" s="155" t="s">
        <v>38</v>
      </c>
      <c r="O282" s="59"/>
      <c r="P282" s="156">
        <f>O282*H282</f>
        <v>0</v>
      </c>
      <c r="Q282" s="156">
        <v>0</v>
      </c>
      <c r="R282" s="156">
        <f>Q282*H282</f>
        <v>0</v>
      </c>
      <c r="S282" s="156">
        <v>0</v>
      </c>
      <c r="T282" s="157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8" t="s">
        <v>127</v>
      </c>
      <c r="AT282" s="158" t="s">
        <v>123</v>
      </c>
      <c r="AU282" s="158" t="s">
        <v>83</v>
      </c>
      <c r="AY282" s="18" t="s">
        <v>121</v>
      </c>
      <c r="BE282" s="159">
        <f>IF(N282="základní",J282,0)</f>
        <v>0</v>
      </c>
      <c r="BF282" s="159">
        <f>IF(N282="snížená",J282,0)</f>
        <v>0</v>
      </c>
      <c r="BG282" s="159">
        <f>IF(N282="zákl. přenesená",J282,0)</f>
        <v>0</v>
      </c>
      <c r="BH282" s="159">
        <f>IF(N282="sníž. přenesená",J282,0)</f>
        <v>0</v>
      </c>
      <c r="BI282" s="159">
        <f>IF(N282="nulová",J282,0)</f>
        <v>0</v>
      </c>
      <c r="BJ282" s="18" t="s">
        <v>81</v>
      </c>
      <c r="BK282" s="159">
        <f>ROUND(I282*H282,2)</f>
        <v>0</v>
      </c>
      <c r="BL282" s="18" t="s">
        <v>127</v>
      </c>
      <c r="BM282" s="158" t="s">
        <v>407</v>
      </c>
    </row>
    <row r="283" spans="2:51" s="14" customFormat="1" ht="12">
      <c r="B283" s="169"/>
      <c r="D283" s="161" t="s">
        <v>129</v>
      </c>
      <c r="E283" s="170" t="s">
        <v>1</v>
      </c>
      <c r="F283" s="171" t="s">
        <v>142</v>
      </c>
      <c r="H283" s="170" t="s">
        <v>1</v>
      </c>
      <c r="I283" s="172"/>
      <c r="L283" s="169"/>
      <c r="M283" s="173"/>
      <c r="N283" s="174"/>
      <c r="O283" s="174"/>
      <c r="P283" s="174"/>
      <c r="Q283" s="174"/>
      <c r="R283" s="174"/>
      <c r="S283" s="174"/>
      <c r="T283" s="175"/>
      <c r="AT283" s="170" t="s">
        <v>129</v>
      </c>
      <c r="AU283" s="170" t="s">
        <v>83</v>
      </c>
      <c r="AV283" s="14" t="s">
        <v>81</v>
      </c>
      <c r="AW283" s="14" t="s">
        <v>30</v>
      </c>
      <c r="AX283" s="14" t="s">
        <v>73</v>
      </c>
      <c r="AY283" s="170" t="s">
        <v>121</v>
      </c>
    </row>
    <row r="284" spans="2:51" s="14" customFormat="1" ht="12">
      <c r="B284" s="169"/>
      <c r="D284" s="161" t="s">
        <v>129</v>
      </c>
      <c r="E284" s="170" t="s">
        <v>1</v>
      </c>
      <c r="F284" s="171" t="s">
        <v>143</v>
      </c>
      <c r="H284" s="170" t="s">
        <v>1</v>
      </c>
      <c r="I284" s="172"/>
      <c r="L284" s="169"/>
      <c r="M284" s="173"/>
      <c r="N284" s="174"/>
      <c r="O284" s="174"/>
      <c r="P284" s="174"/>
      <c r="Q284" s="174"/>
      <c r="R284" s="174"/>
      <c r="S284" s="174"/>
      <c r="T284" s="175"/>
      <c r="AT284" s="170" t="s">
        <v>129</v>
      </c>
      <c r="AU284" s="170" t="s">
        <v>83</v>
      </c>
      <c r="AV284" s="14" t="s">
        <v>81</v>
      </c>
      <c r="AW284" s="14" t="s">
        <v>30</v>
      </c>
      <c r="AX284" s="14" t="s">
        <v>73</v>
      </c>
      <c r="AY284" s="170" t="s">
        <v>121</v>
      </c>
    </row>
    <row r="285" spans="2:51" s="14" customFormat="1" ht="12">
      <c r="B285" s="169"/>
      <c r="D285" s="161" t="s">
        <v>129</v>
      </c>
      <c r="E285" s="170" t="s">
        <v>1</v>
      </c>
      <c r="F285" s="171" t="s">
        <v>184</v>
      </c>
      <c r="H285" s="170" t="s">
        <v>1</v>
      </c>
      <c r="I285" s="172"/>
      <c r="L285" s="169"/>
      <c r="M285" s="173"/>
      <c r="N285" s="174"/>
      <c r="O285" s="174"/>
      <c r="P285" s="174"/>
      <c r="Q285" s="174"/>
      <c r="R285" s="174"/>
      <c r="S285" s="174"/>
      <c r="T285" s="175"/>
      <c r="AT285" s="170" t="s">
        <v>129</v>
      </c>
      <c r="AU285" s="170" t="s">
        <v>83</v>
      </c>
      <c r="AV285" s="14" t="s">
        <v>81</v>
      </c>
      <c r="AW285" s="14" t="s">
        <v>30</v>
      </c>
      <c r="AX285" s="14" t="s">
        <v>73</v>
      </c>
      <c r="AY285" s="170" t="s">
        <v>121</v>
      </c>
    </row>
    <row r="286" spans="2:51" s="14" customFormat="1" ht="12">
      <c r="B286" s="169"/>
      <c r="D286" s="161" t="s">
        <v>129</v>
      </c>
      <c r="E286" s="170" t="s">
        <v>1</v>
      </c>
      <c r="F286" s="171" t="s">
        <v>402</v>
      </c>
      <c r="H286" s="170" t="s">
        <v>1</v>
      </c>
      <c r="I286" s="172"/>
      <c r="L286" s="169"/>
      <c r="M286" s="173"/>
      <c r="N286" s="174"/>
      <c r="O286" s="174"/>
      <c r="P286" s="174"/>
      <c r="Q286" s="174"/>
      <c r="R286" s="174"/>
      <c r="S286" s="174"/>
      <c r="T286" s="175"/>
      <c r="AT286" s="170" t="s">
        <v>129</v>
      </c>
      <c r="AU286" s="170" t="s">
        <v>83</v>
      </c>
      <c r="AV286" s="14" t="s">
        <v>81</v>
      </c>
      <c r="AW286" s="14" t="s">
        <v>30</v>
      </c>
      <c r="AX286" s="14" t="s">
        <v>73</v>
      </c>
      <c r="AY286" s="170" t="s">
        <v>121</v>
      </c>
    </row>
    <row r="287" spans="2:51" s="13" customFormat="1" ht="12">
      <c r="B287" s="160"/>
      <c r="D287" s="161" t="s">
        <v>129</v>
      </c>
      <c r="E287" s="162" t="s">
        <v>1</v>
      </c>
      <c r="F287" s="163" t="s">
        <v>408</v>
      </c>
      <c r="H287" s="164">
        <v>57.25</v>
      </c>
      <c r="I287" s="165"/>
      <c r="L287" s="160"/>
      <c r="M287" s="166"/>
      <c r="N287" s="167"/>
      <c r="O287" s="167"/>
      <c r="P287" s="167"/>
      <c r="Q287" s="167"/>
      <c r="R287" s="167"/>
      <c r="S287" s="167"/>
      <c r="T287" s="168"/>
      <c r="AT287" s="162" t="s">
        <v>129</v>
      </c>
      <c r="AU287" s="162" t="s">
        <v>83</v>
      </c>
      <c r="AV287" s="13" t="s">
        <v>83</v>
      </c>
      <c r="AW287" s="13" t="s">
        <v>30</v>
      </c>
      <c r="AX287" s="13" t="s">
        <v>81</v>
      </c>
      <c r="AY287" s="162" t="s">
        <v>121</v>
      </c>
    </row>
    <row r="288" spans="1:65" s="2" customFormat="1" ht="22.15" customHeight="1">
      <c r="A288" s="33"/>
      <c r="B288" s="145"/>
      <c r="C288" s="146" t="s">
        <v>409</v>
      </c>
      <c r="D288" s="146" t="s">
        <v>123</v>
      </c>
      <c r="E288" s="147" t="s">
        <v>410</v>
      </c>
      <c r="F288" s="148" t="s">
        <v>411</v>
      </c>
      <c r="G288" s="149" t="s">
        <v>126</v>
      </c>
      <c r="H288" s="150">
        <v>24</v>
      </c>
      <c r="I288" s="151"/>
      <c r="J288" s="152">
        <f>ROUND(I288*H288,2)</f>
        <v>0</v>
      </c>
      <c r="K288" s="153"/>
      <c r="L288" s="34"/>
      <c r="M288" s="154" t="s">
        <v>1</v>
      </c>
      <c r="N288" s="155" t="s">
        <v>38</v>
      </c>
      <c r="O288" s="59"/>
      <c r="P288" s="156">
        <f>O288*H288</f>
        <v>0</v>
      </c>
      <c r="Q288" s="156">
        <v>0.19536</v>
      </c>
      <c r="R288" s="156">
        <f>Q288*H288</f>
        <v>4.68864</v>
      </c>
      <c r="S288" s="156">
        <v>0</v>
      </c>
      <c r="T288" s="157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8" t="s">
        <v>127</v>
      </c>
      <c r="AT288" s="158" t="s">
        <v>123</v>
      </c>
      <c r="AU288" s="158" t="s">
        <v>83</v>
      </c>
      <c r="AY288" s="18" t="s">
        <v>121</v>
      </c>
      <c r="BE288" s="159">
        <f>IF(N288="základní",J288,0)</f>
        <v>0</v>
      </c>
      <c r="BF288" s="159">
        <f>IF(N288="snížená",J288,0)</f>
        <v>0</v>
      </c>
      <c r="BG288" s="159">
        <f>IF(N288="zákl. přenesená",J288,0)</f>
        <v>0</v>
      </c>
      <c r="BH288" s="159">
        <f>IF(N288="sníž. přenesená",J288,0)</f>
        <v>0</v>
      </c>
      <c r="BI288" s="159">
        <f>IF(N288="nulová",J288,0)</f>
        <v>0</v>
      </c>
      <c r="BJ288" s="18" t="s">
        <v>81</v>
      </c>
      <c r="BK288" s="159">
        <f>ROUND(I288*H288,2)</f>
        <v>0</v>
      </c>
      <c r="BL288" s="18" t="s">
        <v>127</v>
      </c>
      <c r="BM288" s="158" t="s">
        <v>412</v>
      </c>
    </row>
    <row r="289" spans="2:51" s="13" customFormat="1" ht="12">
      <c r="B289" s="160"/>
      <c r="D289" s="161" t="s">
        <v>129</v>
      </c>
      <c r="E289" s="162" t="s">
        <v>1</v>
      </c>
      <c r="F289" s="163" t="s">
        <v>323</v>
      </c>
      <c r="H289" s="164">
        <v>24</v>
      </c>
      <c r="I289" s="165"/>
      <c r="L289" s="160"/>
      <c r="M289" s="166"/>
      <c r="N289" s="167"/>
      <c r="O289" s="167"/>
      <c r="P289" s="167"/>
      <c r="Q289" s="167"/>
      <c r="R289" s="167"/>
      <c r="S289" s="167"/>
      <c r="T289" s="168"/>
      <c r="AT289" s="162" t="s">
        <v>129</v>
      </c>
      <c r="AU289" s="162" t="s">
        <v>83</v>
      </c>
      <c r="AV289" s="13" t="s">
        <v>83</v>
      </c>
      <c r="AW289" s="13" t="s">
        <v>30</v>
      </c>
      <c r="AX289" s="13" t="s">
        <v>81</v>
      </c>
      <c r="AY289" s="162" t="s">
        <v>121</v>
      </c>
    </row>
    <row r="290" spans="1:65" s="2" customFormat="1" ht="14.45" customHeight="1">
      <c r="A290" s="33"/>
      <c r="B290" s="145"/>
      <c r="C290" s="184" t="s">
        <v>413</v>
      </c>
      <c r="D290" s="184" t="s">
        <v>270</v>
      </c>
      <c r="E290" s="185" t="s">
        <v>414</v>
      </c>
      <c r="F290" s="186" t="s">
        <v>415</v>
      </c>
      <c r="G290" s="187" t="s">
        <v>126</v>
      </c>
      <c r="H290" s="188">
        <v>24.48</v>
      </c>
      <c r="I290" s="189"/>
      <c r="J290" s="190">
        <f>ROUND(I290*H290,2)</f>
        <v>0</v>
      </c>
      <c r="K290" s="191"/>
      <c r="L290" s="192"/>
      <c r="M290" s="193" t="s">
        <v>1</v>
      </c>
      <c r="N290" s="194" t="s">
        <v>38</v>
      </c>
      <c r="O290" s="59"/>
      <c r="P290" s="156">
        <f>O290*H290</f>
        <v>0</v>
      </c>
      <c r="Q290" s="156">
        <v>0.222</v>
      </c>
      <c r="R290" s="156">
        <f>Q290*H290</f>
        <v>5.43456</v>
      </c>
      <c r="S290" s="156">
        <v>0</v>
      </c>
      <c r="T290" s="157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8" t="s">
        <v>160</v>
      </c>
      <c r="AT290" s="158" t="s">
        <v>270</v>
      </c>
      <c r="AU290" s="158" t="s">
        <v>83</v>
      </c>
      <c r="AY290" s="18" t="s">
        <v>121</v>
      </c>
      <c r="BE290" s="159">
        <f>IF(N290="základní",J290,0)</f>
        <v>0</v>
      </c>
      <c r="BF290" s="159">
        <f>IF(N290="snížená",J290,0)</f>
        <v>0</v>
      </c>
      <c r="BG290" s="159">
        <f>IF(N290="zákl. přenesená",J290,0)</f>
        <v>0</v>
      </c>
      <c r="BH290" s="159">
        <f>IF(N290="sníž. přenesená",J290,0)</f>
        <v>0</v>
      </c>
      <c r="BI290" s="159">
        <f>IF(N290="nulová",J290,0)</f>
        <v>0</v>
      </c>
      <c r="BJ290" s="18" t="s">
        <v>81</v>
      </c>
      <c r="BK290" s="159">
        <f>ROUND(I290*H290,2)</f>
        <v>0</v>
      </c>
      <c r="BL290" s="18" t="s">
        <v>127</v>
      </c>
      <c r="BM290" s="158" t="s">
        <v>416</v>
      </c>
    </row>
    <row r="291" spans="2:51" s="13" customFormat="1" ht="12">
      <c r="B291" s="160"/>
      <c r="D291" s="161" t="s">
        <v>129</v>
      </c>
      <c r="F291" s="163" t="s">
        <v>417</v>
      </c>
      <c r="H291" s="164">
        <v>24.48</v>
      </c>
      <c r="I291" s="165"/>
      <c r="L291" s="160"/>
      <c r="M291" s="166"/>
      <c r="N291" s="167"/>
      <c r="O291" s="167"/>
      <c r="P291" s="167"/>
      <c r="Q291" s="167"/>
      <c r="R291" s="167"/>
      <c r="S291" s="167"/>
      <c r="T291" s="168"/>
      <c r="AT291" s="162" t="s">
        <v>129</v>
      </c>
      <c r="AU291" s="162" t="s">
        <v>83</v>
      </c>
      <c r="AV291" s="13" t="s">
        <v>83</v>
      </c>
      <c r="AW291" s="13" t="s">
        <v>3</v>
      </c>
      <c r="AX291" s="13" t="s">
        <v>81</v>
      </c>
      <c r="AY291" s="162" t="s">
        <v>121</v>
      </c>
    </row>
    <row r="292" spans="1:65" s="2" customFormat="1" ht="22.15" customHeight="1">
      <c r="A292" s="33"/>
      <c r="B292" s="145"/>
      <c r="C292" s="146" t="s">
        <v>418</v>
      </c>
      <c r="D292" s="146" t="s">
        <v>123</v>
      </c>
      <c r="E292" s="147" t="s">
        <v>419</v>
      </c>
      <c r="F292" s="148" t="s">
        <v>420</v>
      </c>
      <c r="G292" s="149" t="s">
        <v>126</v>
      </c>
      <c r="H292" s="150">
        <v>2.7</v>
      </c>
      <c r="I292" s="151"/>
      <c r="J292" s="152">
        <f>ROUND(I292*H292,2)</f>
        <v>0</v>
      </c>
      <c r="K292" s="153"/>
      <c r="L292" s="34"/>
      <c r="M292" s="154" t="s">
        <v>1</v>
      </c>
      <c r="N292" s="155" t="s">
        <v>38</v>
      </c>
      <c r="O292" s="59"/>
      <c r="P292" s="156">
        <f>O292*H292</f>
        <v>0</v>
      </c>
      <c r="Q292" s="156">
        <v>0.25081</v>
      </c>
      <c r="R292" s="156">
        <f>Q292*H292</f>
        <v>0.677187</v>
      </c>
      <c r="S292" s="156">
        <v>0</v>
      </c>
      <c r="T292" s="157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58" t="s">
        <v>127</v>
      </c>
      <c r="AT292" s="158" t="s">
        <v>123</v>
      </c>
      <c r="AU292" s="158" t="s">
        <v>83</v>
      </c>
      <c r="AY292" s="18" t="s">
        <v>121</v>
      </c>
      <c r="BE292" s="159">
        <f>IF(N292="základní",J292,0)</f>
        <v>0</v>
      </c>
      <c r="BF292" s="159">
        <f>IF(N292="snížená",J292,0)</f>
        <v>0</v>
      </c>
      <c r="BG292" s="159">
        <f>IF(N292="zákl. přenesená",J292,0)</f>
        <v>0</v>
      </c>
      <c r="BH292" s="159">
        <f>IF(N292="sníž. přenesená",J292,0)</f>
        <v>0</v>
      </c>
      <c r="BI292" s="159">
        <f>IF(N292="nulová",J292,0)</f>
        <v>0</v>
      </c>
      <c r="BJ292" s="18" t="s">
        <v>81</v>
      </c>
      <c r="BK292" s="159">
        <f>ROUND(I292*H292,2)</f>
        <v>0</v>
      </c>
      <c r="BL292" s="18" t="s">
        <v>127</v>
      </c>
      <c r="BM292" s="158" t="s">
        <v>421</v>
      </c>
    </row>
    <row r="293" spans="2:51" s="13" customFormat="1" ht="12">
      <c r="B293" s="160"/>
      <c r="D293" s="161" t="s">
        <v>129</v>
      </c>
      <c r="E293" s="162" t="s">
        <v>1</v>
      </c>
      <c r="F293" s="163" t="s">
        <v>324</v>
      </c>
      <c r="H293" s="164">
        <v>2.7</v>
      </c>
      <c r="I293" s="165"/>
      <c r="L293" s="160"/>
      <c r="M293" s="166"/>
      <c r="N293" s="167"/>
      <c r="O293" s="167"/>
      <c r="P293" s="167"/>
      <c r="Q293" s="167"/>
      <c r="R293" s="167"/>
      <c r="S293" s="167"/>
      <c r="T293" s="168"/>
      <c r="AT293" s="162" t="s">
        <v>129</v>
      </c>
      <c r="AU293" s="162" t="s">
        <v>83</v>
      </c>
      <c r="AV293" s="13" t="s">
        <v>83</v>
      </c>
      <c r="AW293" s="13" t="s">
        <v>30</v>
      </c>
      <c r="AX293" s="13" t="s">
        <v>81</v>
      </c>
      <c r="AY293" s="162" t="s">
        <v>121</v>
      </c>
    </row>
    <row r="294" spans="1:65" s="2" customFormat="1" ht="14.45" customHeight="1">
      <c r="A294" s="33"/>
      <c r="B294" s="145"/>
      <c r="C294" s="184" t="s">
        <v>422</v>
      </c>
      <c r="D294" s="184" t="s">
        <v>270</v>
      </c>
      <c r="E294" s="185" t="s">
        <v>423</v>
      </c>
      <c r="F294" s="186" t="s">
        <v>424</v>
      </c>
      <c r="G294" s="187" t="s">
        <v>126</v>
      </c>
      <c r="H294" s="188">
        <v>2.754</v>
      </c>
      <c r="I294" s="189"/>
      <c r="J294" s="190">
        <f>ROUND(I294*H294,2)</f>
        <v>0</v>
      </c>
      <c r="K294" s="191"/>
      <c r="L294" s="192"/>
      <c r="M294" s="193" t="s">
        <v>1</v>
      </c>
      <c r="N294" s="194" t="s">
        <v>38</v>
      </c>
      <c r="O294" s="59"/>
      <c r="P294" s="156">
        <f>O294*H294</f>
        <v>0</v>
      </c>
      <c r="Q294" s="156">
        <v>0.118</v>
      </c>
      <c r="R294" s="156">
        <f>Q294*H294</f>
        <v>0.324972</v>
      </c>
      <c r="S294" s="156">
        <v>0</v>
      </c>
      <c r="T294" s="157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58" t="s">
        <v>160</v>
      </c>
      <c r="AT294" s="158" t="s">
        <v>270</v>
      </c>
      <c r="AU294" s="158" t="s">
        <v>83</v>
      </c>
      <c r="AY294" s="18" t="s">
        <v>121</v>
      </c>
      <c r="BE294" s="159">
        <f>IF(N294="základní",J294,0)</f>
        <v>0</v>
      </c>
      <c r="BF294" s="159">
        <f>IF(N294="snížená",J294,0)</f>
        <v>0</v>
      </c>
      <c r="BG294" s="159">
        <f>IF(N294="zákl. přenesená",J294,0)</f>
        <v>0</v>
      </c>
      <c r="BH294" s="159">
        <f>IF(N294="sníž. přenesená",J294,0)</f>
        <v>0</v>
      </c>
      <c r="BI294" s="159">
        <f>IF(N294="nulová",J294,0)</f>
        <v>0</v>
      </c>
      <c r="BJ294" s="18" t="s">
        <v>81</v>
      </c>
      <c r="BK294" s="159">
        <f>ROUND(I294*H294,2)</f>
        <v>0</v>
      </c>
      <c r="BL294" s="18" t="s">
        <v>127</v>
      </c>
      <c r="BM294" s="158" t="s">
        <v>425</v>
      </c>
    </row>
    <row r="295" spans="2:51" s="13" customFormat="1" ht="12">
      <c r="B295" s="160"/>
      <c r="D295" s="161" t="s">
        <v>129</v>
      </c>
      <c r="F295" s="163" t="s">
        <v>426</v>
      </c>
      <c r="H295" s="164">
        <v>2.754</v>
      </c>
      <c r="I295" s="165"/>
      <c r="L295" s="160"/>
      <c r="M295" s="166"/>
      <c r="N295" s="167"/>
      <c r="O295" s="167"/>
      <c r="P295" s="167"/>
      <c r="Q295" s="167"/>
      <c r="R295" s="167"/>
      <c r="S295" s="167"/>
      <c r="T295" s="168"/>
      <c r="AT295" s="162" t="s">
        <v>129</v>
      </c>
      <c r="AU295" s="162" t="s">
        <v>83</v>
      </c>
      <c r="AV295" s="13" t="s">
        <v>83</v>
      </c>
      <c r="AW295" s="13" t="s">
        <v>3</v>
      </c>
      <c r="AX295" s="13" t="s">
        <v>81</v>
      </c>
      <c r="AY295" s="162" t="s">
        <v>121</v>
      </c>
    </row>
    <row r="296" spans="1:65" s="2" customFormat="1" ht="40.15" customHeight="1">
      <c r="A296" s="33"/>
      <c r="B296" s="145"/>
      <c r="C296" s="146" t="s">
        <v>427</v>
      </c>
      <c r="D296" s="146" t="s">
        <v>123</v>
      </c>
      <c r="E296" s="147" t="s">
        <v>428</v>
      </c>
      <c r="F296" s="148" t="s">
        <v>429</v>
      </c>
      <c r="G296" s="149" t="s">
        <v>126</v>
      </c>
      <c r="H296" s="150">
        <v>71</v>
      </c>
      <c r="I296" s="151"/>
      <c r="J296" s="152">
        <f>ROUND(I296*H296,2)</f>
        <v>0</v>
      </c>
      <c r="K296" s="153"/>
      <c r="L296" s="34"/>
      <c r="M296" s="154" t="s">
        <v>1</v>
      </c>
      <c r="N296" s="155" t="s">
        <v>38</v>
      </c>
      <c r="O296" s="59"/>
      <c r="P296" s="156">
        <f>O296*H296</f>
        <v>0</v>
      </c>
      <c r="Q296" s="156">
        <v>0.04</v>
      </c>
      <c r="R296" s="156">
        <f>Q296*H296</f>
        <v>2.84</v>
      </c>
      <c r="S296" s="156">
        <v>0</v>
      </c>
      <c r="T296" s="157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8" t="s">
        <v>127</v>
      </c>
      <c r="AT296" s="158" t="s">
        <v>123</v>
      </c>
      <c r="AU296" s="158" t="s">
        <v>83</v>
      </c>
      <c r="AY296" s="18" t="s">
        <v>121</v>
      </c>
      <c r="BE296" s="159">
        <f>IF(N296="základní",J296,0)</f>
        <v>0</v>
      </c>
      <c r="BF296" s="159">
        <f>IF(N296="snížená",J296,0)</f>
        <v>0</v>
      </c>
      <c r="BG296" s="159">
        <f>IF(N296="zákl. přenesená",J296,0)</f>
        <v>0</v>
      </c>
      <c r="BH296" s="159">
        <f>IF(N296="sníž. přenesená",J296,0)</f>
        <v>0</v>
      </c>
      <c r="BI296" s="159">
        <f>IF(N296="nulová",J296,0)</f>
        <v>0</v>
      </c>
      <c r="BJ296" s="18" t="s">
        <v>81</v>
      </c>
      <c r="BK296" s="159">
        <f>ROUND(I296*H296,2)</f>
        <v>0</v>
      </c>
      <c r="BL296" s="18" t="s">
        <v>127</v>
      </c>
      <c r="BM296" s="158" t="s">
        <v>430</v>
      </c>
    </row>
    <row r="297" spans="2:51" s="14" customFormat="1" ht="12">
      <c r="B297" s="169"/>
      <c r="D297" s="161" t="s">
        <v>129</v>
      </c>
      <c r="E297" s="170" t="s">
        <v>1</v>
      </c>
      <c r="F297" s="171" t="s">
        <v>142</v>
      </c>
      <c r="H297" s="170" t="s">
        <v>1</v>
      </c>
      <c r="I297" s="172"/>
      <c r="L297" s="169"/>
      <c r="M297" s="173"/>
      <c r="N297" s="174"/>
      <c r="O297" s="174"/>
      <c r="P297" s="174"/>
      <c r="Q297" s="174"/>
      <c r="R297" s="174"/>
      <c r="S297" s="174"/>
      <c r="T297" s="175"/>
      <c r="AT297" s="170" t="s">
        <v>129</v>
      </c>
      <c r="AU297" s="170" t="s">
        <v>83</v>
      </c>
      <c r="AV297" s="14" t="s">
        <v>81</v>
      </c>
      <c r="AW297" s="14" t="s">
        <v>30</v>
      </c>
      <c r="AX297" s="14" t="s">
        <v>73</v>
      </c>
      <c r="AY297" s="170" t="s">
        <v>121</v>
      </c>
    </row>
    <row r="298" spans="2:51" s="14" customFormat="1" ht="12">
      <c r="B298" s="169"/>
      <c r="D298" s="161" t="s">
        <v>129</v>
      </c>
      <c r="E298" s="170" t="s">
        <v>1</v>
      </c>
      <c r="F298" s="171" t="s">
        <v>184</v>
      </c>
      <c r="H298" s="170" t="s">
        <v>1</v>
      </c>
      <c r="I298" s="172"/>
      <c r="L298" s="169"/>
      <c r="M298" s="173"/>
      <c r="N298" s="174"/>
      <c r="O298" s="174"/>
      <c r="P298" s="174"/>
      <c r="Q298" s="174"/>
      <c r="R298" s="174"/>
      <c r="S298" s="174"/>
      <c r="T298" s="175"/>
      <c r="AT298" s="170" t="s">
        <v>129</v>
      </c>
      <c r="AU298" s="170" t="s">
        <v>83</v>
      </c>
      <c r="AV298" s="14" t="s">
        <v>81</v>
      </c>
      <c r="AW298" s="14" t="s">
        <v>30</v>
      </c>
      <c r="AX298" s="14" t="s">
        <v>73</v>
      </c>
      <c r="AY298" s="170" t="s">
        <v>121</v>
      </c>
    </row>
    <row r="299" spans="2:51" s="14" customFormat="1" ht="12">
      <c r="B299" s="169"/>
      <c r="D299" s="161" t="s">
        <v>129</v>
      </c>
      <c r="E299" s="170" t="s">
        <v>1</v>
      </c>
      <c r="F299" s="171" t="s">
        <v>431</v>
      </c>
      <c r="H299" s="170" t="s">
        <v>1</v>
      </c>
      <c r="I299" s="172"/>
      <c r="L299" s="169"/>
      <c r="M299" s="173"/>
      <c r="N299" s="174"/>
      <c r="O299" s="174"/>
      <c r="P299" s="174"/>
      <c r="Q299" s="174"/>
      <c r="R299" s="174"/>
      <c r="S299" s="174"/>
      <c r="T299" s="175"/>
      <c r="AT299" s="170" t="s">
        <v>129</v>
      </c>
      <c r="AU299" s="170" t="s">
        <v>83</v>
      </c>
      <c r="AV299" s="14" t="s">
        <v>81</v>
      </c>
      <c r="AW299" s="14" t="s">
        <v>30</v>
      </c>
      <c r="AX299" s="14" t="s">
        <v>73</v>
      </c>
      <c r="AY299" s="170" t="s">
        <v>121</v>
      </c>
    </row>
    <row r="300" spans="2:51" s="13" customFormat="1" ht="12">
      <c r="B300" s="160"/>
      <c r="D300" s="161" t="s">
        <v>129</v>
      </c>
      <c r="E300" s="162" t="s">
        <v>1</v>
      </c>
      <c r="F300" s="163" t="s">
        <v>432</v>
      </c>
      <c r="H300" s="164">
        <v>71</v>
      </c>
      <c r="I300" s="165"/>
      <c r="L300" s="160"/>
      <c r="M300" s="166"/>
      <c r="N300" s="167"/>
      <c r="O300" s="167"/>
      <c r="P300" s="167"/>
      <c r="Q300" s="167"/>
      <c r="R300" s="167"/>
      <c r="S300" s="167"/>
      <c r="T300" s="168"/>
      <c r="AT300" s="162" t="s">
        <v>129</v>
      </c>
      <c r="AU300" s="162" t="s">
        <v>83</v>
      </c>
      <c r="AV300" s="13" t="s">
        <v>83</v>
      </c>
      <c r="AW300" s="13" t="s">
        <v>30</v>
      </c>
      <c r="AX300" s="13" t="s">
        <v>81</v>
      </c>
      <c r="AY300" s="162" t="s">
        <v>121</v>
      </c>
    </row>
    <row r="301" spans="2:51" s="14" customFormat="1" ht="12">
      <c r="B301" s="169"/>
      <c r="D301" s="161" t="s">
        <v>129</v>
      </c>
      <c r="E301" s="170" t="s">
        <v>1</v>
      </c>
      <c r="F301" s="171" t="s">
        <v>433</v>
      </c>
      <c r="H301" s="170" t="s">
        <v>1</v>
      </c>
      <c r="I301" s="172"/>
      <c r="L301" s="169"/>
      <c r="M301" s="173"/>
      <c r="N301" s="174"/>
      <c r="O301" s="174"/>
      <c r="P301" s="174"/>
      <c r="Q301" s="174"/>
      <c r="R301" s="174"/>
      <c r="S301" s="174"/>
      <c r="T301" s="175"/>
      <c r="AT301" s="170" t="s">
        <v>129</v>
      </c>
      <c r="AU301" s="170" t="s">
        <v>83</v>
      </c>
      <c r="AV301" s="14" t="s">
        <v>81</v>
      </c>
      <c r="AW301" s="14" t="s">
        <v>30</v>
      </c>
      <c r="AX301" s="14" t="s">
        <v>73</v>
      </c>
      <c r="AY301" s="170" t="s">
        <v>121</v>
      </c>
    </row>
    <row r="302" spans="1:65" s="2" customFormat="1" ht="22.15" customHeight="1">
      <c r="A302" s="33"/>
      <c r="B302" s="145"/>
      <c r="C302" s="184" t="s">
        <v>434</v>
      </c>
      <c r="D302" s="184" t="s">
        <v>270</v>
      </c>
      <c r="E302" s="185" t="s">
        <v>435</v>
      </c>
      <c r="F302" s="186" t="s">
        <v>436</v>
      </c>
      <c r="G302" s="187" t="s">
        <v>126</v>
      </c>
      <c r="H302" s="188">
        <v>71.71</v>
      </c>
      <c r="I302" s="189"/>
      <c r="J302" s="190">
        <f>ROUND(I302*H302,2)</f>
        <v>0</v>
      </c>
      <c r="K302" s="191"/>
      <c r="L302" s="192"/>
      <c r="M302" s="193" t="s">
        <v>1</v>
      </c>
      <c r="N302" s="194" t="s">
        <v>38</v>
      </c>
      <c r="O302" s="59"/>
      <c r="P302" s="156">
        <f>O302*H302</f>
        <v>0</v>
      </c>
      <c r="Q302" s="156">
        <v>0.0108</v>
      </c>
      <c r="R302" s="156">
        <f>Q302*H302</f>
        <v>0.7744679999999999</v>
      </c>
      <c r="S302" s="156">
        <v>0</v>
      </c>
      <c r="T302" s="157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8" t="s">
        <v>160</v>
      </c>
      <c r="AT302" s="158" t="s">
        <v>270</v>
      </c>
      <c r="AU302" s="158" t="s">
        <v>83</v>
      </c>
      <c r="AY302" s="18" t="s">
        <v>121</v>
      </c>
      <c r="BE302" s="159">
        <f>IF(N302="základní",J302,0)</f>
        <v>0</v>
      </c>
      <c r="BF302" s="159">
        <f>IF(N302="snížená",J302,0)</f>
        <v>0</v>
      </c>
      <c r="BG302" s="159">
        <f>IF(N302="zákl. přenesená",J302,0)</f>
        <v>0</v>
      </c>
      <c r="BH302" s="159">
        <f>IF(N302="sníž. přenesená",J302,0)</f>
        <v>0</v>
      </c>
      <c r="BI302" s="159">
        <f>IF(N302="nulová",J302,0)</f>
        <v>0</v>
      </c>
      <c r="BJ302" s="18" t="s">
        <v>81</v>
      </c>
      <c r="BK302" s="159">
        <f>ROUND(I302*H302,2)</f>
        <v>0</v>
      </c>
      <c r="BL302" s="18" t="s">
        <v>127</v>
      </c>
      <c r="BM302" s="158" t="s">
        <v>437</v>
      </c>
    </row>
    <row r="303" spans="2:51" s="13" customFormat="1" ht="12">
      <c r="B303" s="160"/>
      <c r="D303" s="161" t="s">
        <v>129</v>
      </c>
      <c r="F303" s="163" t="s">
        <v>438</v>
      </c>
      <c r="H303" s="164">
        <v>71.71</v>
      </c>
      <c r="I303" s="165"/>
      <c r="L303" s="160"/>
      <c r="M303" s="166"/>
      <c r="N303" s="167"/>
      <c r="O303" s="167"/>
      <c r="P303" s="167"/>
      <c r="Q303" s="167"/>
      <c r="R303" s="167"/>
      <c r="S303" s="167"/>
      <c r="T303" s="168"/>
      <c r="AT303" s="162" t="s">
        <v>129</v>
      </c>
      <c r="AU303" s="162" t="s">
        <v>83</v>
      </c>
      <c r="AV303" s="13" t="s">
        <v>83</v>
      </c>
      <c r="AW303" s="13" t="s">
        <v>3</v>
      </c>
      <c r="AX303" s="13" t="s">
        <v>81</v>
      </c>
      <c r="AY303" s="162" t="s">
        <v>121</v>
      </c>
    </row>
    <row r="304" spans="1:65" s="2" customFormat="1" ht="22.15" customHeight="1">
      <c r="A304" s="33"/>
      <c r="B304" s="145"/>
      <c r="C304" s="184" t="s">
        <v>439</v>
      </c>
      <c r="D304" s="184" t="s">
        <v>270</v>
      </c>
      <c r="E304" s="185" t="s">
        <v>440</v>
      </c>
      <c r="F304" s="186" t="s">
        <v>441</v>
      </c>
      <c r="G304" s="187" t="s">
        <v>442</v>
      </c>
      <c r="H304" s="188">
        <v>2630.04</v>
      </c>
      <c r="I304" s="189"/>
      <c r="J304" s="190">
        <f>ROUND(I304*H304,2)</f>
        <v>0</v>
      </c>
      <c r="K304" s="191"/>
      <c r="L304" s="192"/>
      <c r="M304" s="193" t="s">
        <v>1</v>
      </c>
      <c r="N304" s="194" t="s">
        <v>38</v>
      </c>
      <c r="O304" s="59"/>
      <c r="P304" s="156">
        <f>O304*H304</f>
        <v>0</v>
      </c>
      <c r="Q304" s="156">
        <v>0</v>
      </c>
      <c r="R304" s="156">
        <f>Q304*H304</f>
        <v>0</v>
      </c>
      <c r="S304" s="156">
        <v>0</v>
      </c>
      <c r="T304" s="157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58" t="s">
        <v>160</v>
      </c>
      <c r="AT304" s="158" t="s">
        <v>270</v>
      </c>
      <c r="AU304" s="158" t="s">
        <v>83</v>
      </c>
      <c r="AY304" s="18" t="s">
        <v>121</v>
      </c>
      <c r="BE304" s="159">
        <f>IF(N304="základní",J304,0)</f>
        <v>0</v>
      </c>
      <c r="BF304" s="159">
        <f>IF(N304="snížená",J304,0)</f>
        <v>0</v>
      </c>
      <c r="BG304" s="159">
        <f>IF(N304="zákl. přenesená",J304,0)</f>
        <v>0</v>
      </c>
      <c r="BH304" s="159">
        <f>IF(N304="sníž. přenesená",J304,0)</f>
        <v>0</v>
      </c>
      <c r="BI304" s="159">
        <f>IF(N304="nulová",J304,0)</f>
        <v>0</v>
      </c>
      <c r="BJ304" s="18" t="s">
        <v>81</v>
      </c>
      <c r="BK304" s="159">
        <f>ROUND(I304*H304,2)</f>
        <v>0</v>
      </c>
      <c r="BL304" s="18" t="s">
        <v>127</v>
      </c>
      <c r="BM304" s="158" t="s">
        <v>443</v>
      </c>
    </row>
    <row r="305" spans="2:51" s="13" customFormat="1" ht="12">
      <c r="B305" s="160"/>
      <c r="D305" s="161" t="s">
        <v>129</v>
      </c>
      <c r="E305" s="162" t="s">
        <v>1</v>
      </c>
      <c r="F305" s="163" t="s">
        <v>444</v>
      </c>
      <c r="H305" s="164">
        <v>2604</v>
      </c>
      <c r="I305" s="165"/>
      <c r="L305" s="160"/>
      <c r="M305" s="166"/>
      <c r="N305" s="167"/>
      <c r="O305" s="167"/>
      <c r="P305" s="167"/>
      <c r="Q305" s="167"/>
      <c r="R305" s="167"/>
      <c r="S305" s="167"/>
      <c r="T305" s="168"/>
      <c r="AT305" s="162" t="s">
        <v>129</v>
      </c>
      <c r="AU305" s="162" t="s">
        <v>83</v>
      </c>
      <c r="AV305" s="13" t="s">
        <v>83</v>
      </c>
      <c r="AW305" s="13" t="s">
        <v>30</v>
      </c>
      <c r="AX305" s="13" t="s">
        <v>81</v>
      </c>
      <c r="AY305" s="162" t="s">
        <v>121</v>
      </c>
    </row>
    <row r="306" spans="2:51" s="13" customFormat="1" ht="12">
      <c r="B306" s="160"/>
      <c r="D306" s="161" t="s">
        <v>129</v>
      </c>
      <c r="F306" s="163" t="s">
        <v>445</v>
      </c>
      <c r="H306" s="164">
        <v>2630.04</v>
      </c>
      <c r="I306" s="165"/>
      <c r="L306" s="160"/>
      <c r="M306" s="166"/>
      <c r="N306" s="167"/>
      <c r="O306" s="167"/>
      <c r="P306" s="167"/>
      <c r="Q306" s="167"/>
      <c r="R306" s="167"/>
      <c r="S306" s="167"/>
      <c r="T306" s="168"/>
      <c r="AT306" s="162" t="s">
        <v>129</v>
      </c>
      <c r="AU306" s="162" t="s">
        <v>83</v>
      </c>
      <c r="AV306" s="13" t="s">
        <v>83</v>
      </c>
      <c r="AW306" s="13" t="s">
        <v>3</v>
      </c>
      <c r="AX306" s="13" t="s">
        <v>81</v>
      </c>
      <c r="AY306" s="162" t="s">
        <v>121</v>
      </c>
    </row>
    <row r="307" spans="1:65" s="2" customFormat="1" ht="40.15" customHeight="1">
      <c r="A307" s="33"/>
      <c r="B307" s="145"/>
      <c r="C307" s="146" t="s">
        <v>446</v>
      </c>
      <c r="D307" s="146" t="s">
        <v>123</v>
      </c>
      <c r="E307" s="147" t="s">
        <v>447</v>
      </c>
      <c r="F307" s="148" t="s">
        <v>448</v>
      </c>
      <c r="G307" s="149" t="s">
        <v>126</v>
      </c>
      <c r="H307" s="150">
        <v>119</v>
      </c>
      <c r="I307" s="151"/>
      <c r="J307" s="152">
        <f>ROUND(I307*H307,2)</f>
        <v>0</v>
      </c>
      <c r="K307" s="153"/>
      <c r="L307" s="34"/>
      <c r="M307" s="154" t="s">
        <v>1</v>
      </c>
      <c r="N307" s="155" t="s">
        <v>38</v>
      </c>
      <c r="O307" s="59"/>
      <c r="P307" s="156">
        <f>O307*H307</f>
        <v>0</v>
      </c>
      <c r="Q307" s="156">
        <v>0.04</v>
      </c>
      <c r="R307" s="156">
        <f>Q307*H307</f>
        <v>4.76</v>
      </c>
      <c r="S307" s="156">
        <v>0</v>
      </c>
      <c r="T307" s="157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8" t="s">
        <v>127</v>
      </c>
      <c r="AT307" s="158" t="s">
        <v>123</v>
      </c>
      <c r="AU307" s="158" t="s">
        <v>83</v>
      </c>
      <c r="AY307" s="18" t="s">
        <v>121</v>
      </c>
      <c r="BE307" s="159">
        <f>IF(N307="základní",J307,0)</f>
        <v>0</v>
      </c>
      <c r="BF307" s="159">
        <f>IF(N307="snížená",J307,0)</f>
        <v>0</v>
      </c>
      <c r="BG307" s="159">
        <f>IF(N307="zákl. přenesená",J307,0)</f>
        <v>0</v>
      </c>
      <c r="BH307" s="159">
        <f>IF(N307="sníž. přenesená",J307,0)</f>
        <v>0</v>
      </c>
      <c r="BI307" s="159">
        <f>IF(N307="nulová",J307,0)</f>
        <v>0</v>
      </c>
      <c r="BJ307" s="18" t="s">
        <v>81</v>
      </c>
      <c r="BK307" s="159">
        <f>ROUND(I307*H307,2)</f>
        <v>0</v>
      </c>
      <c r="BL307" s="18" t="s">
        <v>127</v>
      </c>
      <c r="BM307" s="158" t="s">
        <v>449</v>
      </c>
    </row>
    <row r="308" spans="2:51" s="14" customFormat="1" ht="12">
      <c r="B308" s="169"/>
      <c r="D308" s="161" t="s">
        <v>129</v>
      </c>
      <c r="E308" s="170" t="s">
        <v>1</v>
      </c>
      <c r="F308" s="171" t="s">
        <v>142</v>
      </c>
      <c r="H308" s="170" t="s">
        <v>1</v>
      </c>
      <c r="I308" s="172"/>
      <c r="L308" s="169"/>
      <c r="M308" s="173"/>
      <c r="N308" s="174"/>
      <c r="O308" s="174"/>
      <c r="P308" s="174"/>
      <c r="Q308" s="174"/>
      <c r="R308" s="174"/>
      <c r="S308" s="174"/>
      <c r="T308" s="175"/>
      <c r="AT308" s="170" t="s">
        <v>129</v>
      </c>
      <c r="AU308" s="170" t="s">
        <v>83</v>
      </c>
      <c r="AV308" s="14" t="s">
        <v>81</v>
      </c>
      <c r="AW308" s="14" t="s">
        <v>30</v>
      </c>
      <c r="AX308" s="14" t="s">
        <v>73</v>
      </c>
      <c r="AY308" s="170" t="s">
        <v>121</v>
      </c>
    </row>
    <row r="309" spans="2:51" s="14" customFormat="1" ht="12">
      <c r="B309" s="169"/>
      <c r="D309" s="161" t="s">
        <v>129</v>
      </c>
      <c r="E309" s="170" t="s">
        <v>1</v>
      </c>
      <c r="F309" s="171" t="s">
        <v>143</v>
      </c>
      <c r="H309" s="170" t="s">
        <v>1</v>
      </c>
      <c r="I309" s="172"/>
      <c r="L309" s="169"/>
      <c r="M309" s="173"/>
      <c r="N309" s="174"/>
      <c r="O309" s="174"/>
      <c r="P309" s="174"/>
      <c r="Q309" s="174"/>
      <c r="R309" s="174"/>
      <c r="S309" s="174"/>
      <c r="T309" s="175"/>
      <c r="AT309" s="170" t="s">
        <v>129</v>
      </c>
      <c r="AU309" s="170" t="s">
        <v>83</v>
      </c>
      <c r="AV309" s="14" t="s">
        <v>81</v>
      </c>
      <c r="AW309" s="14" t="s">
        <v>30</v>
      </c>
      <c r="AX309" s="14" t="s">
        <v>73</v>
      </c>
      <c r="AY309" s="170" t="s">
        <v>121</v>
      </c>
    </row>
    <row r="310" spans="2:51" s="14" customFormat="1" ht="12">
      <c r="B310" s="169"/>
      <c r="D310" s="161" t="s">
        <v>129</v>
      </c>
      <c r="E310" s="170" t="s">
        <v>1</v>
      </c>
      <c r="F310" s="171" t="s">
        <v>184</v>
      </c>
      <c r="H310" s="170" t="s">
        <v>1</v>
      </c>
      <c r="I310" s="172"/>
      <c r="L310" s="169"/>
      <c r="M310" s="173"/>
      <c r="N310" s="174"/>
      <c r="O310" s="174"/>
      <c r="P310" s="174"/>
      <c r="Q310" s="174"/>
      <c r="R310" s="174"/>
      <c r="S310" s="174"/>
      <c r="T310" s="175"/>
      <c r="AT310" s="170" t="s">
        <v>129</v>
      </c>
      <c r="AU310" s="170" t="s">
        <v>83</v>
      </c>
      <c r="AV310" s="14" t="s">
        <v>81</v>
      </c>
      <c r="AW310" s="14" t="s">
        <v>30</v>
      </c>
      <c r="AX310" s="14" t="s">
        <v>73</v>
      </c>
      <c r="AY310" s="170" t="s">
        <v>121</v>
      </c>
    </row>
    <row r="311" spans="2:51" s="13" customFormat="1" ht="12">
      <c r="B311" s="160"/>
      <c r="D311" s="161" t="s">
        <v>129</v>
      </c>
      <c r="E311" s="162" t="s">
        <v>1</v>
      </c>
      <c r="F311" s="163" t="s">
        <v>450</v>
      </c>
      <c r="H311" s="164">
        <v>1092</v>
      </c>
      <c r="I311" s="165"/>
      <c r="L311" s="160"/>
      <c r="M311" s="166"/>
      <c r="N311" s="167"/>
      <c r="O311" s="167"/>
      <c r="P311" s="167"/>
      <c r="Q311" s="167"/>
      <c r="R311" s="167"/>
      <c r="S311" s="167"/>
      <c r="T311" s="168"/>
      <c r="AT311" s="162" t="s">
        <v>129</v>
      </c>
      <c r="AU311" s="162" t="s">
        <v>83</v>
      </c>
      <c r="AV311" s="13" t="s">
        <v>83</v>
      </c>
      <c r="AW311" s="13" t="s">
        <v>30</v>
      </c>
      <c r="AX311" s="13" t="s">
        <v>73</v>
      </c>
      <c r="AY311" s="162" t="s">
        <v>121</v>
      </c>
    </row>
    <row r="312" spans="2:51" s="16" customFormat="1" ht="12">
      <c r="B312" s="195"/>
      <c r="D312" s="161" t="s">
        <v>129</v>
      </c>
      <c r="E312" s="196" t="s">
        <v>1</v>
      </c>
      <c r="F312" s="197" t="s">
        <v>451</v>
      </c>
      <c r="H312" s="198">
        <v>1092</v>
      </c>
      <c r="I312" s="199"/>
      <c r="L312" s="195"/>
      <c r="M312" s="200"/>
      <c r="N312" s="201"/>
      <c r="O312" s="201"/>
      <c r="P312" s="201"/>
      <c r="Q312" s="201"/>
      <c r="R312" s="201"/>
      <c r="S312" s="201"/>
      <c r="T312" s="202"/>
      <c r="AT312" s="196" t="s">
        <v>129</v>
      </c>
      <c r="AU312" s="196" t="s">
        <v>83</v>
      </c>
      <c r="AV312" s="16" t="s">
        <v>135</v>
      </c>
      <c r="AW312" s="16" t="s">
        <v>30</v>
      </c>
      <c r="AX312" s="16" t="s">
        <v>73</v>
      </c>
      <c r="AY312" s="196" t="s">
        <v>121</v>
      </c>
    </row>
    <row r="313" spans="2:51" s="13" customFormat="1" ht="12">
      <c r="B313" s="160"/>
      <c r="D313" s="161" t="s">
        <v>129</v>
      </c>
      <c r="E313" s="162" t="s">
        <v>1</v>
      </c>
      <c r="F313" s="163" t="s">
        <v>452</v>
      </c>
      <c r="H313" s="164">
        <v>119</v>
      </c>
      <c r="I313" s="165"/>
      <c r="L313" s="160"/>
      <c r="M313" s="166"/>
      <c r="N313" s="167"/>
      <c r="O313" s="167"/>
      <c r="P313" s="167"/>
      <c r="Q313" s="167"/>
      <c r="R313" s="167"/>
      <c r="S313" s="167"/>
      <c r="T313" s="168"/>
      <c r="AT313" s="162" t="s">
        <v>129</v>
      </c>
      <c r="AU313" s="162" t="s">
        <v>83</v>
      </c>
      <c r="AV313" s="13" t="s">
        <v>83</v>
      </c>
      <c r="AW313" s="13" t="s">
        <v>30</v>
      </c>
      <c r="AX313" s="13" t="s">
        <v>81</v>
      </c>
      <c r="AY313" s="162" t="s">
        <v>121</v>
      </c>
    </row>
    <row r="314" spans="2:51" s="14" customFormat="1" ht="12">
      <c r="B314" s="169"/>
      <c r="D314" s="161" t="s">
        <v>129</v>
      </c>
      <c r="E314" s="170" t="s">
        <v>1</v>
      </c>
      <c r="F314" s="171" t="s">
        <v>453</v>
      </c>
      <c r="H314" s="170" t="s">
        <v>1</v>
      </c>
      <c r="I314" s="172"/>
      <c r="L314" s="169"/>
      <c r="M314" s="173"/>
      <c r="N314" s="174"/>
      <c r="O314" s="174"/>
      <c r="P314" s="174"/>
      <c r="Q314" s="174"/>
      <c r="R314" s="174"/>
      <c r="S314" s="174"/>
      <c r="T314" s="175"/>
      <c r="AT314" s="170" t="s">
        <v>129</v>
      </c>
      <c r="AU314" s="170" t="s">
        <v>83</v>
      </c>
      <c r="AV314" s="14" t="s">
        <v>81</v>
      </c>
      <c r="AW314" s="14" t="s">
        <v>30</v>
      </c>
      <c r="AX314" s="14" t="s">
        <v>73</v>
      </c>
      <c r="AY314" s="170" t="s">
        <v>121</v>
      </c>
    </row>
    <row r="315" spans="1:65" s="2" customFormat="1" ht="22.15" customHeight="1">
      <c r="A315" s="33"/>
      <c r="B315" s="145"/>
      <c r="C315" s="184" t="s">
        <v>454</v>
      </c>
      <c r="D315" s="184" t="s">
        <v>270</v>
      </c>
      <c r="E315" s="185" t="s">
        <v>455</v>
      </c>
      <c r="F315" s="186" t="s">
        <v>456</v>
      </c>
      <c r="G315" s="187" t="s">
        <v>126</v>
      </c>
      <c r="H315" s="188">
        <v>120.19</v>
      </c>
      <c r="I315" s="189"/>
      <c r="J315" s="190">
        <f>ROUND(I315*H315,2)</f>
        <v>0</v>
      </c>
      <c r="K315" s="191"/>
      <c r="L315" s="192"/>
      <c r="M315" s="193" t="s">
        <v>1</v>
      </c>
      <c r="N315" s="194" t="s">
        <v>38</v>
      </c>
      <c r="O315" s="59"/>
      <c r="P315" s="156">
        <f>O315*H315</f>
        <v>0</v>
      </c>
      <c r="Q315" s="156">
        <v>0.0108</v>
      </c>
      <c r="R315" s="156">
        <f>Q315*H315</f>
        <v>1.298052</v>
      </c>
      <c r="S315" s="156">
        <v>0</v>
      </c>
      <c r="T315" s="157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58" t="s">
        <v>160</v>
      </c>
      <c r="AT315" s="158" t="s">
        <v>270</v>
      </c>
      <c r="AU315" s="158" t="s">
        <v>83</v>
      </c>
      <c r="AY315" s="18" t="s">
        <v>121</v>
      </c>
      <c r="BE315" s="159">
        <f>IF(N315="základní",J315,0)</f>
        <v>0</v>
      </c>
      <c r="BF315" s="159">
        <f>IF(N315="snížená",J315,0)</f>
        <v>0</v>
      </c>
      <c r="BG315" s="159">
        <f>IF(N315="zákl. přenesená",J315,0)</f>
        <v>0</v>
      </c>
      <c r="BH315" s="159">
        <f>IF(N315="sníž. přenesená",J315,0)</f>
        <v>0</v>
      </c>
      <c r="BI315" s="159">
        <f>IF(N315="nulová",J315,0)</f>
        <v>0</v>
      </c>
      <c r="BJ315" s="18" t="s">
        <v>81</v>
      </c>
      <c r="BK315" s="159">
        <f>ROUND(I315*H315,2)</f>
        <v>0</v>
      </c>
      <c r="BL315" s="18" t="s">
        <v>127</v>
      </c>
      <c r="BM315" s="158" t="s">
        <v>457</v>
      </c>
    </row>
    <row r="316" spans="2:51" s="13" customFormat="1" ht="12">
      <c r="B316" s="160"/>
      <c r="D316" s="161" t="s">
        <v>129</v>
      </c>
      <c r="F316" s="163" t="s">
        <v>458</v>
      </c>
      <c r="H316" s="164">
        <v>120.19</v>
      </c>
      <c r="I316" s="165"/>
      <c r="L316" s="160"/>
      <c r="M316" s="166"/>
      <c r="N316" s="167"/>
      <c r="O316" s="167"/>
      <c r="P316" s="167"/>
      <c r="Q316" s="167"/>
      <c r="R316" s="167"/>
      <c r="S316" s="167"/>
      <c r="T316" s="168"/>
      <c r="AT316" s="162" t="s">
        <v>129</v>
      </c>
      <c r="AU316" s="162" t="s">
        <v>83</v>
      </c>
      <c r="AV316" s="13" t="s">
        <v>83</v>
      </c>
      <c r="AW316" s="13" t="s">
        <v>3</v>
      </c>
      <c r="AX316" s="13" t="s">
        <v>81</v>
      </c>
      <c r="AY316" s="162" t="s">
        <v>121</v>
      </c>
    </row>
    <row r="317" spans="1:65" s="2" customFormat="1" ht="14.45" customHeight="1">
      <c r="A317" s="33"/>
      <c r="B317" s="145"/>
      <c r="C317" s="184" t="s">
        <v>459</v>
      </c>
      <c r="D317" s="184" t="s">
        <v>270</v>
      </c>
      <c r="E317" s="185" t="s">
        <v>460</v>
      </c>
      <c r="F317" s="186" t="s">
        <v>461</v>
      </c>
      <c r="G317" s="187" t="s">
        <v>244</v>
      </c>
      <c r="H317" s="188">
        <v>10.8096</v>
      </c>
      <c r="I317" s="189"/>
      <c r="J317" s="190">
        <f>ROUND(I317*H317,2)</f>
        <v>0</v>
      </c>
      <c r="K317" s="191"/>
      <c r="L317" s="192"/>
      <c r="M317" s="193" t="s">
        <v>1</v>
      </c>
      <c r="N317" s="194" t="s">
        <v>38</v>
      </c>
      <c r="O317" s="59"/>
      <c r="P317" s="156">
        <f>O317*H317</f>
        <v>0</v>
      </c>
      <c r="Q317" s="156">
        <v>1</v>
      </c>
      <c r="R317" s="156">
        <f>Q317*H317</f>
        <v>10.8096</v>
      </c>
      <c r="S317" s="156">
        <v>0</v>
      </c>
      <c r="T317" s="157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58" t="s">
        <v>160</v>
      </c>
      <c r="AT317" s="158" t="s">
        <v>270</v>
      </c>
      <c r="AU317" s="158" t="s">
        <v>83</v>
      </c>
      <c r="AY317" s="18" t="s">
        <v>121</v>
      </c>
      <c r="BE317" s="159">
        <f>IF(N317="základní",J317,0)</f>
        <v>0</v>
      </c>
      <c r="BF317" s="159">
        <f>IF(N317="snížená",J317,0)</f>
        <v>0</v>
      </c>
      <c r="BG317" s="159">
        <f>IF(N317="zákl. přenesená",J317,0)</f>
        <v>0</v>
      </c>
      <c r="BH317" s="159">
        <f>IF(N317="sníž. přenesená",J317,0)</f>
        <v>0</v>
      </c>
      <c r="BI317" s="159">
        <f>IF(N317="nulová",J317,0)</f>
        <v>0</v>
      </c>
      <c r="BJ317" s="18" t="s">
        <v>81</v>
      </c>
      <c r="BK317" s="159">
        <f>ROUND(I317*H317,2)</f>
        <v>0</v>
      </c>
      <c r="BL317" s="18" t="s">
        <v>127</v>
      </c>
      <c r="BM317" s="158" t="s">
        <v>462</v>
      </c>
    </row>
    <row r="318" spans="2:51" s="13" customFormat="1" ht="12">
      <c r="B318" s="160"/>
      <c r="D318" s="161" t="s">
        <v>129</v>
      </c>
      <c r="E318" s="162" t="s">
        <v>1</v>
      </c>
      <c r="F318" s="163" t="s">
        <v>949</v>
      </c>
      <c r="H318" s="164">
        <v>5.3513</v>
      </c>
      <c r="I318" s="165"/>
      <c r="L318" s="160"/>
      <c r="M318" s="166"/>
      <c r="N318" s="167"/>
      <c r="O318" s="167"/>
      <c r="P318" s="167"/>
      <c r="Q318" s="167"/>
      <c r="R318" s="167"/>
      <c r="S318" s="167"/>
      <c r="T318" s="168"/>
      <c r="AT318" s="162" t="s">
        <v>129</v>
      </c>
      <c r="AU318" s="162" t="s">
        <v>83</v>
      </c>
      <c r="AV318" s="13" t="s">
        <v>83</v>
      </c>
      <c r="AW318" s="13" t="s">
        <v>30</v>
      </c>
      <c r="AX318" s="13" t="s">
        <v>73</v>
      </c>
      <c r="AY318" s="162" t="s">
        <v>121</v>
      </c>
    </row>
    <row r="319" spans="2:51" s="14" customFormat="1" ht="12">
      <c r="B319" s="169"/>
      <c r="D319" s="161" t="s">
        <v>129</v>
      </c>
      <c r="E319" s="170" t="s">
        <v>1</v>
      </c>
      <c r="F319" s="171" t="s">
        <v>463</v>
      </c>
      <c r="H319" s="170" t="s">
        <v>1</v>
      </c>
      <c r="I319" s="172"/>
      <c r="L319" s="169"/>
      <c r="M319" s="173"/>
      <c r="N319" s="174"/>
      <c r="O319" s="174"/>
      <c r="P319" s="174"/>
      <c r="Q319" s="174"/>
      <c r="R319" s="174"/>
      <c r="S319" s="174"/>
      <c r="T319" s="175"/>
      <c r="AT319" s="170" t="s">
        <v>129</v>
      </c>
      <c r="AU319" s="170" t="s">
        <v>83</v>
      </c>
      <c r="AV319" s="14" t="s">
        <v>81</v>
      </c>
      <c r="AW319" s="14" t="s">
        <v>30</v>
      </c>
      <c r="AX319" s="14" t="s">
        <v>73</v>
      </c>
      <c r="AY319" s="170" t="s">
        <v>121</v>
      </c>
    </row>
    <row r="320" spans="2:51" s="13" customFormat="1" ht="12">
      <c r="B320" s="160"/>
      <c r="D320" s="161" t="s">
        <v>129</v>
      </c>
      <c r="E320" s="162" t="s">
        <v>1</v>
      </c>
      <c r="F320" s="163" t="s">
        <v>950</v>
      </c>
      <c r="H320" s="164">
        <v>10.7026</v>
      </c>
      <c r="I320" s="165"/>
      <c r="L320" s="160"/>
      <c r="M320" s="166"/>
      <c r="N320" s="167"/>
      <c r="O320" s="167"/>
      <c r="P320" s="167"/>
      <c r="Q320" s="167"/>
      <c r="R320" s="167"/>
      <c r="S320" s="167"/>
      <c r="T320" s="168"/>
      <c r="AT320" s="162" t="s">
        <v>129</v>
      </c>
      <c r="AU320" s="162" t="s">
        <v>83</v>
      </c>
      <c r="AV320" s="13" t="s">
        <v>83</v>
      </c>
      <c r="AW320" s="13" t="s">
        <v>30</v>
      </c>
      <c r="AX320" s="13" t="s">
        <v>81</v>
      </c>
      <c r="AY320" s="162" t="s">
        <v>121</v>
      </c>
    </row>
    <row r="321" spans="2:51" s="13" customFormat="1" ht="12">
      <c r="B321" s="160"/>
      <c r="D321" s="161" t="s">
        <v>129</v>
      </c>
      <c r="F321" s="163" t="s">
        <v>951</v>
      </c>
      <c r="H321" s="164">
        <v>10.8096</v>
      </c>
      <c r="I321" s="165"/>
      <c r="L321" s="160"/>
      <c r="M321" s="166"/>
      <c r="N321" s="167"/>
      <c r="O321" s="167"/>
      <c r="P321" s="167"/>
      <c r="Q321" s="167"/>
      <c r="R321" s="167"/>
      <c r="S321" s="167"/>
      <c r="T321" s="168"/>
      <c r="AT321" s="162" t="s">
        <v>129</v>
      </c>
      <c r="AU321" s="162" t="s">
        <v>83</v>
      </c>
      <c r="AV321" s="13" t="s">
        <v>83</v>
      </c>
      <c r="AW321" s="13" t="s">
        <v>3</v>
      </c>
      <c r="AX321" s="13" t="s">
        <v>81</v>
      </c>
      <c r="AY321" s="162" t="s">
        <v>121</v>
      </c>
    </row>
    <row r="322" spans="1:65" s="2" customFormat="1" ht="22.15" customHeight="1">
      <c r="A322" s="33"/>
      <c r="B322" s="145"/>
      <c r="C322" s="146" t="s">
        <v>464</v>
      </c>
      <c r="D322" s="146" t="s">
        <v>123</v>
      </c>
      <c r="E322" s="147" t="s">
        <v>465</v>
      </c>
      <c r="F322" s="148" t="s">
        <v>466</v>
      </c>
      <c r="G322" s="149" t="s">
        <v>126</v>
      </c>
      <c r="H322" s="150">
        <v>43.3</v>
      </c>
      <c r="I322" s="151"/>
      <c r="J322" s="152">
        <f>ROUND(I322*H322,2)</f>
        <v>0</v>
      </c>
      <c r="K322" s="153"/>
      <c r="L322" s="34"/>
      <c r="M322" s="154" t="s">
        <v>1</v>
      </c>
      <c r="N322" s="155" t="s">
        <v>38</v>
      </c>
      <c r="O322" s="59"/>
      <c r="P322" s="156">
        <f>O322*H322</f>
        <v>0</v>
      </c>
      <c r="Q322" s="156">
        <v>0.08425</v>
      </c>
      <c r="R322" s="156">
        <f>Q322*H322</f>
        <v>3.648025</v>
      </c>
      <c r="S322" s="156">
        <v>0</v>
      </c>
      <c r="T322" s="157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8" t="s">
        <v>127</v>
      </c>
      <c r="AT322" s="158" t="s">
        <v>123</v>
      </c>
      <c r="AU322" s="158" t="s">
        <v>83</v>
      </c>
      <c r="AY322" s="18" t="s">
        <v>121</v>
      </c>
      <c r="BE322" s="159">
        <f>IF(N322="základní",J322,0)</f>
        <v>0</v>
      </c>
      <c r="BF322" s="159">
        <f>IF(N322="snížená",J322,0)</f>
        <v>0</v>
      </c>
      <c r="BG322" s="159">
        <f>IF(N322="zákl. přenesená",J322,0)</f>
        <v>0</v>
      </c>
      <c r="BH322" s="159">
        <f>IF(N322="sníž. přenesená",J322,0)</f>
        <v>0</v>
      </c>
      <c r="BI322" s="159">
        <f>IF(N322="nulová",J322,0)</f>
        <v>0</v>
      </c>
      <c r="BJ322" s="18" t="s">
        <v>81</v>
      </c>
      <c r="BK322" s="159">
        <f>ROUND(I322*H322,2)</f>
        <v>0</v>
      </c>
      <c r="BL322" s="18" t="s">
        <v>127</v>
      </c>
      <c r="BM322" s="158" t="s">
        <v>467</v>
      </c>
    </row>
    <row r="323" spans="1:65" s="2" customFormat="1" ht="14.45" customHeight="1">
      <c r="A323" s="33"/>
      <c r="B323" s="145"/>
      <c r="C323" s="184" t="s">
        <v>468</v>
      </c>
      <c r="D323" s="184" t="s">
        <v>270</v>
      </c>
      <c r="E323" s="185" t="s">
        <v>469</v>
      </c>
      <c r="F323" s="186" t="s">
        <v>470</v>
      </c>
      <c r="G323" s="187" t="s">
        <v>126</v>
      </c>
      <c r="H323" s="188">
        <v>18.334</v>
      </c>
      <c r="I323" s="189"/>
      <c r="J323" s="190">
        <f>ROUND(I323*H323,2)</f>
        <v>0</v>
      </c>
      <c r="K323" s="191"/>
      <c r="L323" s="192"/>
      <c r="M323" s="193" t="s">
        <v>1</v>
      </c>
      <c r="N323" s="194" t="s">
        <v>38</v>
      </c>
      <c r="O323" s="59"/>
      <c r="P323" s="156">
        <f>O323*H323</f>
        <v>0</v>
      </c>
      <c r="Q323" s="156">
        <v>0.113</v>
      </c>
      <c r="R323" s="156">
        <f>Q323*H323</f>
        <v>2.071742</v>
      </c>
      <c r="S323" s="156">
        <v>0</v>
      </c>
      <c r="T323" s="157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8" t="s">
        <v>160</v>
      </c>
      <c r="AT323" s="158" t="s">
        <v>270</v>
      </c>
      <c r="AU323" s="158" t="s">
        <v>83</v>
      </c>
      <c r="AY323" s="18" t="s">
        <v>121</v>
      </c>
      <c r="BE323" s="159">
        <f>IF(N323="základní",J323,0)</f>
        <v>0</v>
      </c>
      <c r="BF323" s="159">
        <f>IF(N323="snížená",J323,0)</f>
        <v>0</v>
      </c>
      <c r="BG323" s="159">
        <f>IF(N323="zákl. přenesená",J323,0)</f>
        <v>0</v>
      </c>
      <c r="BH323" s="159">
        <f>IF(N323="sníž. přenesená",J323,0)</f>
        <v>0</v>
      </c>
      <c r="BI323" s="159">
        <f>IF(N323="nulová",J323,0)</f>
        <v>0</v>
      </c>
      <c r="BJ323" s="18" t="s">
        <v>81</v>
      </c>
      <c r="BK323" s="159">
        <f>ROUND(I323*H323,2)</f>
        <v>0</v>
      </c>
      <c r="BL323" s="18" t="s">
        <v>127</v>
      </c>
      <c r="BM323" s="158" t="s">
        <v>471</v>
      </c>
    </row>
    <row r="324" spans="2:51" s="14" customFormat="1" ht="12">
      <c r="B324" s="169"/>
      <c r="D324" s="161" t="s">
        <v>129</v>
      </c>
      <c r="E324" s="170" t="s">
        <v>1</v>
      </c>
      <c r="F324" s="171" t="s">
        <v>142</v>
      </c>
      <c r="H324" s="170" t="s">
        <v>1</v>
      </c>
      <c r="I324" s="172"/>
      <c r="L324" s="169"/>
      <c r="M324" s="173"/>
      <c r="N324" s="174"/>
      <c r="O324" s="174"/>
      <c r="P324" s="174"/>
      <c r="Q324" s="174"/>
      <c r="R324" s="174"/>
      <c r="S324" s="174"/>
      <c r="T324" s="175"/>
      <c r="AT324" s="170" t="s">
        <v>129</v>
      </c>
      <c r="AU324" s="170" t="s">
        <v>83</v>
      </c>
      <c r="AV324" s="14" t="s">
        <v>81</v>
      </c>
      <c r="AW324" s="14" t="s">
        <v>30</v>
      </c>
      <c r="AX324" s="14" t="s">
        <v>73</v>
      </c>
      <c r="AY324" s="170" t="s">
        <v>121</v>
      </c>
    </row>
    <row r="325" spans="2:51" s="14" customFormat="1" ht="12">
      <c r="B325" s="169"/>
      <c r="D325" s="161" t="s">
        <v>129</v>
      </c>
      <c r="E325" s="170" t="s">
        <v>1</v>
      </c>
      <c r="F325" s="171" t="s">
        <v>143</v>
      </c>
      <c r="H325" s="170" t="s">
        <v>1</v>
      </c>
      <c r="I325" s="172"/>
      <c r="L325" s="169"/>
      <c r="M325" s="173"/>
      <c r="N325" s="174"/>
      <c r="O325" s="174"/>
      <c r="P325" s="174"/>
      <c r="Q325" s="174"/>
      <c r="R325" s="174"/>
      <c r="S325" s="174"/>
      <c r="T325" s="175"/>
      <c r="AT325" s="170" t="s">
        <v>129</v>
      </c>
      <c r="AU325" s="170" t="s">
        <v>83</v>
      </c>
      <c r="AV325" s="14" t="s">
        <v>81</v>
      </c>
      <c r="AW325" s="14" t="s">
        <v>30</v>
      </c>
      <c r="AX325" s="14" t="s">
        <v>73</v>
      </c>
      <c r="AY325" s="170" t="s">
        <v>121</v>
      </c>
    </row>
    <row r="326" spans="2:51" s="14" customFormat="1" ht="12">
      <c r="B326" s="169"/>
      <c r="D326" s="161" t="s">
        <v>129</v>
      </c>
      <c r="E326" s="170" t="s">
        <v>1</v>
      </c>
      <c r="F326" s="171" t="s">
        <v>184</v>
      </c>
      <c r="H326" s="170" t="s">
        <v>1</v>
      </c>
      <c r="I326" s="172"/>
      <c r="L326" s="169"/>
      <c r="M326" s="173"/>
      <c r="N326" s="174"/>
      <c r="O326" s="174"/>
      <c r="P326" s="174"/>
      <c r="Q326" s="174"/>
      <c r="R326" s="174"/>
      <c r="S326" s="174"/>
      <c r="T326" s="175"/>
      <c r="AT326" s="170" t="s">
        <v>129</v>
      </c>
      <c r="AU326" s="170" t="s">
        <v>83</v>
      </c>
      <c r="AV326" s="14" t="s">
        <v>81</v>
      </c>
      <c r="AW326" s="14" t="s">
        <v>30</v>
      </c>
      <c r="AX326" s="14" t="s">
        <v>73</v>
      </c>
      <c r="AY326" s="170" t="s">
        <v>121</v>
      </c>
    </row>
    <row r="327" spans="2:51" s="13" customFormat="1" ht="12">
      <c r="B327" s="160"/>
      <c r="D327" s="161" t="s">
        <v>129</v>
      </c>
      <c r="E327" s="162" t="s">
        <v>1</v>
      </c>
      <c r="F327" s="163" t="s">
        <v>472</v>
      </c>
      <c r="H327" s="164">
        <v>17.8</v>
      </c>
      <c r="I327" s="165"/>
      <c r="L327" s="160"/>
      <c r="M327" s="166"/>
      <c r="N327" s="167"/>
      <c r="O327" s="167"/>
      <c r="P327" s="167"/>
      <c r="Q327" s="167"/>
      <c r="R327" s="167"/>
      <c r="S327" s="167"/>
      <c r="T327" s="168"/>
      <c r="AT327" s="162" t="s">
        <v>129</v>
      </c>
      <c r="AU327" s="162" t="s">
        <v>83</v>
      </c>
      <c r="AV327" s="13" t="s">
        <v>83</v>
      </c>
      <c r="AW327" s="13" t="s">
        <v>30</v>
      </c>
      <c r="AX327" s="13" t="s">
        <v>81</v>
      </c>
      <c r="AY327" s="162" t="s">
        <v>121</v>
      </c>
    </row>
    <row r="328" spans="2:51" s="13" customFormat="1" ht="12">
      <c r="B328" s="160"/>
      <c r="D328" s="161" t="s">
        <v>129</v>
      </c>
      <c r="F328" s="163" t="s">
        <v>473</v>
      </c>
      <c r="H328" s="164">
        <v>18.334</v>
      </c>
      <c r="I328" s="165"/>
      <c r="L328" s="160"/>
      <c r="M328" s="166"/>
      <c r="N328" s="167"/>
      <c r="O328" s="167"/>
      <c r="P328" s="167"/>
      <c r="Q328" s="167"/>
      <c r="R328" s="167"/>
      <c r="S328" s="167"/>
      <c r="T328" s="168"/>
      <c r="AT328" s="162" t="s">
        <v>129</v>
      </c>
      <c r="AU328" s="162" t="s">
        <v>83</v>
      </c>
      <c r="AV328" s="13" t="s">
        <v>83</v>
      </c>
      <c r="AW328" s="13" t="s">
        <v>3</v>
      </c>
      <c r="AX328" s="13" t="s">
        <v>81</v>
      </c>
      <c r="AY328" s="162" t="s">
        <v>121</v>
      </c>
    </row>
    <row r="329" spans="1:65" s="2" customFormat="1" ht="19.9" customHeight="1">
      <c r="A329" s="33"/>
      <c r="B329" s="145"/>
      <c r="C329" s="184" t="s">
        <v>474</v>
      </c>
      <c r="D329" s="184" t="s">
        <v>270</v>
      </c>
      <c r="E329" s="185" t="s">
        <v>475</v>
      </c>
      <c r="F329" s="186" t="s">
        <v>476</v>
      </c>
      <c r="G329" s="187" t="s">
        <v>126</v>
      </c>
      <c r="H329" s="188">
        <v>16.48</v>
      </c>
      <c r="I329" s="189"/>
      <c r="J329" s="190">
        <f>ROUND(I329*H329,2)</f>
        <v>0</v>
      </c>
      <c r="K329" s="191"/>
      <c r="L329" s="192"/>
      <c r="M329" s="193" t="s">
        <v>1</v>
      </c>
      <c r="N329" s="194" t="s">
        <v>38</v>
      </c>
      <c r="O329" s="59"/>
      <c r="P329" s="156">
        <f>O329*H329</f>
        <v>0</v>
      </c>
      <c r="Q329" s="156">
        <v>0.131</v>
      </c>
      <c r="R329" s="156">
        <f>Q329*H329</f>
        <v>2.1588800000000004</v>
      </c>
      <c r="S329" s="156">
        <v>0</v>
      </c>
      <c r="T329" s="157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58" t="s">
        <v>160</v>
      </c>
      <c r="AT329" s="158" t="s">
        <v>270</v>
      </c>
      <c r="AU329" s="158" t="s">
        <v>83</v>
      </c>
      <c r="AY329" s="18" t="s">
        <v>121</v>
      </c>
      <c r="BE329" s="159">
        <f>IF(N329="základní",J329,0)</f>
        <v>0</v>
      </c>
      <c r="BF329" s="159">
        <f>IF(N329="snížená",J329,0)</f>
        <v>0</v>
      </c>
      <c r="BG329" s="159">
        <f>IF(N329="zákl. přenesená",J329,0)</f>
        <v>0</v>
      </c>
      <c r="BH329" s="159">
        <f>IF(N329="sníž. přenesená",J329,0)</f>
        <v>0</v>
      </c>
      <c r="BI329" s="159">
        <f>IF(N329="nulová",J329,0)</f>
        <v>0</v>
      </c>
      <c r="BJ329" s="18" t="s">
        <v>81</v>
      </c>
      <c r="BK329" s="159">
        <f>ROUND(I329*H329,2)</f>
        <v>0</v>
      </c>
      <c r="BL329" s="18" t="s">
        <v>127</v>
      </c>
      <c r="BM329" s="158" t="s">
        <v>477</v>
      </c>
    </row>
    <row r="330" spans="2:51" s="14" customFormat="1" ht="12">
      <c r="B330" s="169"/>
      <c r="D330" s="161" t="s">
        <v>129</v>
      </c>
      <c r="E330" s="170" t="s">
        <v>1</v>
      </c>
      <c r="F330" s="171" t="s">
        <v>142</v>
      </c>
      <c r="H330" s="170" t="s">
        <v>1</v>
      </c>
      <c r="I330" s="172"/>
      <c r="L330" s="169"/>
      <c r="M330" s="173"/>
      <c r="N330" s="174"/>
      <c r="O330" s="174"/>
      <c r="P330" s="174"/>
      <c r="Q330" s="174"/>
      <c r="R330" s="174"/>
      <c r="S330" s="174"/>
      <c r="T330" s="175"/>
      <c r="AT330" s="170" t="s">
        <v>129</v>
      </c>
      <c r="AU330" s="170" t="s">
        <v>83</v>
      </c>
      <c r="AV330" s="14" t="s">
        <v>81</v>
      </c>
      <c r="AW330" s="14" t="s">
        <v>30</v>
      </c>
      <c r="AX330" s="14" t="s">
        <v>73</v>
      </c>
      <c r="AY330" s="170" t="s">
        <v>121</v>
      </c>
    </row>
    <row r="331" spans="2:51" s="14" customFormat="1" ht="12">
      <c r="B331" s="169"/>
      <c r="D331" s="161" t="s">
        <v>129</v>
      </c>
      <c r="E331" s="170" t="s">
        <v>1</v>
      </c>
      <c r="F331" s="171" t="s">
        <v>143</v>
      </c>
      <c r="H331" s="170" t="s">
        <v>1</v>
      </c>
      <c r="I331" s="172"/>
      <c r="L331" s="169"/>
      <c r="M331" s="173"/>
      <c r="N331" s="174"/>
      <c r="O331" s="174"/>
      <c r="P331" s="174"/>
      <c r="Q331" s="174"/>
      <c r="R331" s="174"/>
      <c r="S331" s="174"/>
      <c r="T331" s="175"/>
      <c r="AT331" s="170" t="s">
        <v>129</v>
      </c>
      <c r="AU331" s="170" t="s">
        <v>83</v>
      </c>
      <c r="AV331" s="14" t="s">
        <v>81</v>
      </c>
      <c r="AW331" s="14" t="s">
        <v>30</v>
      </c>
      <c r="AX331" s="14" t="s">
        <v>73</v>
      </c>
      <c r="AY331" s="170" t="s">
        <v>121</v>
      </c>
    </row>
    <row r="332" spans="2:51" s="14" customFormat="1" ht="12">
      <c r="B332" s="169"/>
      <c r="D332" s="161" t="s">
        <v>129</v>
      </c>
      <c r="E332" s="170" t="s">
        <v>1</v>
      </c>
      <c r="F332" s="171" t="s">
        <v>184</v>
      </c>
      <c r="H332" s="170" t="s">
        <v>1</v>
      </c>
      <c r="I332" s="172"/>
      <c r="L332" s="169"/>
      <c r="M332" s="173"/>
      <c r="N332" s="174"/>
      <c r="O332" s="174"/>
      <c r="P332" s="174"/>
      <c r="Q332" s="174"/>
      <c r="R332" s="174"/>
      <c r="S332" s="174"/>
      <c r="T332" s="175"/>
      <c r="AT332" s="170" t="s">
        <v>129</v>
      </c>
      <c r="AU332" s="170" t="s">
        <v>83</v>
      </c>
      <c r="AV332" s="14" t="s">
        <v>81</v>
      </c>
      <c r="AW332" s="14" t="s">
        <v>30</v>
      </c>
      <c r="AX332" s="14" t="s">
        <v>73</v>
      </c>
      <c r="AY332" s="170" t="s">
        <v>121</v>
      </c>
    </row>
    <row r="333" spans="2:51" s="13" customFormat="1" ht="12">
      <c r="B333" s="160"/>
      <c r="D333" s="161" t="s">
        <v>129</v>
      </c>
      <c r="E333" s="162" t="s">
        <v>1</v>
      </c>
      <c r="F333" s="163" t="s">
        <v>478</v>
      </c>
      <c r="H333" s="164">
        <v>16</v>
      </c>
      <c r="I333" s="165"/>
      <c r="L333" s="160"/>
      <c r="M333" s="166"/>
      <c r="N333" s="167"/>
      <c r="O333" s="167"/>
      <c r="P333" s="167"/>
      <c r="Q333" s="167"/>
      <c r="R333" s="167"/>
      <c r="S333" s="167"/>
      <c r="T333" s="168"/>
      <c r="AT333" s="162" t="s">
        <v>129</v>
      </c>
      <c r="AU333" s="162" t="s">
        <v>83</v>
      </c>
      <c r="AV333" s="13" t="s">
        <v>83</v>
      </c>
      <c r="AW333" s="13" t="s">
        <v>30</v>
      </c>
      <c r="AX333" s="13" t="s">
        <v>81</v>
      </c>
      <c r="AY333" s="162" t="s">
        <v>121</v>
      </c>
    </row>
    <row r="334" spans="2:51" s="13" customFormat="1" ht="12">
      <c r="B334" s="160"/>
      <c r="D334" s="161" t="s">
        <v>129</v>
      </c>
      <c r="F334" s="163" t="s">
        <v>479</v>
      </c>
      <c r="H334" s="164">
        <v>16.48</v>
      </c>
      <c r="I334" s="165"/>
      <c r="L334" s="160"/>
      <c r="M334" s="166"/>
      <c r="N334" s="167"/>
      <c r="O334" s="167"/>
      <c r="P334" s="167"/>
      <c r="Q334" s="167"/>
      <c r="R334" s="167"/>
      <c r="S334" s="167"/>
      <c r="T334" s="168"/>
      <c r="AT334" s="162" t="s">
        <v>129</v>
      </c>
      <c r="AU334" s="162" t="s">
        <v>83</v>
      </c>
      <c r="AV334" s="13" t="s">
        <v>83</v>
      </c>
      <c r="AW334" s="13" t="s">
        <v>3</v>
      </c>
      <c r="AX334" s="13" t="s">
        <v>81</v>
      </c>
      <c r="AY334" s="162" t="s">
        <v>121</v>
      </c>
    </row>
    <row r="335" spans="1:65" s="2" customFormat="1" ht="14.45" customHeight="1">
      <c r="A335" s="33"/>
      <c r="B335" s="145"/>
      <c r="C335" s="184" t="s">
        <v>480</v>
      </c>
      <c r="D335" s="184" t="s">
        <v>270</v>
      </c>
      <c r="E335" s="185" t="s">
        <v>481</v>
      </c>
      <c r="F335" s="186" t="s">
        <v>482</v>
      </c>
      <c r="G335" s="187" t="s">
        <v>126</v>
      </c>
      <c r="H335" s="188">
        <v>2.06</v>
      </c>
      <c r="I335" s="189"/>
      <c r="J335" s="190">
        <f>ROUND(I335*H335,2)</f>
        <v>0</v>
      </c>
      <c r="K335" s="191"/>
      <c r="L335" s="192"/>
      <c r="M335" s="193" t="s">
        <v>1</v>
      </c>
      <c r="N335" s="194" t="s">
        <v>38</v>
      </c>
      <c r="O335" s="59"/>
      <c r="P335" s="156">
        <f>O335*H335</f>
        <v>0</v>
      </c>
      <c r="Q335" s="156">
        <v>0</v>
      </c>
      <c r="R335" s="156">
        <f>Q335*H335</f>
        <v>0</v>
      </c>
      <c r="S335" s="156">
        <v>0</v>
      </c>
      <c r="T335" s="157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58" t="s">
        <v>160</v>
      </c>
      <c r="AT335" s="158" t="s">
        <v>270</v>
      </c>
      <c r="AU335" s="158" t="s">
        <v>83</v>
      </c>
      <c r="AY335" s="18" t="s">
        <v>121</v>
      </c>
      <c r="BE335" s="159">
        <f>IF(N335="základní",J335,0)</f>
        <v>0</v>
      </c>
      <c r="BF335" s="159">
        <f>IF(N335="snížená",J335,0)</f>
        <v>0</v>
      </c>
      <c r="BG335" s="159">
        <f>IF(N335="zákl. přenesená",J335,0)</f>
        <v>0</v>
      </c>
      <c r="BH335" s="159">
        <f>IF(N335="sníž. přenesená",J335,0)</f>
        <v>0</v>
      </c>
      <c r="BI335" s="159">
        <f>IF(N335="nulová",J335,0)</f>
        <v>0</v>
      </c>
      <c r="BJ335" s="18" t="s">
        <v>81</v>
      </c>
      <c r="BK335" s="159">
        <f>ROUND(I335*H335,2)</f>
        <v>0</v>
      </c>
      <c r="BL335" s="18" t="s">
        <v>127</v>
      </c>
      <c r="BM335" s="158" t="s">
        <v>483</v>
      </c>
    </row>
    <row r="336" spans="2:51" s="14" customFormat="1" ht="12">
      <c r="B336" s="169"/>
      <c r="D336" s="161" t="s">
        <v>129</v>
      </c>
      <c r="E336" s="170" t="s">
        <v>1</v>
      </c>
      <c r="F336" s="171" t="s">
        <v>142</v>
      </c>
      <c r="H336" s="170" t="s">
        <v>1</v>
      </c>
      <c r="I336" s="172"/>
      <c r="L336" s="169"/>
      <c r="M336" s="173"/>
      <c r="N336" s="174"/>
      <c r="O336" s="174"/>
      <c r="P336" s="174"/>
      <c r="Q336" s="174"/>
      <c r="R336" s="174"/>
      <c r="S336" s="174"/>
      <c r="T336" s="175"/>
      <c r="AT336" s="170" t="s">
        <v>129</v>
      </c>
      <c r="AU336" s="170" t="s">
        <v>83</v>
      </c>
      <c r="AV336" s="14" t="s">
        <v>81</v>
      </c>
      <c r="AW336" s="14" t="s">
        <v>30</v>
      </c>
      <c r="AX336" s="14" t="s">
        <v>73</v>
      </c>
      <c r="AY336" s="170" t="s">
        <v>121</v>
      </c>
    </row>
    <row r="337" spans="2:51" s="14" customFormat="1" ht="12">
      <c r="B337" s="169"/>
      <c r="D337" s="161" t="s">
        <v>129</v>
      </c>
      <c r="E337" s="170" t="s">
        <v>1</v>
      </c>
      <c r="F337" s="171" t="s">
        <v>143</v>
      </c>
      <c r="H337" s="170" t="s">
        <v>1</v>
      </c>
      <c r="I337" s="172"/>
      <c r="L337" s="169"/>
      <c r="M337" s="173"/>
      <c r="N337" s="174"/>
      <c r="O337" s="174"/>
      <c r="P337" s="174"/>
      <c r="Q337" s="174"/>
      <c r="R337" s="174"/>
      <c r="S337" s="174"/>
      <c r="T337" s="175"/>
      <c r="AT337" s="170" t="s">
        <v>129</v>
      </c>
      <c r="AU337" s="170" t="s">
        <v>83</v>
      </c>
      <c r="AV337" s="14" t="s">
        <v>81</v>
      </c>
      <c r="AW337" s="14" t="s">
        <v>30</v>
      </c>
      <c r="AX337" s="14" t="s">
        <v>73</v>
      </c>
      <c r="AY337" s="170" t="s">
        <v>121</v>
      </c>
    </row>
    <row r="338" spans="2:51" s="14" customFormat="1" ht="12">
      <c r="B338" s="169"/>
      <c r="D338" s="161" t="s">
        <v>129</v>
      </c>
      <c r="E338" s="170" t="s">
        <v>1</v>
      </c>
      <c r="F338" s="171" t="s">
        <v>184</v>
      </c>
      <c r="H338" s="170" t="s">
        <v>1</v>
      </c>
      <c r="I338" s="172"/>
      <c r="L338" s="169"/>
      <c r="M338" s="173"/>
      <c r="N338" s="174"/>
      <c r="O338" s="174"/>
      <c r="P338" s="174"/>
      <c r="Q338" s="174"/>
      <c r="R338" s="174"/>
      <c r="S338" s="174"/>
      <c r="T338" s="175"/>
      <c r="AT338" s="170" t="s">
        <v>129</v>
      </c>
      <c r="AU338" s="170" t="s">
        <v>83</v>
      </c>
      <c r="AV338" s="14" t="s">
        <v>81</v>
      </c>
      <c r="AW338" s="14" t="s">
        <v>30</v>
      </c>
      <c r="AX338" s="14" t="s">
        <v>73</v>
      </c>
      <c r="AY338" s="170" t="s">
        <v>121</v>
      </c>
    </row>
    <row r="339" spans="2:51" s="13" customFormat="1" ht="12">
      <c r="B339" s="160"/>
      <c r="D339" s="161" t="s">
        <v>129</v>
      </c>
      <c r="E339" s="162" t="s">
        <v>1</v>
      </c>
      <c r="F339" s="163" t="s">
        <v>484</v>
      </c>
      <c r="H339" s="164">
        <v>2</v>
      </c>
      <c r="I339" s="165"/>
      <c r="L339" s="160"/>
      <c r="M339" s="166"/>
      <c r="N339" s="167"/>
      <c r="O339" s="167"/>
      <c r="P339" s="167"/>
      <c r="Q339" s="167"/>
      <c r="R339" s="167"/>
      <c r="S339" s="167"/>
      <c r="T339" s="168"/>
      <c r="AT339" s="162" t="s">
        <v>129</v>
      </c>
      <c r="AU339" s="162" t="s">
        <v>83</v>
      </c>
      <c r="AV339" s="13" t="s">
        <v>83</v>
      </c>
      <c r="AW339" s="13" t="s">
        <v>30</v>
      </c>
      <c r="AX339" s="13" t="s">
        <v>81</v>
      </c>
      <c r="AY339" s="162" t="s">
        <v>121</v>
      </c>
    </row>
    <row r="340" spans="2:51" s="13" customFormat="1" ht="12">
      <c r="B340" s="160"/>
      <c r="D340" s="161" t="s">
        <v>129</v>
      </c>
      <c r="F340" s="163" t="s">
        <v>485</v>
      </c>
      <c r="H340" s="164">
        <v>2.06</v>
      </c>
      <c r="I340" s="165"/>
      <c r="L340" s="160"/>
      <c r="M340" s="166"/>
      <c r="N340" s="167"/>
      <c r="O340" s="167"/>
      <c r="P340" s="167"/>
      <c r="Q340" s="167"/>
      <c r="R340" s="167"/>
      <c r="S340" s="167"/>
      <c r="T340" s="168"/>
      <c r="AT340" s="162" t="s">
        <v>129</v>
      </c>
      <c r="AU340" s="162" t="s">
        <v>83</v>
      </c>
      <c r="AV340" s="13" t="s">
        <v>83</v>
      </c>
      <c r="AW340" s="13" t="s">
        <v>3</v>
      </c>
      <c r="AX340" s="13" t="s">
        <v>81</v>
      </c>
      <c r="AY340" s="162" t="s">
        <v>121</v>
      </c>
    </row>
    <row r="341" spans="1:65" s="2" customFormat="1" ht="22.15" customHeight="1">
      <c r="A341" s="33"/>
      <c r="B341" s="145"/>
      <c r="C341" s="184" t="s">
        <v>486</v>
      </c>
      <c r="D341" s="184" t="s">
        <v>270</v>
      </c>
      <c r="E341" s="185" t="s">
        <v>487</v>
      </c>
      <c r="F341" s="186" t="s">
        <v>488</v>
      </c>
      <c r="G341" s="187" t="s">
        <v>126</v>
      </c>
      <c r="H341" s="188">
        <v>7.5</v>
      </c>
      <c r="I341" s="189"/>
      <c r="J341" s="190">
        <f>ROUND(I341*H341,2)</f>
        <v>0</v>
      </c>
      <c r="K341" s="191"/>
      <c r="L341" s="192"/>
      <c r="M341" s="193" t="s">
        <v>1</v>
      </c>
      <c r="N341" s="194" t="s">
        <v>38</v>
      </c>
      <c r="O341" s="59"/>
      <c r="P341" s="156">
        <f>O341*H341</f>
        <v>0</v>
      </c>
      <c r="Q341" s="156">
        <v>0.131</v>
      </c>
      <c r="R341" s="156">
        <f>Q341*H341</f>
        <v>0.9825</v>
      </c>
      <c r="S341" s="156">
        <v>0</v>
      </c>
      <c r="T341" s="157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58" t="s">
        <v>160</v>
      </c>
      <c r="AT341" s="158" t="s">
        <v>270</v>
      </c>
      <c r="AU341" s="158" t="s">
        <v>83</v>
      </c>
      <c r="AY341" s="18" t="s">
        <v>121</v>
      </c>
      <c r="BE341" s="159">
        <f>IF(N341="základní",J341,0)</f>
        <v>0</v>
      </c>
      <c r="BF341" s="159">
        <f>IF(N341="snížená",J341,0)</f>
        <v>0</v>
      </c>
      <c r="BG341" s="159">
        <f>IF(N341="zákl. přenesená",J341,0)</f>
        <v>0</v>
      </c>
      <c r="BH341" s="159">
        <f>IF(N341="sníž. přenesená",J341,0)</f>
        <v>0</v>
      </c>
      <c r="BI341" s="159">
        <f>IF(N341="nulová",J341,0)</f>
        <v>0</v>
      </c>
      <c r="BJ341" s="18" t="s">
        <v>81</v>
      </c>
      <c r="BK341" s="159">
        <f>ROUND(I341*H341,2)</f>
        <v>0</v>
      </c>
      <c r="BL341" s="18" t="s">
        <v>127</v>
      </c>
      <c r="BM341" s="158" t="s">
        <v>489</v>
      </c>
    </row>
    <row r="342" spans="2:51" s="13" customFormat="1" ht="12">
      <c r="B342" s="160"/>
      <c r="D342" s="161" t="s">
        <v>129</v>
      </c>
      <c r="E342" s="162" t="s">
        <v>1</v>
      </c>
      <c r="F342" s="163" t="s">
        <v>490</v>
      </c>
      <c r="H342" s="164">
        <v>7.5</v>
      </c>
      <c r="I342" s="165"/>
      <c r="L342" s="160"/>
      <c r="M342" s="166"/>
      <c r="N342" s="167"/>
      <c r="O342" s="167"/>
      <c r="P342" s="167"/>
      <c r="Q342" s="167"/>
      <c r="R342" s="167"/>
      <c r="S342" s="167"/>
      <c r="T342" s="168"/>
      <c r="AT342" s="162" t="s">
        <v>129</v>
      </c>
      <c r="AU342" s="162" t="s">
        <v>83</v>
      </c>
      <c r="AV342" s="13" t="s">
        <v>83</v>
      </c>
      <c r="AW342" s="13" t="s">
        <v>30</v>
      </c>
      <c r="AX342" s="13" t="s">
        <v>81</v>
      </c>
      <c r="AY342" s="162" t="s">
        <v>121</v>
      </c>
    </row>
    <row r="343" spans="2:51" s="14" customFormat="1" ht="12">
      <c r="B343" s="169"/>
      <c r="D343" s="161" t="s">
        <v>129</v>
      </c>
      <c r="E343" s="170" t="s">
        <v>1</v>
      </c>
      <c r="F343" s="171" t="s">
        <v>491</v>
      </c>
      <c r="H343" s="170" t="s">
        <v>1</v>
      </c>
      <c r="I343" s="172"/>
      <c r="L343" s="169"/>
      <c r="M343" s="173"/>
      <c r="N343" s="174"/>
      <c r="O343" s="174"/>
      <c r="P343" s="174"/>
      <c r="Q343" s="174"/>
      <c r="R343" s="174"/>
      <c r="S343" s="174"/>
      <c r="T343" s="175"/>
      <c r="AT343" s="170" t="s">
        <v>129</v>
      </c>
      <c r="AU343" s="170" t="s">
        <v>83</v>
      </c>
      <c r="AV343" s="14" t="s">
        <v>81</v>
      </c>
      <c r="AW343" s="14" t="s">
        <v>30</v>
      </c>
      <c r="AX343" s="14" t="s">
        <v>73</v>
      </c>
      <c r="AY343" s="170" t="s">
        <v>121</v>
      </c>
    </row>
    <row r="344" spans="1:65" s="2" customFormat="1" ht="22.15" customHeight="1">
      <c r="A344" s="33"/>
      <c r="B344" s="145"/>
      <c r="C344" s="146" t="s">
        <v>492</v>
      </c>
      <c r="D344" s="146" t="s">
        <v>123</v>
      </c>
      <c r="E344" s="147" t="s">
        <v>465</v>
      </c>
      <c r="F344" s="148" t="s">
        <v>466</v>
      </c>
      <c r="G344" s="149" t="s">
        <v>126</v>
      </c>
      <c r="H344" s="150">
        <v>21</v>
      </c>
      <c r="I344" s="151"/>
      <c r="J344" s="152">
        <f>ROUND(I344*H344,2)</f>
        <v>0</v>
      </c>
      <c r="K344" s="153"/>
      <c r="L344" s="34"/>
      <c r="M344" s="154" t="s">
        <v>1</v>
      </c>
      <c r="N344" s="155" t="s">
        <v>38</v>
      </c>
      <c r="O344" s="59"/>
      <c r="P344" s="156">
        <f>O344*H344</f>
        <v>0</v>
      </c>
      <c r="Q344" s="156">
        <v>0.08425</v>
      </c>
      <c r="R344" s="156">
        <f>Q344*H344</f>
        <v>1.7692500000000002</v>
      </c>
      <c r="S344" s="156">
        <v>0</v>
      </c>
      <c r="T344" s="157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8" t="s">
        <v>127</v>
      </c>
      <c r="AT344" s="158" t="s">
        <v>123</v>
      </c>
      <c r="AU344" s="158" t="s">
        <v>83</v>
      </c>
      <c r="AY344" s="18" t="s">
        <v>121</v>
      </c>
      <c r="BE344" s="159">
        <f>IF(N344="základní",J344,0)</f>
        <v>0</v>
      </c>
      <c r="BF344" s="159">
        <f>IF(N344="snížená",J344,0)</f>
        <v>0</v>
      </c>
      <c r="BG344" s="159">
        <f>IF(N344="zákl. přenesená",J344,0)</f>
        <v>0</v>
      </c>
      <c r="BH344" s="159">
        <f>IF(N344="sníž. přenesená",J344,0)</f>
        <v>0</v>
      </c>
      <c r="BI344" s="159">
        <f>IF(N344="nulová",J344,0)</f>
        <v>0</v>
      </c>
      <c r="BJ344" s="18" t="s">
        <v>81</v>
      </c>
      <c r="BK344" s="159">
        <f>ROUND(I344*H344,2)</f>
        <v>0</v>
      </c>
      <c r="BL344" s="18" t="s">
        <v>127</v>
      </c>
      <c r="BM344" s="158" t="s">
        <v>493</v>
      </c>
    </row>
    <row r="345" spans="2:51" s="13" customFormat="1" ht="12">
      <c r="B345" s="160"/>
      <c r="D345" s="161" t="s">
        <v>129</v>
      </c>
      <c r="E345" s="162" t="s">
        <v>1</v>
      </c>
      <c r="F345" s="163" t="s">
        <v>494</v>
      </c>
      <c r="H345" s="164">
        <v>21</v>
      </c>
      <c r="I345" s="165"/>
      <c r="L345" s="160"/>
      <c r="M345" s="166"/>
      <c r="N345" s="167"/>
      <c r="O345" s="167"/>
      <c r="P345" s="167"/>
      <c r="Q345" s="167"/>
      <c r="R345" s="167"/>
      <c r="S345" s="167"/>
      <c r="T345" s="168"/>
      <c r="AT345" s="162" t="s">
        <v>129</v>
      </c>
      <c r="AU345" s="162" t="s">
        <v>83</v>
      </c>
      <c r="AV345" s="13" t="s">
        <v>83</v>
      </c>
      <c r="AW345" s="13" t="s">
        <v>30</v>
      </c>
      <c r="AX345" s="13" t="s">
        <v>81</v>
      </c>
      <c r="AY345" s="162" t="s">
        <v>121</v>
      </c>
    </row>
    <row r="346" spans="2:51" s="14" customFormat="1" ht="12">
      <c r="B346" s="169"/>
      <c r="D346" s="161" t="s">
        <v>129</v>
      </c>
      <c r="E346" s="170" t="s">
        <v>1</v>
      </c>
      <c r="F346" s="171" t="s">
        <v>495</v>
      </c>
      <c r="H346" s="170" t="s">
        <v>1</v>
      </c>
      <c r="I346" s="172"/>
      <c r="L346" s="169"/>
      <c r="M346" s="173"/>
      <c r="N346" s="174"/>
      <c r="O346" s="174"/>
      <c r="P346" s="174"/>
      <c r="Q346" s="174"/>
      <c r="R346" s="174"/>
      <c r="S346" s="174"/>
      <c r="T346" s="175"/>
      <c r="AT346" s="170" t="s">
        <v>129</v>
      </c>
      <c r="AU346" s="170" t="s">
        <v>83</v>
      </c>
      <c r="AV346" s="14" t="s">
        <v>81</v>
      </c>
      <c r="AW346" s="14" t="s">
        <v>30</v>
      </c>
      <c r="AX346" s="14" t="s">
        <v>73</v>
      </c>
      <c r="AY346" s="170" t="s">
        <v>121</v>
      </c>
    </row>
    <row r="347" spans="1:65" s="2" customFormat="1" ht="30" customHeight="1">
      <c r="A347" s="33"/>
      <c r="B347" s="145"/>
      <c r="C347" s="146" t="s">
        <v>496</v>
      </c>
      <c r="D347" s="146" t="s">
        <v>123</v>
      </c>
      <c r="E347" s="147" t="s">
        <v>497</v>
      </c>
      <c r="F347" s="148" t="s">
        <v>498</v>
      </c>
      <c r="G347" s="149" t="s">
        <v>126</v>
      </c>
      <c r="H347" s="150">
        <v>7.5</v>
      </c>
      <c r="I347" s="151"/>
      <c r="J347" s="152">
        <f>ROUND(I347*H347,2)</f>
        <v>0</v>
      </c>
      <c r="K347" s="153"/>
      <c r="L347" s="34"/>
      <c r="M347" s="154" t="s">
        <v>1</v>
      </c>
      <c r="N347" s="155" t="s">
        <v>38</v>
      </c>
      <c r="O347" s="59"/>
      <c r="P347" s="156">
        <f>O347*H347</f>
        <v>0</v>
      </c>
      <c r="Q347" s="156">
        <v>0</v>
      </c>
      <c r="R347" s="156">
        <f>Q347*H347</f>
        <v>0</v>
      </c>
      <c r="S347" s="156">
        <v>0</v>
      </c>
      <c r="T347" s="157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58" t="s">
        <v>127</v>
      </c>
      <c r="AT347" s="158" t="s">
        <v>123</v>
      </c>
      <c r="AU347" s="158" t="s">
        <v>83</v>
      </c>
      <c r="AY347" s="18" t="s">
        <v>121</v>
      </c>
      <c r="BE347" s="159">
        <f>IF(N347="základní",J347,0)</f>
        <v>0</v>
      </c>
      <c r="BF347" s="159">
        <f>IF(N347="snížená",J347,0)</f>
        <v>0</v>
      </c>
      <c r="BG347" s="159">
        <f>IF(N347="zákl. přenesená",J347,0)</f>
        <v>0</v>
      </c>
      <c r="BH347" s="159">
        <f>IF(N347="sníž. přenesená",J347,0)</f>
        <v>0</v>
      </c>
      <c r="BI347" s="159">
        <f>IF(N347="nulová",J347,0)</f>
        <v>0</v>
      </c>
      <c r="BJ347" s="18" t="s">
        <v>81</v>
      </c>
      <c r="BK347" s="159">
        <f>ROUND(I347*H347,2)</f>
        <v>0</v>
      </c>
      <c r="BL347" s="18" t="s">
        <v>127</v>
      </c>
      <c r="BM347" s="158" t="s">
        <v>499</v>
      </c>
    </row>
    <row r="348" spans="1:65" s="2" customFormat="1" ht="22.15" customHeight="1">
      <c r="A348" s="33"/>
      <c r="B348" s="145"/>
      <c r="C348" s="146" t="s">
        <v>500</v>
      </c>
      <c r="D348" s="146" t="s">
        <v>123</v>
      </c>
      <c r="E348" s="147" t="s">
        <v>501</v>
      </c>
      <c r="F348" s="148" t="s">
        <v>502</v>
      </c>
      <c r="G348" s="149" t="s">
        <v>126</v>
      </c>
      <c r="H348" s="150">
        <v>353</v>
      </c>
      <c r="I348" s="151"/>
      <c r="J348" s="152">
        <f>ROUND(I348*H348,2)</f>
        <v>0</v>
      </c>
      <c r="K348" s="153"/>
      <c r="L348" s="34"/>
      <c r="M348" s="154" t="s">
        <v>1</v>
      </c>
      <c r="N348" s="155" t="s">
        <v>38</v>
      </c>
      <c r="O348" s="59"/>
      <c r="P348" s="156">
        <f>O348*H348</f>
        <v>0</v>
      </c>
      <c r="Q348" s="156">
        <v>0.10362</v>
      </c>
      <c r="R348" s="156">
        <f>Q348*H348</f>
        <v>36.57786</v>
      </c>
      <c r="S348" s="156">
        <v>0</v>
      </c>
      <c r="T348" s="157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8" t="s">
        <v>127</v>
      </c>
      <c r="AT348" s="158" t="s">
        <v>123</v>
      </c>
      <c r="AU348" s="158" t="s">
        <v>83</v>
      </c>
      <c r="AY348" s="18" t="s">
        <v>121</v>
      </c>
      <c r="BE348" s="159">
        <f>IF(N348="základní",J348,0)</f>
        <v>0</v>
      </c>
      <c r="BF348" s="159">
        <f>IF(N348="snížená",J348,0)</f>
        <v>0</v>
      </c>
      <c r="BG348" s="159">
        <f>IF(N348="zákl. přenesená",J348,0)</f>
        <v>0</v>
      </c>
      <c r="BH348" s="159">
        <f>IF(N348="sníž. přenesená",J348,0)</f>
        <v>0</v>
      </c>
      <c r="BI348" s="159">
        <f>IF(N348="nulová",J348,0)</f>
        <v>0</v>
      </c>
      <c r="BJ348" s="18" t="s">
        <v>81</v>
      </c>
      <c r="BK348" s="159">
        <f>ROUND(I348*H348,2)</f>
        <v>0</v>
      </c>
      <c r="BL348" s="18" t="s">
        <v>127</v>
      </c>
      <c r="BM348" s="158" t="s">
        <v>503</v>
      </c>
    </row>
    <row r="349" spans="2:51" s="14" customFormat="1" ht="12">
      <c r="B349" s="169"/>
      <c r="D349" s="161" t="s">
        <v>129</v>
      </c>
      <c r="E349" s="170" t="s">
        <v>1</v>
      </c>
      <c r="F349" s="171" t="s">
        <v>142</v>
      </c>
      <c r="H349" s="170" t="s">
        <v>1</v>
      </c>
      <c r="I349" s="172"/>
      <c r="L349" s="169"/>
      <c r="M349" s="173"/>
      <c r="N349" s="174"/>
      <c r="O349" s="174"/>
      <c r="P349" s="174"/>
      <c r="Q349" s="174"/>
      <c r="R349" s="174"/>
      <c r="S349" s="174"/>
      <c r="T349" s="175"/>
      <c r="AT349" s="170" t="s">
        <v>129</v>
      </c>
      <c r="AU349" s="170" t="s">
        <v>83</v>
      </c>
      <c r="AV349" s="14" t="s">
        <v>81</v>
      </c>
      <c r="AW349" s="14" t="s">
        <v>30</v>
      </c>
      <c r="AX349" s="14" t="s">
        <v>73</v>
      </c>
      <c r="AY349" s="170" t="s">
        <v>121</v>
      </c>
    </row>
    <row r="350" spans="2:51" s="14" customFormat="1" ht="12">
      <c r="B350" s="169"/>
      <c r="D350" s="161" t="s">
        <v>129</v>
      </c>
      <c r="E350" s="170" t="s">
        <v>1</v>
      </c>
      <c r="F350" s="171" t="s">
        <v>143</v>
      </c>
      <c r="H350" s="170" t="s">
        <v>1</v>
      </c>
      <c r="I350" s="172"/>
      <c r="L350" s="169"/>
      <c r="M350" s="173"/>
      <c r="N350" s="174"/>
      <c r="O350" s="174"/>
      <c r="P350" s="174"/>
      <c r="Q350" s="174"/>
      <c r="R350" s="174"/>
      <c r="S350" s="174"/>
      <c r="T350" s="175"/>
      <c r="AT350" s="170" t="s">
        <v>129</v>
      </c>
      <c r="AU350" s="170" t="s">
        <v>83</v>
      </c>
      <c r="AV350" s="14" t="s">
        <v>81</v>
      </c>
      <c r="AW350" s="14" t="s">
        <v>30</v>
      </c>
      <c r="AX350" s="14" t="s">
        <v>73</v>
      </c>
      <c r="AY350" s="170" t="s">
        <v>121</v>
      </c>
    </row>
    <row r="351" spans="2:51" s="14" customFormat="1" ht="12">
      <c r="B351" s="169"/>
      <c r="D351" s="161" t="s">
        <v>129</v>
      </c>
      <c r="E351" s="170" t="s">
        <v>1</v>
      </c>
      <c r="F351" s="171" t="s">
        <v>184</v>
      </c>
      <c r="H351" s="170" t="s">
        <v>1</v>
      </c>
      <c r="I351" s="172"/>
      <c r="L351" s="169"/>
      <c r="M351" s="173"/>
      <c r="N351" s="174"/>
      <c r="O351" s="174"/>
      <c r="P351" s="174"/>
      <c r="Q351" s="174"/>
      <c r="R351" s="174"/>
      <c r="S351" s="174"/>
      <c r="T351" s="175"/>
      <c r="AT351" s="170" t="s">
        <v>129</v>
      </c>
      <c r="AU351" s="170" t="s">
        <v>83</v>
      </c>
      <c r="AV351" s="14" t="s">
        <v>81</v>
      </c>
      <c r="AW351" s="14" t="s">
        <v>30</v>
      </c>
      <c r="AX351" s="14" t="s">
        <v>73</v>
      </c>
      <c r="AY351" s="170" t="s">
        <v>121</v>
      </c>
    </row>
    <row r="352" spans="2:51" s="13" customFormat="1" ht="12">
      <c r="B352" s="160"/>
      <c r="D352" s="161" t="s">
        <v>129</v>
      </c>
      <c r="E352" s="162" t="s">
        <v>1</v>
      </c>
      <c r="F352" s="163" t="s">
        <v>371</v>
      </c>
      <c r="H352" s="164">
        <v>353</v>
      </c>
      <c r="I352" s="165"/>
      <c r="L352" s="160"/>
      <c r="M352" s="166"/>
      <c r="N352" s="167"/>
      <c r="O352" s="167"/>
      <c r="P352" s="167"/>
      <c r="Q352" s="167"/>
      <c r="R352" s="167"/>
      <c r="S352" s="167"/>
      <c r="T352" s="168"/>
      <c r="AT352" s="162" t="s">
        <v>129</v>
      </c>
      <c r="AU352" s="162" t="s">
        <v>83</v>
      </c>
      <c r="AV352" s="13" t="s">
        <v>83</v>
      </c>
      <c r="AW352" s="13" t="s">
        <v>30</v>
      </c>
      <c r="AX352" s="13" t="s">
        <v>81</v>
      </c>
      <c r="AY352" s="162" t="s">
        <v>121</v>
      </c>
    </row>
    <row r="353" spans="1:65" s="2" customFormat="1" ht="19.9" customHeight="1">
      <c r="A353" s="33"/>
      <c r="B353" s="145"/>
      <c r="C353" s="184" t="s">
        <v>504</v>
      </c>
      <c r="D353" s="184" t="s">
        <v>270</v>
      </c>
      <c r="E353" s="185" t="s">
        <v>505</v>
      </c>
      <c r="F353" s="186" t="s">
        <v>506</v>
      </c>
      <c r="G353" s="187" t="s">
        <v>126</v>
      </c>
      <c r="H353" s="188">
        <v>356.53</v>
      </c>
      <c r="I353" s="189"/>
      <c r="J353" s="190">
        <f>ROUND(I353*H353,2)</f>
        <v>0</v>
      </c>
      <c r="K353" s="191"/>
      <c r="L353" s="192"/>
      <c r="M353" s="193" t="s">
        <v>1</v>
      </c>
      <c r="N353" s="194" t="s">
        <v>38</v>
      </c>
      <c r="O353" s="59"/>
      <c r="P353" s="156">
        <f>O353*H353</f>
        <v>0</v>
      </c>
      <c r="Q353" s="156">
        <v>0.15</v>
      </c>
      <c r="R353" s="156">
        <f>Q353*H353</f>
        <v>53.479499999999994</v>
      </c>
      <c r="S353" s="156">
        <v>0</v>
      </c>
      <c r="T353" s="157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58" t="s">
        <v>160</v>
      </c>
      <c r="AT353" s="158" t="s">
        <v>270</v>
      </c>
      <c r="AU353" s="158" t="s">
        <v>83</v>
      </c>
      <c r="AY353" s="18" t="s">
        <v>121</v>
      </c>
      <c r="BE353" s="159">
        <f>IF(N353="základní",J353,0)</f>
        <v>0</v>
      </c>
      <c r="BF353" s="159">
        <f>IF(N353="snížená",J353,0)</f>
        <v>0</v>
      </c>
      <c r="BG353" s="159">
        <f>IF(N353="zákl. přenesená",J353,0)</f>
        <v>0</v>
      </c>
      <c r="BH353" s="159">
        <f>IF(N353="sníž. přenesená",J353,0)</f>
        <v>0</v>
      </c>
      <c r="BI353" s="159">
        <f>IF(N353="nulová",J353,0)</f>
        <v>0</v>
      </c>
      <c r="BJ353" s="18" t="s">
        <v>81</v>
      </c>
      <c r="BK353" s="159">
        <f>ROUND(I353*H353,2)</f>
        <v>0</v>
      </c>
      <c r="BL353" s="18" t="s">
        <v>127</v>
      </c>
      <c r="BM353" s="158" t="s">
        <v>507</v>
      </c>
    </row>
    <row r="354" spans="2:51" s="13" customFormat="1" ht="12">
      <c r="B354" s="160"/>
      <c r="D354" s="161" t="s">
        <v>129</v>
      </c>
      <c r="F354" s="163" t="s">
        <v>508</v>
      </c>
      <c r="H354" s="164">
        <v>356.53</v>
      </c>
      <c r="I354" s="165"/>
      <c r="L354" s="160"/>
      <c r="M354" s="166"/>
      <c r="N354" s="167"/>
      <c r="O354" s="167"/>
      <c r="P354" s="167"/>
      <c r="Q354" s="167"/>
      <c r="R354" s="167"/>
      <c r="S354" s="167"/>
      <c r="T354" s="168"/>
      <c r="AT354" s="162" t="s">
        <v>129</v>
      </c>
      <c r="AU354" s="162" t="s">
        <v>83</v>
      </c>
      <c r="AV354" s="13" t="s">
        <v>83</v>
      </c>
      <c r="AW354" s="13" t="s">
        <v>3</v>
      </c>
      <c r="AX354" s="13" t="s">
        <v>81</v>
      </c>
      <c r="AY354" s="162" t="s">
        <v>121</v>
      </c>
    </row>
    <row r="355" spans="1:65" s="2" customFormat="1" ht="19.9" customHeight="1">
      <c r="A355" s="33"/>
      <c r="B355" s="145"/>
      <c r="C355" s="146" t="s">
        <v>509</v>
      </c>
      <c r="D355" s="146" t="s">
        <v>123</v>
      </c>
      <c r="E355" s="147" t="s">
        <v>510</v>
      </c>
      <c r="F355" s="148" t="s">
        <v>511</v>
      </c>
      <c r="G355" s="149" t="s">
        <v>148</v>
      </c>
      <c r="H355" s="150">
        <v>37</v>
      </c>
      <c r="I355" s="151"/>
      <c r="J355" s="152">
        <f>ROUND(I355*H355,2)</f>
        <v>0</v>
      </c>
      <c r="K355" s="153"/>
      <c r="L355" s="34"/>
      <c r="M355" s="154" t="s">
        <v>1</v>
      </c>
      <c r="N355" s="155" t="s">
        <v>38</v>
      </c>
      <c r="O355" s="59"/>
      <c r="P355" s="156">
        <f>O355*H355</f>
        <v>0</v>
      </c>
      <c r="Q355" s="156">
        <v>0.0036</v>
      </c>
      <c r="R355" s="156">
        <f>Q355*H355</f>
        <v>0.13319999999999999</v>
      </c>
      <c r="S355" s="156">
        <v>0</v>
      </c>
      <c r="T355" s="157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58" t="s">
        <v>127</v>
      </c>
      <c r="AT355" s="158" t="s">
        <v>123</v>
      </c>
      <c r="AU355" s="158" t="s">
        <v>83</v>
      </c>
      <c r="AY355" s="18" t="s">
        <v>121</v>
      </c>
      <c r="BE355" s="159">
        <f>IF(N355="základní",J355,0)</f>
        <v>0</v>
      </c>
      <c r="BF355" s="159">
        <f>IF(N355="snížená",J355,0)</f>
        <v>0</v>
      </c>
      <c r="BG355" s="159">
        <f>IF(N355="zákl. přenesená",J355,0)</f>
        <v>0</v>
      </c>
      <c r="BH355" s="159">
        <f>IF(N355="sníž. přenesená",J355,0)</f>
        <v>0</v>
      </c>
      <c r="BI355" s="159">
        <f>IF(N355="nulová",J355,0)</f>
        <v>0</v>
      </c>
      <c r="BJ355" s="18" t="s">
        <v>81</v>
      </c>
      <c r="BK355" s="159">
        <f>ROUND(I355*H355,2)</f>
        <v>0</v>
      </c>
      <c r="BL355" s="18" t="s">
        <v>127</v>
      </c>
      <c r="BM355" s="158" t="s">
        <v>512</v>
      </c>
    </row>
    <row r="356" spans="2:51" s="13" customFormat="1" ht="12">
      <c r="B356" s="160"/>
      <c r="D356" s="161" t="s">
        <v>129</v>
      </c>
      <c r="E356" s="162" t="s">
        <v>1</v>
      </c>
      <c r="F356" s="163" t="s">
        <v>513</v>
      </c>
      <c r="H356" s="164">
        <v>37</v>
      </c>
      <c r="I356" s="165"/>
      <c r="L356" s="160"/>
      <c r="M356" s="166"/>
      <c r="N356" s="167"/>
      <c r="O356" s="167"/>
      <c r="P356" s="167"/>
      <c r="Q356" s="167"/>
      <c r="R356" s="167"/>
      <c r="S356" s="167"/>
      <c r="T356" s="168"/>
      <c r="AT356" s="162" t="s">
        <v>129</v>
      </c>
      <c r="AU356" s="162" t="s">
        <v>83</v>
      </c>
      <c r="AV356" s="13" t="s">
        <v>83</v>
      </c>
      <c r="AW356" s="13" t="s">
        <v>30</v>
      </c>
      <c r="AX356" s="13" t="s">
        <v>81</v>
      </c>
      <c r="AY356" s="162" t="s">
        <v>121</v>
      </c>
    </row>
    <row r="357" spans="2:63" s="12" customFormat="1" ht="22.9" customHeight="1">
      <c r="B357" s="132"/>
      <c r="D357" s="133" t="s">
        <v>72</v>
      </c>
      <c r="E357" s="143" t="s">
        <v>160</v>
      </c>
      <c r="F357" s="143" t="s">
        <v>514</v>
      </c>
      <c r="I357" s="135"/>
      <c r="J357" s="144">
        <f>BK357</f>
        <v>0</v>
      </c>
      <c r="L357" s="132"/>
      <c r="M357" s="137"/>
      <c r="N357" s="138"/>
      <c r="O357" s="138"/>
      <c r="P357" s="139">
        <f>SUM(P358:P412)</f>
        <v>0</v>
      </c>
      <c r="Q357" s="138"/>
      <c r="R357" s="139">
        <f>SUM(R358:R412)</f>
        <v>6.128714000000001</v>
      </c>
      <c r="S357" s="138"/>
      <c r="T357" s="140">
        <f>SUM(T358:T412)</f>
        <v>1.6568999999999998</v>
      </c>
      <c r="AR357" s="133" t="s">
        <v>81</v>
      </c>
      <c r="AT357" s="141" t="s">
        <v>72</v>
      </c>
      <c r="AU357" s="141" t="s">
        <v>81</v>
      </c>
      <c r="AY357" s="133" t="s">
        <v>121</v>
      </c>
      <c r="BK357" s="142">
        <f>SUM(BK358:BK412)</f>
        <v>0</v>
      </c>
    </row>
    <row r="358" spans="1:65" s="2" customFormat="1" ht="19.9" customHeight="1">
      <c r="A358" s="33"/>
      <c r="B358" s="145"/>
      <c r="C358" s="146" t="s">
        <v>515</v>
      </c>
      <c r="D358" s="146" t="s">
        <v>123</v>
      </c>
      <c r="E358" s="147" t="s">
        <v>516</v>
      </c>
      <c r="F358" s="148" t="s">
        <v>517</v>
      </c>
      <c r="G358" s="149" t="s">
        <v>148</v>
      </c>
      <c r="H358" s="150">
        <v>4.5</v>
      </c>
      <c r="I358" s="151"/>
      <c r="J358" s="152">
        <f>ROUND(I358*H358,2)</f>
        <v>0</v>
      </c>
      <c r="K358" s="153"/>
      <c r="L358" s="34"/>
      <c r="M358" s="154" t="s">
        <v>1</v>
      </c>
      <c r="N358" s="155" t="s">
        <v>38</v>
      </c>
      <c r="O358" s="59"/>
      <c r="P358" s="156">
        <f>O358*H358</f>
        <v>0</v>
      </c>
      <c r="Q358" s="156">
        <v>0</v>
      </c>
      <c r="R358" s="156">
        <f>Q358*H358</f>
        <v>0</v>
      </c>
      <c r="S358" s="156">
        <v>0.005</v>
      </c>
      <c r="T358" s="157">
        <f>S358*H358</f>
        <v>0.0225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58" t="s">
        <v>127</v>
      </c>
      <c r="AT358" s="158" t="s">
        <v>123</v>
      </c>
      <c r="AU358" s="158" t="s">
        <v>83</v>
      </c>
      <c r="AY358" s="18" t="s">
        <v>121</v>
      </c>
      <c r="BE358" s="159">
        <f>IF(N358="základní",J358,0)</f>
        <v>0</v>
      </c>
      <c r="BF358" s="159">
        <f>IF(N358="snížená",J358,0)</f>
        <v>0</v>
      </c>
      <c r="BG358" s="159">
        <f>IF(N358="zákl. přenesená",J358,0)</f>
        <v>0</v>
      </c>
      <c r="BH358" s="159">
        <f>IF(N358="sníž. přenesená",J358,0)</f>
        <v>0</v>
      </c>
      <c r="BI358" s="159">
        <f>IF(N358="nulová",J358,0)</f>
        <v>0</v>
      </c>
      <c r="BJ358" s="18" t="s">
        <v>81</v>
      </c>
      <c r="BK358" s="159">
        <f>ROUND(I358*H358,2)</f>
        <v>0</v>
      </c>
      <c r="BL358" s="18" t="s">
        <v>127</v>
      </c>
      <c r="BM358" s="158" t="s">
        <v>518</v>
      </c>
    </row>
    <row r="359" spans="1:65" s="2" customFormat="1" ht="22.15" customHeight="1">
      <c r="A359" s="33"/>
      <c r="B359" s="145"/>
      <c r="C359" s="146" t="s">
        <v>519</v>
      </c>
      <c r="D359" s="146" t="s">
        <v>123</v>
      </c>
      <c r="E359" s="147" t="s">
        <v>520</v>
      </c>
      <c r="F359" s="148" t="s">
        <v>521</v>
      </c>
      <c r="G359" s="149" t="s">
        <v>148</v>
      </c>
      <c r="H359" s="150">
        <v>14.3</v>
      </c>
      <c r="I359" s="151"/>
      <c r="J359" s="152">
        <f>ROUND(I359*H359,2)</f>
        <v>0</v>
      </c>
      <c r="K359" s="153"/>
      <c r="L359" s="34"/>
      <c r="M359" s="154" t="s">
        <v>1</v>
      </c>
      <c r="N359" s="155" t="s">
        <v>38</v>
      </c>
      <c r="O359" s="59"/>
      <c r="P359" s="156">
        <f>O359*H359</f>
        <v>0</v>
      </c>
      <c r="Q359" s="156">
        <v>0.00248</v>
      </c>
      <c r="R359" s="156">
        <f>Q359*H359</f>
        <v>0.035464</v>
      </c>
      <c r="S359" s="156">
        <v>0</v>
      </c>
      <c r="T359" s="157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58" t="s">
        <v>127</v>
      </c>
      <c r="AT359" s="158" t="s">
        <v>123</v>
      </c>
      <c r="AU359" s="158" t="s">
        <v>83</v>
      </c>
      <c r="AY359" s="18" t="s">
        <v>121</v>
      </c>
      <c r="BE359" s="159">
        <f>IF(N359="základní",J359,0)</f>
        <v>0</v>
      </c>
      <c r="BF359" s="159">
        <f>IF(N359="snížená",J359,0)</f>
        <v>0</v>
      </c>
      <c r="BG359" s="159">
        <f>IF(N359="zákl. přenesená",J359,0)</f>
        <v>0</v>
      </c>
      <c r="BH359" s="159">
        <f>IF(N359="sníž. přenesená",J359,0)</f>
        <v>0</v>
      </c>
      <c r="BI359" s="159">
        <f>IF(N359="nulová",J359,0)</f>
        <v>0</v>
      </c>
      <c r="BJ359" s="18" t="s">
        <v>81</v>
      </c>
      <c r="BK359" s="159">
        <f>ROUND(I359*H359,2)</f>
        <v>0</v>
      </c>
      <c r="BL359" s="18" t="s">
        <v>127</v>
      </c>
      <c r="BM359" s="158" t="s">
        <v>522</v>
      </c>
    </row>
    <row r="360" spans="2:51" s="13" customFormat="1" ht="12">
      <c r="B360" s="160"/>
      <c r="D360" s="161" t="s">
        <v>129</v>
      </c>
      <c r="E360" s="162" t="s">
        <v>1</v>
      </c>
      <c r="F360" s="163" t="s">
        <v>523</v>
      </c>
      <c r="H360" s="164">
        <v>14.3</v>
      </c>
      <c r="I360" s="165"/>
      <c r="L360" s="160"/>
      <c r="M360" s="166"/>
      <c r="N360" s="167"/>
      <c r="O360" s="167"/>
      <c r="P360" s="167"/>
      <c r="Q360" s="167"/>
      <c r="R360" s="167"/>
      <c r="S360" s="167"/>
      <c r="T360" s="168"/>
      <c r="AT360" s="162" t="s">
        <v>129</v>
      </c>
      <c r="AU360" s="162" t="s">
        <v>83</v>
      </c>
      <c r="AV360" s="13" t="s">
        <v>83</v>
      </c>
      <c r="AW360" s="13" t="s">
        <v>30</v>
      </c>
      <c r="AX360" s="13" t="s">
        <v>81</v>
      </c>
      <c r="AY360" s="162" t="s">
        <v>121</v>
      </c>
    </row>
    <row r="361" spans="1:65" s="2" customFormat="1" ht="22.15" customHeight="1">
      <c r="A361" s="33"/>
      <c r="B361" s="145"/>
      <c r="C361" s="146" t="s">
        <v>524</v>
      </c>
      <c r="D361" s="146" t="s">
        <v>123</v>
      </c>
      <c r="E361" s="147" t="s">
        <v>525</v>
      </c>
      <c r="F361" s="148" t="s">
        <v>526</v>
      </c>
      <c r="G361" s="149" t="s">
        <v>148</v>
      </c>
      <c r="H361" s="150">
        <v>1</v>
      </c>
      <c r="I361" s="151"/>
      <c r="J361" s="152">
        <f>ROUND(I361*H361,2)</f>
        <v>0</v>
      </c>
      <c r="K361" s="153"/>
      <c r="L361" s="34"/>
      <c r="M361" s="154" t="s">
        <v>1</v>
      </c>
      <c r="N361" s="155" t="s">
        <v>38</v>
      </c>
      <c r="O361" s="59"/>
      <c r="P361" s="156">
        <f>O361*H361</f>
        <v>0</v>
      </c>
      <c r="Q361" s="156">
        <v>0.00248</v>
      </c>
      <c r="R361" s="156">
        <f>Q361*H361</f>
        <v>0.00248</v>
      </c>
      <c r="S361" s="156">
        <v>0</v>
      </c>
      <c r="T361" s="157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58" t="s">
        <v>127</v>
      </c>
      <c r="AT361" s="158" t="s">
        <v>123</v>
      </c>
      <c r="AU361" s="158" t="s">
        <v>83</v>
      </c>
      <c r="AY361" s="18" t="s">
        <v>121</v>
      </c>
      <c r="BE361" s="159">
        <f>IF(N361="základní",J361,0)</f>
        <v>0</v>
      </c>
      <c r="BF361" s="159">
        <f>IF(N361="snížená",J361,0)</f>
        <v>0</v>
      </c>
      <c r="BG361" s="159">
        <f>IF(N361="zákl. přenesená",J361,0)</f>
        <v>0</v>
      </c>
      <c r="BH361" s="159">
        <f>IF(N361="sníž. přenesená",J361,0)</f>
        <v>0</v>
      </c>
      <c r="BI361" s="159">
        <f>IF(N361="nulová",J361,0)</f>
        <v>0</v>
      </c>
      <c r="BJ361" s="18" t="s">
        <v>81</v>
      </c>
      <c r="BK361" s="159">
        <f>ROUND(I361*H361,2)</f>
        <v>0</v>
      </c>
      <c r="BL361" s="18" t="s">
        <v>127</v>
      </c>
      <c r="BM361" s="158" t="s">
        <v>527</v>
      </c>
    </row>
    <row r="362" spans="2:51" s="13" customFormat="1" ht="12">
      <c r="B362" s="160"/>
      <c r="D362" s="161" t="s">
        <v>129</v>
      </c>
      <c r="E362" s="162" t="s">
        <v>1</v>
      </c>
      <c r="F362" s="163" t="s">
        <v>528</v>
      </c>
      <c r="H362" s="164">
        <v>1</v>
      </c>
      <c r="I362" s="165"/>
      <c r="L362" s="160"/>
      <c r="M362" s="166"/>
      <c r="N362" s="167"/>
      <c r="O362" s="167"/>
      <c r="P362" s="167"/>
      <c r="Q362" s="167"/>
      <c r="R362" s="167"/>
      <c r="S362" s="167"/>
      <c r="T362" s="168"/>
      <c r="AT362" s="162" t="s">
        <v>129</v>
      </c>
      <c r="AU362" s="162" t="s">
        <v>83</v>
      </c>
      <c r="AV362" s="13" t="s">
        <v>83</v>
      </c>
      <c r="AW362" s="13" t="s">
        <v>30</v>
      </c>
      <c r="AX362" s="13" t="s">
        <v>81</v>
      </c>
      <c r="AY362" s="162" t="s">
        <v>121</v>
      </c>
    </row>
    <row r="363" spans="1:65" s="2" customFormat="1" ht="30" customHeight="1">
      <c r="A363" s="33"/>
      <c r="B363" s="145"/>
      <c r="C363" s="146" t="s">
        <v>529</v>
      </c>
      <c r="D363" s="146" t="s">
        <v>123</v>
      </c>
      <c r="E363" s="147" t="s">
        <v>530</v>
      </c>
      <c r="F363" s="148" t="s">
        <v>531</v>
      </c>
      <c r="G363" s="149" t="s">
        <v>315</v>
      </c>
      <c r="H363" s="150">
        <v>4</v>
      </c>
      <c r="I363" s="151"/>
      <c r="J363" s="152">
        <f>ROUND(I363*H363,2)</f>
        <v>0</v>
      </c>
      <c r="K363" s="153"/>
      <c r="L363" s="34"/>
      <c r="M363" s="154" t="s">
        <v>1</v>
      </c>
      <c r="N363" s="155" t="s">
        <v>38</v>
      </c>
      <c r="O363" s="59"/>
      <c r="P363" s="156">
        <f>O363*H363</f>
        <v>0</v>
      </c>
      <c r="Q363" s="156">
        <v>0</v>
      </c>
      <c r="R363" s="156">
        <f>Q363*H363</f>
        <v>0</v>
      </c>
      <c r="S363" s="156">
        <v>0</v>
      </c>
      <c r="T363" s="157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8" t="s">
        <v>127</v>
      </c>
      <c r="AT363" s="158" t="s">
        <v>123</v>
      </c>
      <c r="AU363" s="158" t="s">
        <v>83</v>
      </c>
      <c r="AY363" s="18" t="s">
        <v>121</v>
      </c>
      <c r="BE363" s="159">
        <f>IF(N363="základní",J363,0)</f>
        <v>0</v>
      </c>
      <c r="BF363" s="159">
        <f>IF(N363="snížená",J363,0)</f>
        <v>0</v>
      </c>
      <c r="BG363" s="159">
        <f>IF(N363="zákl. přenesená",J363,0)</f>
        <v>0</v>
      </c>
      <c r="BH363" s="159">
        <f>IF(N363="sníž. přenesená",J363,0)</f>
        <v>0</v>
      </c>
      <c r="BI363" s="159">
        <f>IF(N363="nulová",J363,0)</f>
        <v>0</v>
      </c>
      <c r="BJ363" s="18" t="s">
        <v>81</v>
      </c>
      <c r="BK363" s="159">
        <f>ROUND(I363*H363,2)</f>
        <v>0</v>
      </c>
      <c r="BL363" s="18" t="s">
        <v>127</v>
      </c>
      <c r="BM363" s="158" t="s">
        <v>532</v>
      </c>
    </row>
    <row r="364" spans="1:65" s="2" customFormat="1" ht="14.45" customHeight="1">
      <c r="A364" s="33"/>
      <c r="B364" s="145"/>
      <c r="C364" s="184" t="s">
        <v>533</v>
      </c>
      <c r="D364" s="184" t="s">
        <v>270</v>
      </c>
      <c r="E364" s="185" t="s">
        <v>534</v>
      </c>
      <c r="F364" s="186" t="s">
        <v>535</v>
      </c>
      <c r="G364" s="187" t="s">
        <v>315</v>
      </c>
      <c r="H364" s="188">
        <v>4</v>
      </c>
      <c r="I364" s="189"/>
      <c r="J364" s="190">
        <f>ROUND(I364*H364,2)</f>
        <v>0</v>
      </c>
      <c r="K364" s="191"/>
      <c r="L364" s="192"/>
      <c r="M364" s="193" t="s">
        <v>1</v>
      </c>
      <c r="N364" s="194" t="s">
        <v>38</v>
      </c>
      <c r="O364" s="59"/>
      <c r="P364" s="156">
        <f>O364*H364</f>
        <v>0</v>
      </c>
      <c r="Q364" s="156">
        <v>0.00045</v>
      </c>
      <c r="R364" s="156">
        <f>Q364*H364</f>
        <v>0.0018</v>
      </c>
      <c r="S364" s="156">
        <v>0</v>
      </c>
      <c r="T364" s="157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58" t="s">
        <v>160</v>
      </c>
      <c r="AT364" s="158" t="s">
        <v>270</v>
      </c>
      <c r="AU364" s="158" t="s">
        <v>83</v>
      </c>
      <c r="AY364" s="18" t="s">
        <v>121</v>
      </c>
      <c r="BE364" s="159">
        <f>IF(N364="základní",J364,0)</f>
        <v>0</v>
      </c>
      <c r="BF364" s="159">
        <f>IF(N364="snížená",J364,0)</f>
        <v>0</v>
      </c>
      <c r="BG364" s="159">
        <f>IF(N364="zákl. přenesená",J364,0)</f>
        <v>0</v>
      </c>
      <c r="BH364" s="159">
        <f>IF(N364="sníž. přenesená",J364,0)</f>
        <v>0</v>
      </c>
      <c r="BI364" s="159">
        <f>IF(N364="nulová",J364,0)</f>
        <v>0</v>
      </c>
      <c r="BJ364" s="18" t="s">
        <v>81</v>
      </c>
      <c r="BK364" s="159">
        <f>ROUND(I364*H364,2)</f>
        <v>0</v>
      </c>
      <c r="BL364" s="18" t="s">
        <v>127</v>
      </c>
      <c r="BM364" s="158" t="s">
        <v>536</v>
      </c>
    </row>
    <row r="365" spans="2:51" s="13" customFormat="1" ht="12">
      <c r="B365" s="160"/>
      <c r="D365" s="161" t="s">
        <v>129</v>
      </c>
      <c r="E365" s="162" t="s">
        <v>1</v>
      </c>
      <c r="F365" s="163" t="s">
        <v>537</v>
      </c>
      <c r="H365" s="164">
        <v>4</v>
      </c>
      <c r="I365" s="165"/>
      <c r="L365" s="160"/>
      <c r="M365" s="166"/>
      <c r="N365" s="167"/>
      <c r="O365" s="167"/>
      <c r="P365" s="167"/>
      <c r="Q365" s="167"/>
      <c r="R365" s="167"/>
      <c r="S365" s="167"/>
      <c r="T365" s="168"/>
      <c r="AT365" s="162" t="s">
        <v>129</v>
      </c>
      <c r="AU365" s="162" t="s">
        <v>83</v>
      </c>
      <c r="AV365" s="13" t="s">
        <v>83</v>
      </c>
      <c r="AW365" s="13" t="s">
        <v>30</v>
      </c>
      <c r="AX365" s="13" t="s">
        <v>81</v>
      </c>
      <c r="AY365" s="162" t="s">
        <v>121</v>
      </c>
    </row>
    <row r="366" spans="1:65" s="2" customFormat="1" ht="30" customHeight="1">
      <c r="A366" s="33"/>
      <c r="B366" s="145"/>
      <c r="C366" s="146" t="s">
        <v>538</v>
      </c>
      <c r="D366" s="146" t="s">
        <v>123</v>
      </c>
      <c r="E366" s="147" t="s">
        <v>539</v>
      </c>
      <c r="F366" s="148" t="s">
        <v>540</v>
      </c>
      <c r="G366" s="149" t="s">
        <v>315</v>
      </c>
      <c r="H366" s="150">
        <v>1</v>
      </c>
      <c r="I366" s="151"/>
      <c r="J366" s="152">
        <f aca="true" t="shared" si="0" ref="J366:J372">ROUND(I366*H366,2)</f>
        <v>0</v>
      </c>
      <c r="K366" s="153"/>
      <c r="L366" s="34"/>
      <c r="M366" s="154" t="s">
        <v>1</v>
      </c>
      <c r="N366" s="155" t="s">
        <v>38</v>
      </c>
      <c r="O366" s="59"/>
      <c r="P366" s="156">
        <f aca="true" t="shared" si="1" ref="P366:P372">O366*H366</f>
        <v>0</v>
      </c>
      <c r="Q366" s="156">
        <v>0</v>
      </c>
      <c r="R366" s="156">
        <f aca="true" t="shared" si="2" ref="R366:R372">Q366*H366</f>
        <v>0</v>
      </c>
      <c r="S366" s="156">
        <v>0</v>
      </c>
      <c r="T366" s="157">
        <f aca="true" t="shared" si="3" ref="T366:T372"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8" t="s">
        <v>127</v>
      </c>
      <c r="AT366" s="158" t="s">
        <v>123</v>
      </c>
      <c r="AU366" s="158" t="s">
        <v>83</v>
      </c>
      <c r="AY366" s="18" t="s">
        <v>121</v>
      </c>
      <c r="BE366" s="159">
        <f aca="true" t="shared" si="4" ref="BE366:BE372">IF(N366="základní",J366,0)</f>
        <v>0</v>
      </c>
      <c r="BF366" s="159">
        <f aca="true" t="shared" si="5" ref="BF366:BF372">IF(N366="snížená",J366,0)</f>
        <v>0</v>
      </c>
      <c r="BG366" s="159">
        <f aca="true" t="shared" si="6" ref="BG366:BG372">IF(N366="zákl. přenesená",J366,0)</f>
        <v>0</v>
      </c>
      <c r="BH366" s="159">
        <f aca="true" t="shared" si="7" ref="BH366:BH372">IF(N366="sníž. přenesená",J366,0)</f>
        <v>0</v>
      </c>
      <c r="BI366" s="159">
        <f aca="true" t="shared" si="8" ref="BI366:BI372">IF(N366="nulová",J366,0)</f>
        <v>0</v>
      </c>
      <c r="BJ366" s="18" t="s">
        <v>81</v>
      </c>
      <c r="BK366" s="159">
        <f aca="true" t="shared" si="9" ref="BK366:BK372">ROUND(I366*H366,2)</f>
        <v>0</v>
      </c>
      <c r="BL366" s="18" t="s">
        <v>127</v>
      </c>
      <c r="BM366" s="158" t="s">
        <v>541</v>
      </c>
    </row>
    <row r="367" spans="1:65" s="2" customFormat="1" ht="14.45" customHeight="1">
      <c r="A367" s="33"/>
      <c r="B367" s="145"/>
      <c r="C367" s="184" t="s">
        <v>542</v>
      </c>
      <c r="D367" s="184" t="s">
        <v>270</v>
      </c>
      <c r="E367" s="185" t="s">
        <v>543</v>
      </c>
      <c r="F367" s="186" t="s">
        <v>544</v>
      </c>
      <c r="G367" s="187" t="s">
        <v>315</v>
      </c>
      <c r="H367" s="188">
        <v>1</v>
      </c>
      <c r="I367" s="189"/>
      <c r="J367" s="190">
        <f t="shared" si="0"/>
        <v>0</v>
      </c>
      <c r="K367" s="191"/>
      <c r="L367" s="192"/>
      <c r="M367" s="193" t="s">
        <v>1</v>
      </c>
      <c r="N367" s="194" t="s">
        <v>38</v>
      </c>
      <c r="O367" s="59"/>
      <c r="P367" s="156">
        <f t="shared" si="1"/>
        <v>0</v>
      </c>
      <c r="Q367" s="156">
        <v>0.00041</v>
      </c>
      <c r="R367" s="156">
        <f t="shared" si="2"/>
        <v>0.00041</v>
      </c>
      <c r="S367" s="156">
        <v>0</v>
      </c>
      <c r="T367" s="157">
        <f t="shared" si="3"/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58" t="s">
        <v>160</v>
      </c>
      <c r="AT367" s="158" t="s">
        <v>270</v>
      </c>
      <c r="AU367" s="158" t="s">
        <v>83</v>
      </c>
      <c r="AY367" s="18" t="s">
        <v>121</v>
      </c>
      <c r="BE367" s="159">
        <f t="shared" si="4"/>
        <v>0</v>
      </c>
      <c r="BF367" s="159">
        <f t="shared" si="5"/>
        <v>0</v>
      </c>
      <c r="BG367" s="159">
        <f t="shared" si="6"/>
        <v>0</v>
      </c>
      <c r="BH367" s="159">
        <f t="shared" si="7"/>
        <v>0</v>
      </c>
      <c r="BI367" s="159">
        <f t="shared" si="8"/>
        <v>0</v>
      </c>
      <c r="BJ367" s="18" t="s">
        <v>81</v>
      </c>
      <c r="BK367" s="159">
        <f t="shared" si="9"/>
        <v>0</v>
      </c>
      <c r="BL367" s="18" t="s">
        <v>127</v>
      </c>
      <c r="BM367" s="158" t="s">
        <v>545</v>
      </c>
    </row>
    <row r="368" spans="1:65" s="2" customFormat="1" ht="30" customHeight="1">
      <c r="A368" s="33"/>
      <c r="B368" s="145"/>
      <c r="C368" s="146" t="s">
        <v>546</v>
      </c>
      <c r="D368" s="146" t="s">
        <v>123</v>
      </c>
      <c r="E368" s="147" t="s">
        <v>539</v>
      </c>
      <c r="F368" s="148" t="s">
        <v>540</v>
      </c>
      <c r="G368" s="149" t="s">
        <v>315</v>
      </c>
      <c r="H368" s="150">
        <v>5</v>
      </c>
      <c r="I368" s="151"/>
      <c r="J368" s="152">
        <f t="shared" si="0"/>
        <v>0</v>
      </c>
      <c r="K368" s="153"/>
      <c r="L368" s="34"/>
      <c r="M368" s="154" t="s">
        <v>1</v>
      </c>
      <c r="N368" s="155" t="s">
        <v>38</v>
      </c>
      <c r="O368" s="59"/>
      <c r="P368" s="156">
        <f t="shared" si="1"/>
        <v>0</v>
      </c>
      <c r="Q368" s="156">
        <v>0</v>
      </c>
      <c r="R368" s="156">
        <f t="shared" si="2"/>
        <v>0</v>
      </c>
      <c r="S368" s="156">
        <v>0</v>
      </c>
      <c r="T368" s="157">
        <f t="shared" si="3"/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58" t="s">
        <v>127</v>
      </c>
      <c r="AT368" s="158" t="s">
        <v>123</v>
      </c>
      <c r="AU368" s="158" t="s">
        <v>83</v>
      </c>
      <c r="AY368" s="18" t="s">
        <v>121</v>
      </c>
      <c r="BE368" s="159">
        <f t="shared" si="4"/>
        <v>0</v>
      </c>
      <c r="BF368" s="159">
        <f t="shared" si="5"/>
        <v>0</v>
      </c>
      <c r="BG368" s="159">
        <f t="shared" si="6"/>
        <v>0</v>
      </c>
      <c r="BH368" s="159">
        <f t="shared" si="7"/>
        <v>0</v>
      </c>
      <c r="BI368" s="159">
        <f t="shared" si="8"/>
        <v>0</v>
      </c>
      <c r="BJ368" s="18" t="s">
        <v>81</v>
      </c>
      <c r="BK368" s="159">
        <f t="shared" si="9"/>
        <v>0</v>
      </c>
      <c r="BL368" s="18" t="s">
        <v>127</v>
      </c>
      <c r="BM368" s="158" t="s">
        <v>547</v>
      </c>
    </row>
    <row r="369" spans="1:65" s="2" customFormat="1" ht="14.45" customHeight="1">
      <c r="A369" s="33"/>
      <c r="B369" s="145"/>
      <c r="C369" s="184" t="s">
        <v>548</v>
      </c>
      <c r="D369" s="184" t="s">
        <v>270</v>
      </c>
      <c r="E369" s="185" t="s">
        <v>549</v>
      </c>
      <c r="F369" s="186" t="s">
        <v>550</v>
      </c>
      <c r="G369" s="187" t="s">
        <v>315</v>
      </c>
      <c r="H369" s="188">
        <v>3</v>
      </c>
      <c r="I369" s="189"/>
      <c r="J369" s="190">
        <f t="shared" si="0"/>
        <v>0</v>
      </c>
      <c r="K369" s="191"/>
      <c r="L369" s="192"/>
      <c r="M369" s="193" t="s">
        <v>1</v>
      </c>
      <c r="N369" s="194" t="s">
        <v>38</v>
      </c>
      <c r="O369" s="59"/>
      <c r="P369" s="156">
        <f t="shared" si="1"/>
        <v>0</v>
      </c>
      <c r="Q369" s="156">
        <v>0.00054</v>
      </c>
      <c r="R369" s="156">
        <f t="shared" si="2"/>
        <v>0.00162</v>
      </c>
      <c r="S369" s="156">
        <v>0</v>
      </c>
      <c r="T369" s="157">
        <f t="shared" si="3"/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8" t="s">
        <v>160</v>
      </c>
      <c r="AT369" s="158" t="s">
        <v>270</v>
      </c>
      <c r="AU369" s="158" t="s">
        <v>83</v>
      </c>
      <c r="AY369" s="18" t="s">
        <v>121</v>
      </c>
      <c r="BE369" s="159">
        <f t="shared" si="4"/>
        <v>0</v>
      </c>
      <c r="BF369" s="159">
        <f t="shared" si="5"/>
        <v>0</v>
      </c>
      <c r="BG369" s="159">
        <f t="shared" si="6"/>
        <v>0</v>
      </c>
      <c r="BH369" s="159">
        <f t="shared" si="7"/>
        <v>0</v>
      </c>
      <c r="BI369" s="159">
        <f t="shared" si="8"/>
        <v>0</v>
      </c>
      <c r="BJ369" s="18" t="s">
        <v>81</v>
      </c>
      <c r="BK369" s="159">
        <f t="shared" si="9"/>
        <v>0</v>
      </c>
      <c r="BL369" s="18" t="s">
        <v>127</v>
      </c>
      <c r="BM369" s="158" t="s">
        <v>551</v>
      </c>
    </row>
    <row r="370" spans="1:65" s="2" customFormat="1" ht="14.45" customHeight="1">
      <c r="A370" s="33"/>
      <c r="B370" s="145"/>
      <c r="C370" s="184" t="s">
        <v>552</v>
      </c>
      <c r="D370" s="184" t="s">
        <v>270</v>
      </c>
      <c r="E370" s="185" t="s">
        <v>553</v>
      </c>
      <c r="F370" s="186" t="s">
        <v>554</v>
      </c>
      <c r="G370" s="187" t="s">
        <v>315</v>
      </c>
      <c r="H370" s="188">
        <v>1</v>
      </c>
      <c r="I370" s="189"/>
      <c r="J370" s="190">
        <f t="shared" si="0"/>
        <v>0</v>
      </c>
      <c r="K370" s="191"/>
      <c r="L370" s="192"/>
      <c r="M370" s="193" t="s">
        <v>1</v>
      </c>
      <c r="N370" s="194" t="s">
        <v>38</v>
      </c>
      <c r="O370" s="59"/>
      <c r="P370" s="156">
        <f t="shared" si="1"/>
        <v>0</v>
      </c>
      <c r="Q370" s="156">
        <v>0.00064</v>
      </c>
      <c r="R370" s="156">
        <f t="shared" si="2"/>
        <v>0.00064</v>
      </c>
      <c r="S370" s="156">
        <v>0</v>
      </c>
      <c r="T370" s="157">
        <f t="shared" si="3"/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58" t="s">
        <v>160</v>
      </c>
      <c r="AT370" s="158" t="s">
        <v>270</v>
      </c>
      <c r="AU370" s="158" t="s">
        <v>83</v>
      </c>
      <c r="AY370" s="18" t="s">
        <v>121</v>
      </c>
      <c r="BE370" s="159">
        <f t="shared" si="4"/>
        <v>0</v>
      </c>
      <c r="BF370" s="159">
        <f t="shared" si="5"/>
        <v>0</v>
      </c>
      <c r="BG370" s="159">
        <f t="shared" si="6"/>
        <v>0</v>
      </c>
      <c r="BH370" s="159">
        <f t="shared" si="7"/>
        <v>0</v>
      </c>
      <c r="BI370" s="159">
        <f t="shared" si="8"/>
        <v>0</v>
      </c>
      <c r="BJ370" s="18" t="s">
        <v>81</v>
      </c>
      <c r="BK370" s="159">
        <f t="shared" si="9"/>
        <v>0</v>
      </c>
      <c r="BL370" s="18" t="s">
        <v>127</v>
      </c>
      <c r="BM370" s="158" t="s">
        <v>555</v>
      </c>
    </row>
    <row r="371" spans="1:65" s="2" customFormat="1" ht="14.45" customHeight="1">
      <c r="A371" s="33"/>
      <c r="B371" s="145"/>
      <c r="C371" s="184" t="s">
        <v>556</v>
      </c>
      <c r="D371" s="184" t="s">
        <v>270</v>
      </c>
      <c r="E371" s="185" t="s">
        <v>557</v>
      </c>
      <c r="F371" s="186" t="s">
        <v>558</v>
      </c>
      <c r="G371" s="187" t="s">
        <v>315</v>
      </c>
      <c r="H371" s="188">
        <v>1</v>
      </c>
      <c r="I371" s="189"/>
      <c r="J371" s="190">
        <f t="shared" si="0"/>
        <v>0</v>
      </c>
      <c r="K371" s="191"/>
      <c r="L371" s="192"/>
      <c r="M371" s="193" t="s">
        <v>1</v>
      </c>
      <c r="N371" s="194" t="s">
        <v>38</v>
      </c>
      <c r="O371" s="59"/>
      <c r="P371" s="156">
        <f t="shared" si="1"/>
        <v>0</v>
      </c>
      <c r="Q371" s="156">
        <v>0.00065</v>
      </c>
      <c r="R371" s="156">
        <f t="shared" si="2"/>
        <v>0.00065</v>
      </c>
      <c r="S371" s="156">
        <v>0</v>
      </c>
      <c r="T371" s="157">
        <f t="shared" si="3"/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58" t="s">
        <v>160</v>
      </c>
      <c r="AT371" s="158" t="s">
        <v>270</v>
      </c>
      <c r="AU371" s="158" t="s">
        <v>83</v>
      </c>
      <c r="AY371" s="18" t="s">
        <v>121</v>
      </c>
      <c r="BE371" s="159">
        <f t="shared" si="4"/>
        <v>0</v>
      </c>
      <c r="BF371" s="159">
        <f t="shared" si="5"/>
        <v>0</v>
      </c>
      <c r="BG371" s="159">
        <f t="shared" si="6"/>
        <v>0</v>
      </c>
      <c r="BH371" s="159">
        <f t="shared" si="7"/>
        <v>0</v>
      </c>
      <c r="BI371" s="159">
        <f t="shared" si="8"/>
        <v>0</v>
      </c>
      <c r="BJ371" s="18" t="s">
        <v>81</v>
      </c>
      <c r="BK371" s="159">
        <f t="shared" si="9"/>
        <v>0</v>
      </c>
      <c r="BL371" s="18" t="s">
        <v>127</v>
      </c>
      <c r="BM371" s="158" t="s">
        <v>559</v>
      </c>
    </row>
    <row r="372" spans="1:65" s="2" customFormat="1" ht="22.15" customHeight="1">
      <c r="A372" s="33"/>
      <c r="B372" s="145"/>
      <c r="C372" s="146" t="s">
        <v>560</v>
      </c>
      <c r="D372" s="146" t="s">
        <v>123</v>
      </c>
      <c r="E372" s="147" t="s">
        <v>561</v>
      </c>
      <c r="F372" s="148" t="s">
        <v>562</v>
      </c>
      <c r="G372" s="149" t="s">
        <v>170</v>
      </c>
      <c r="H372" s="150">
        <v>0.695</v>
      </c>
      <c r="I372" s="151"/>
      <c r="J372" s="152">
        <f t="shared" si="0"/>
        <v>0</v>
      </c>
      <c r="K372" s="153"/>
      <c r="L372" s="34"/>
      <c r="M372" s="154" t="s">
        <v>1</v>
      </c>
      <c r="N372" s="155" t="s">
        <v>38</v>
      </c>
      <c r="O372" s="59"/>
      <c r="P372" s="156">
        <f t="shared" si="1"/>
        <v>0</v>
      </c>
      <c r="Q372" s="156">
        <v>0</v>
      </c>
      <c r="R372" s="156">
        <f t="shared" si="2"/>
        <v>0</v>
      </c>
      <c r="S372" s="156">
        <v>1.92</v>
      </c>
      <c r="T372" s="157">
        <f t="shared" si="3"/>
        <v>1.3343999999999998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8" t="s">
        <v>127</v>
      </c>
      <c r="AT372" s="158" t="s">
        <v>123</v>
      </c>
      <c r="AU372" s="158" t="s">
        <v>83</v>
      </c>
      <c r="AY372" s="18" t="s">
        <v>121</v>
      </c>
      <c r="BE372" s="159">
        <f t="shared" si="4"/>
        <v>0</v>
      </c>
      <c r="BF372" s="159">
        <f t="shared" si="5"/>
        <v>0</v>
      </c>
      <c r="BG372" s="159">
        <f t="shared" si="6"/>
        <v>0</v>
      </c>
      <c r="BH372" s="159">
        <f t="shared" si="7"/>
        <v>0</v>
      </c>
      <c r="BI372" s="159">
        <f t="shared" si="8"/>
        <v>0</v>
      </c>
      <c r="BJ372" s="18" t="s">
        <v>81</v>
      </c>
      <c r="BK372" s="159">
        <f t="shared" si="9"/>
        <v>0</v>
      </c>
      <c r="BL372" s="18" t="s">
        <v>127</v>
      </c>
      <c r="BM372" s="158" t="s">
        <v>563</v>
      </c>
    </row>
    <row r="373" spans="2:51" s="14" customFormat="1" ht="12">
      <c r="B373" s="169"/>
      <c r="D373" s="161" t="s">
        <v>129</v>
      </c>
      <c r="E373" s="170" t="s">
        <v>1</v>
      </c>
      <c r="F373" s="171" t="s">
        <v>564</v>
      </c>
      <c r="H373" s="170" t="s">
        <v>1</v>
      </c>
      <c r="I373" s="172"/>
      <c r="L373" s="169"/>
      <c r="M373" s="173"/>
      <c r="N373" s="174"/>
      <c r="O373" s="174"/>
      <c r="P373" s="174"/>
      <c r="Q373" s="174"/>
      <c r="R373" s="174"/>
      <c r="S373" s="174"/>
      <c r="T373" s="175"/>
      <c r="AT373" s="170" t="s">
        <v>129</v>
      </c>
      <c r="AU373" s="170" t="s">
        <v>83</v>
      </c>
      <c r="AV373" s="14" t="s">
        <v>81</v>
      </c>
      <c r="AW373" s="14" t="s">
        <v>30</v>
      </c>
      <c r="AX373" s="14" t="s">
        <v>73</v>
      </c>
      <c r="AY373" s="170" t="s">
        <v>121</v>
      </c>
    </row>
    <row r="374" spans="2:51" s="13" customFormat="1" ht="12">
      <c r="B374" s="160"/>
      <c r="D374" s="161" t="s">
        <v>129</v>
      </c>
      <c r="E374" s="162" t="s">
        <v>1</v>
      </c>
      <c r="F374" s="163" t="s">
        <v>565</v>
      </c>
      <c r="H374" s="164">
        <v>0.4</v>
      </c>
      <c r="I374" s="165"/>
      <c r="L374" s="160"/>
      <c r="M374" s="166"/>
      <c r="N374" s="167"/>
      <c r="O374" s="167"/>
      <c r="P374" s="167"/>
      <c r="Q374" s="167"/>
      <c r="R374" s="167"/>
      <c r="S374" s="167"/>
      <c r="T374" s="168"/>
      <c r="AT374" s="162" t="s">
        <v>129</v>
      </c>
      <c r="AU374" s="162" t="s">
        <v>83</v>
      </c>
      <c r="AV374" s="13" t="s">
        <v>83</v>
      </c>
      <c r="AW374" s="13" t="s">
        <v>30</v>
      </c>
      <c r="AX374" s="13" t="s">
        <v>73</v>
      </c>
      <c r="AY374" s="162" t="s">
        <v>121</v>
      </c>
    </row>
    <row r="375" spans="2:51" s="14" customFormat="1" ht="12">
      <c r="B375" s="169"/>
      <c r="D375" s="161" t="s">
        <v>129</v>
      </c>
      <c r="E375" s="170" t="s">
        <v>1</v>
      </c>
      <c r="F375" s="171" t="s">
        <v>566</v>
      </c>
      <c r="H375" s="170" t="s">
        <v>1</v>
      </c>
      <c r="I375" s="172"/>
      <c r="L375" s="169"/>
      <c r="M375" s="173"/>
      <c r="N375" s="174"/>
      <c r="O375" s="174"/>
      <c r="P375" s="174"/>
      <c r="Q375" s="174"/>
      <c r="R375" s="174"/>
      <c r="S375" s="174"/>
      <c r="T375" s="175"/>
      <c r="AT375" s="170" t="s">
        <v>129</v>
      </c>
      <c r="AU375" s="170" t="s">
        <v>83</v>
      </c>
      <c r="AV375" s="14" t="s">
        <v>81</v>
      </c>
      <c r="AW375" s="14" t="s">
        <v>30</v>
      </c>
      <c r="AX375" s="14" t="s">
        <v>73</v>
      </c>
      <c r="AY375" s="170" t="s">
        <v>121</v>
      </c>
    </row>
    <row r="376" spans="2:51" s="13" customFormat="1" ht="12">
      <c r="B376" s="160"/>
      <c r="D376" s="161" t="s">
        <v>129</v>
      </c>
      <c r="E376" s="162" t="s">
        <v>1</v>
      </c>
      <c r="F376" s="163" t="s">
        <v>567</v>
      </c>
      <c r="H376" s="164">
        <v>0.845</v>
      </c>
      <c r="I376" s="165"/>
      <c r="L376" s="160"/>
      <c r="M376" s="166"/>
      <c r="N376" s="167"/>
      <c r="O376" s="167"/>
      <c r="P376" s="167"/>
      <c r="Q376" s="167"/>
      <c r="R376" s="167"/>
      <c r="S376" s="167"/>
      <c r="T376" s="168"/>
      <c r="AT376" s="162" t="s">
        <v>129</v>
      </c>
      <c r="AU376" s="162" t="s">
        <v>83</v>
      </c>
      <c r="AV376" s="13" t="s">
        <v>83</v>
      </c>
      <c r="AW376" s="13" t="s">
        <v>30</v>
      </c>
      <c r="AX376" s="13" t="s">
        <v>73</v>
      </c>
      <c r="AY376" s="162" t="s">
        <v>121</v>
      </c>
    </row>
    <row r="377" spans="2:51" s="13" customFormat="1" ht="12">
      <c r="B377" s="160"/>
      <c r="D377" s="161" t="s">
        <v>129</v>
      </c>
      <c r="E377" s="162" t="s">
        <v>1</v>
      </c>
      <c r="F377" s="163" t="s">
        <v>568</v>
      </c>
      <c r="H377" s="164">
        <v>-0.55</v>
      </c>
      <c r="I377" s="165"/>
      <c r="L377" s="160"/>
      <c r="M377" s="166"/>
      <c r="N377" s="167"/>
      <c r="O377" s="167"/>
      <c r="P377" s="167"/>
      <c r="Q377" s="167"/>
      <c r="R377" s="167"/>
      <c r="S377" s="167"/>
      <c r="T377" s="168"/>
      <c r="AT377" s="162" t="s">
        <v>129</v>
      </c>
      <c r="AU377" s="162" t="s">
        <v>83</v>
      </c>
      <c r="AV377" s="13" t="s">
        <v>83</v>
      </c>
      <c r="AW377" s="13" t="s">
        <v>30</v>
      </c>
      <c r="AX377" s="13" t="s">
        <v>73</v>
      </c>
      <c r="AY377" s="162" t="s">
        <v>121</v>
      </c>
    </row>
    <row r="378" spans="2:51" s="15" customFormat="1" ht="12">
      <c r="B378" s="176"/>
      <c r="D378" s="161" t="s">
        <v>129</v>
      </c>
      <c r="E378" s="177" t="s">
        <v>1</v>
      </c>
      <c r="F378" s="178" t="s">
        <v>198</v>
      </c>
      <c r="H378" s="179">
        <v>0.6950000000000001</v>
      </c>
      <c r="I378" s="180"/>
      <c r="L378" s="176"/>
      <c r="M378" s="181"/>
      <c r="N378" s="182"/>
      <c r="O378" s="182"/>
      <c r="P378" s="182"/>
      <c r="Q378" s="182"/>
      <c r="R378" s="182"/>
      <c r="S378" s="182"/>
      <c r="T378" s="183"/>
      <c r="AT378" s="177" t="s">
        <v>129</v>
      </c>
      <c r="AU378" s="177" t="s">
        <v>83</v>
      </c>
      <c r="AV378" s="15" t="s">
        <v>127</v>
      </c>
      <c r="AW378" s="15" t="s">
        <v>30</v>
      </c>
      <c r="AX378" s="15" t="s">
        <v>81</v>
      </c>
      <c r="AY378" s="177" t="s">
        <v>121</v>
      </c>
    </row>
    <row r="379" spans="1:65" s="2" customFormat="1" ht="22.15" customHeight="1">
      <c r="A379" s="33"/>
      <c r="B379" s="145"/>
      <c r="C379" s="146" t="s">
        <v>569</v>
      </c>
      <c r="D379" s="146" t="s">
        <v>123</v>
      </c>
      <c r="E379" s="147" t="s">
        <v>570</v>
      </c>
      <c r="F379" s="148" t="s">
        <v>571</v>
      </c>
      <c r="G379" s="149" t="s">
        <v>315</v>
      </c>
      <c r="H379" s="150">
        <v>2</v>
      </c>
      <c r="I379" s="151"/>
      <c r="J379" s="152">
        <f aca="true" t="shared" si="10" ref="J379:J385">ROUND(I379*H379,2)</f>
        <v>0</v>
      </c>
      <c r="K379" s="153"/>
      <c r="L379" s="34"/>
      <c r="M379" s="154" t="s">
        <v>1</v>
      </c>
      <c r="N379" s="155" t="s">
        <v>38</v>
      </c>
      <c r="O379" s="59"/>
      <c r="P379" s="156">
        <f aca="true" t="shared" si="11" ref="P379:P385">O379*H379</f>
        <v>0</v>
      </c>
      <c r="Q379" s="156">
        <v>0.01019</v>
      </c>
      <c r="R379" s="156">
        <f aca="true" t="shared" si="12" ref="R379:R385">Q379*H379</f>
        <v>0.02038</v>
      </c>
      <c r="S379" s="156">
        <v>0</v>
      </c>
      <c r="T379" s="157">
        <f aca="true" t="shared" si="13" ref="T379:T385"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58" t="s">
        <v>127</v>
      </c>
      <c r="AT379" s="158" t="s">
        <v>123</v>
      </c>
      <c r="AU379" s="158" t="s">
        <v>83</v>
      </c>
      <c r="AY379" s="18" t="s">
        <v>121</v>
      </c>
      <c r="BE379" s="159">
        <f aca="true" t="shared" si="14" ref="BE379:BE385">IF(N379="základní",J379,0)</f>
        <v>0</v>
      </c>
      <c r="BF379" s="159">
        <f aca="true" t="shared" si="15" ref="BF379:BF385">IF(N379="snížená",J379,0)</f>
        <v>0</v>
      </c>
      <c r="BG379" s="159">
        <f aca="true" t="shared" si="16" ref="BG379:BG385">IF(N379="zákl. přenesená",J379,0)</f>
        <v>0</v>
      </c>
      <c r="BH379" s="159">
        <f aca="true" t="shared" si="17" ref="BH379:BH385">IF(N379="sníž. přenesená",J379,0)</f>
        <v>0</v>
      </c>
      <c r="BI379" s="159">
        <f aca="true" t="shared" si="18" ref="BI379:BI385">IF(N379="nulová",J379,0)</f>
        <v>0</v>
      </c>
      <c r="BJ379" s="18" t="s">
        <v>81</v>
      </c>
      <c r="BK379" s="159">
        <f aca="true" t="shared" si="19" ref="BK379:BK385">ROUND(I379*H379,2)</f>
        <v>0</v>
      </c>
      <c r="BL379" s="18" t="s">
        <v>127</v>
      </c>
      <c r="BM379" s="158" t="s">
        <v>572</v>
      </c>
    </row>
    <row r="380" spans="1:65" s="2" customFormat="1" ht="19.9" customHeight="1">
      <c r="A380" s="33"/>
      <c r="B380" s="145"/>
      <c r="C380" s="184" t="s">
        <v>573</v>
      </c>
      <c r="D380" s="184" t="s">
        <v>270</v>
      </c>
      <c r="E380" s="185" t="s">
        <v>574</v>
      </c>
      <c r="F380" s="186" t="s">
        <v>575</v>
      </c>
      <c r="G380" s="187" t="s">
        <v>315</v>
      </c>
      <c r="H380" s="188">
        <v>1</v>
      </c>
      <c r="I380" s="189"/>
      <c r="J380" s="190">
        <f t="shared" si="10"/>
        <v>0</v>
      </c>
      <c r="K380" s="191"/>
      <c r="L380" s="192"/>
      <c r="M380" s="193" t="s">
        <v>1</v>
      </c>
      <c r="N380" s="194" t="s">
        <v>38</v>
      </c>
      <c r="O380" s="59"/>
      <c r="P380" s="156">
        <f t="shared" si="11"/>
        <v>0</v>
      </c>
      <c r="Q380" s="156">
        <v>0.04</v>
      </c>
      <c r="R380" s="156">
        <f t="shared" si="12"/>
        <v>0.04</v>
      </c>
      <c r="S380" s="156">
        <v>0</v>
      </c>
      <c r="T380" s="157">
        <f t="shared" si="13"/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58" t="s">
        <v>160</v>
      </c>
      <c r="AT380" s="158" t="s">
        <v>270</v>
      </c>
      <c r="AU380" s="158" t="s">
        <v>83</v>
      </c>
      <c r="AY380" s="18" t="s">
        <v>121</v>
      </c>
      <c r="BE380" s="159">
        <f t="shared" si="14"/>
        <v>0</v>
      </c>
      <c r="BF380" s="159">
        <f t="shared" si="15"/>
        <v>0</v>
      </c>
      <c r="BG380" s="159">
        <f t="shared" si="16"/>
        <v>0</v>
      </c>
      <c r="BH380" s="159">
        <f t="shared" si="17"/>
        <v>0</v>
      </c>
      <c r="BI380" s="159">
        <f t="shared" si="18"/>
        <v>0</v>
      </c>
      <c r="BJ380" s="18" t="s">
        <v>81</v>
      </c>
      <c r="BK380" s="159">
        <f t="shared" si="19"/>
        <v>0</v>
      </c>
      <c r="BL380" s="18" t="s">
        <v>127</v>
      </c>
      <c r="BM380" s="158" t="s">
        <v>576</v>
      </c>
    </row>
    <row r="381" spans="1:65" s="2" customFormat="1" ht="22.15" customHeight="1">
      <c r="A381" s="33"/>
      <c r="B381" s="145"/>
      <c r="C381" s="184" t="s">
        <v>577</v>
      </c>
      <c r="D381" s="184" t="s">
        <v>270</v>
      </c>
      <c r="E381" s="185" t="s">
        <v>578</v>
      </c>
      <c r="F381" s="186" t="s">
        <v>579</v>
      </c>
      <c r="G381" s="187" t="s">
        <v>315</v>
      </c>
      <c r="H381" s="188">
        <v>1</v>
      </c>
      <c r="I381" s="189"/>
      <c r="J381" s="190">
        <f t="shared" si="10"/>
        <v>0</v>
      </c>
      <c r="K381" s="191"/>
      <c r="L381" s="192"/>
      <c r="M381" s="193" t="s">
        <v>1</v>
      </c>
      <c r="N381" s="194" t="s">
        <v>38</v>
      </c>
      <c r="O381" s="59"/>
      <c r="P381" s="156">
        <f t="shared" si="11"/>
        <v>0</v>
      </c>
      <c r="Q381" s="156">
        <v>0.068</v>
      </c>
      <c r="R381" s="156">
        <f t="shared" si="12"/>
        <v>0.068</v>
      </c>
      <c r="S381" s="156">
        <v>0</v>
      </c>
      <c r="T381" s="157">
        <f t="shared" si="13"/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58" t="s">
        <v>160</v>
      </c>
      <c r="AT381" s="158" t="s">
        <v>270</v>
      </c>
      <c r="AU381" s="158" t="s">
        <v>83</v>
      </c>
      <c r="AY381" s="18" t="s">
        <v>121</v>
      </c>
      <c r="BE381" s="159">
        <f t="shared" si="14"/>
        <v>0</v>
      </c>
      <c r="BF381" s="159">
        <f t="shared" si="15"/>
        <v>0</v>
      </c>
      <c r="BG381" s="159">
        <f t="shared" si="16"/>
        <v>0</v>
      </c>
      <c r="BH381" s="159">
        <f t="shared" si="17"/>
        <v>0</v>
      </c>
      <c r="BI381" s="159">
        <f t="shared" si="18"/>
        <v>0</v>
      </c>
      <c r="BJ381" s="18" t="s">
        <v>81</v>
      </c>
      <c r="BK381" s="159">
        <f t="shared" si="19"/>
        <v>0</v>
      </c>
      <c r="BL381" s="18" t="s">
        <v>127</v>
      </c>
      <c r="BM381" s="158" t="s">
        <v>580</v>
      </c>
    </row>
    <row r="382" spans="1:65" s="2" customFormat="1" ht="22.15" customHeight="1">
      <c r="A382" s="33"/>
      <c r="B382" s="145"/>
      <c r="C382" s="146" t="s">
        <v>581</v>
      </c>
      <c r="D382" s="146" t="s">
        <v>123</v>
      </c>
      <c r="E382" s="147" t="s">
        <v>582</v>
      </c>
      <c r="F382" s="148" t="s">
        <v>583</v>
      </c>
      <c r="G382" s="149" t="s">
        <v>315</v>
      </c>
      <c r="H382" s="150">
        <v>1</v>
      </c>
      <c r="I382" s="151"/>
      <c r="J382" s="152">
        <f t="shared" si="10"/>
        <v>0</v>
      </c>
      <c r="K382" s="153"/>
      <c r="L382" s="34"/>
      <c r="M382" s="154" t="s">
        <v>1</v>
      </c>
      <c r="N382" s="155" t="s">
        <v>38</v>
      </c>
      <c r="O382" s="59"/>
      <c r="P382" s="156">
        <f t="shared" si="11"/>
        <v>0</v>
      </c>
      <c r="Q382" s="156">
        <v>0.03927</v>
      </c>
      <c r="R382" s="156">
        <f t="shared" si="12"/>
        <v>0.03927</v>
      </c>
      <c r="S382" s="156">
        <v>0</v>
      </c>
      <c r="T382" s="157">
        <f t="shared" si="13"/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58" t="s">
        <v>127</v>
      </c>
      <c r="AT382" s="158" t="s">
        <v>123</v>
      </c>
      <c r="AU382" s="158" t="s">
        <v>83</v>
      </c>
      <c r="AY382" s="18" t="s">
        <v>121</v>
      </c>
      <c r="BE382" s="159">
        <f t="shared" si="14"/>
        <v>0</v>
      </c>
      <c r="BF382" s="159">
        <f t="shared" si="15"/>
        <v>0</v>
      </c>
      <c r="BG382" s="159">
        <f t="shared" si="16"/>
        <v>0</v>
      </c>
      <c r="BH382" s="159">
        <f t="shared" si="17"/>
        <v>0</v>
      </c>
      <c r="BI382" s="159">
        <f t="shared" si="18"/>
        <v>0</v>
      </c>
      <c r="BJ382" s="18" t="s">
        <v>81</v>
      </c>
      <c r="BK382" s="159">
        <f t="shared" si="19"/>
        <v>0</v>
      </c>
      <c r="BL382" s="18" t="s">
        <v>127</v>
      </c>
      <c r="BM382" s="158" t="s">
        <v>584</v>
      </c>
    </row>
    <row r="383" spans="1:65" s="2" customFormat="1" ht="14.45" customHeight="1">
      <c r="A383" s="33"/>
      <c r="B383" s="145"/>
      <c r="C383" s="184" t="s">
        <v>585</v>
      </c>
      <c r="D383" s="184" t="s">
        <v>270</v>
      </c>
      <c r="E383" s="185" t="s">
        <v>586</v>
      </c>
      <c r="F383" s="186" t="s">
        <v>587</v>
      </c>
      <c r="G383" s="187" t="s">
        <v>315</v>
      </c>
      <c r="H383" s="188">
        <v>1</v>
      </c>
      <c r="I383" s="189"/>
      <c r="J383" s="190">
        <f t="shared" si="10"/>
        <v>0</v>
      </c>
      <c r="K383" s="191"/>
      <c r="L383" s="192"/>
      <c r="M383" s="193" t="s">
        <v>1</v>
      </c>
      <c r="N383" s="194" t="s">
        <v>38</v>
      </c>
      <c r="O383" s="59"/>
      <c r="P383" s="156">
        <f t="shared" si="11"/>
        <v>0</v>
      </c>
      <c r="Q383" s="156">
        <v>0.43</v>
      </c>
      <c r="R383" s="156">
        <f t="shared" si="12"/>
        <v>0.43</v>
      </c>
      <c r="S383" s="156">
        <v>0</v>
      </c>
      <c r="T383" s="157">
        <f t="shared" si="13"/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8" t="s">
        <v>160</v>
      </c>
      <c r="AT383" s="158" t="s">
        <v>270</v>
      </c>
      <c r="AU383" s="158" t="s">
        <v>83</v>
      </c>
      <c r="AY383" s="18" t="s">
        <v>121</v>
      </c>
      <c r="BE383" s="159">
        <f t="shared" si="14"/>
        <v>0</v>
      </c>
      <c r="BF383" s="159">
        <f t="shared" si="15"/>
        <v>0</v>
      </c>
      <c r="BG383" s="159">
        <f t="shared" si="16"/>
        <v>0</v>
      </c>
      <c r="BH383" s="159">
        <f t="shared" si="17"/>
        <v>0</v>
      </c>
      <c r="BI383" s="159">
        <f t="shared" si="18"/>
        <v>0</v>
      </c>
      <c r="BJ383" s="18" t="s">
        <v>81</v>
      </c>
      <c r="BK383" s="159">
        <f t="shared" si="19"/>
        <v>0</v>
      </c>
      <c r="BL383" s="18" t="s">
        <v>127</v>
      </c>
      <c r="BM383" s="158" t="s">
        <v>588</v>
      </c>
    </row>
    <row r="384" spans="1:65" s="2" customFormat="1" ht="22.15" customHeight="1">
      <c r="A384" s="33"/>
      <c r="B384" s="145"/>
      <c r="C384" s="184" t="s">
        <v>589</v>
      </c>
      <c r="D384" s="184" t="s">
        <v>270</v>
      </c>
      <c r="E384" s="185" t="s">
        <v>590</v>
      </c>
      <c r="F384" s="186" t="s">
        <v>591</v>
      </c>
      <c r="G384" s="187" t="s">
        <v>315</v>
      </c>
      <c r="H384" s="188">
        <v>1</v>
      </c>
      <c r="I384" s="189"/>
      <c r="J384" s="190">
        <f t="shared" si="10"/>
        <v>0</v>
      </c>
      <c r="K384" s="191"/>
      <c r="L384" s="192"/>
      <c r="M384" s="193" t="s">
        <v>1</v>
      </c>
      <c r="N384" s="194" t="s">
        <v>38</v>
      </c>
      <c r="O384" s="59"/>
      <c r="P384" s="156">
        <f t="shared" si="11"/>
        <v>0</v>
      </c>
      <c r="Q384" s="156">
        <v>0.002</v>
      </c>
      <c r="R384" s="156">
        <f t="shared" si="12"/>
        <v>0.002</v>
      </c>
      <c r="S384" s="156">
        <v>0</v>
      </c>
      <c r="T384" s="157">
        <f t="shared" si="13"/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58" t="s">
        <v>160</v>
      </c>
      <c r="AT384" s="158" t="s">
        <v>270</v>
      </c>
      <c r="AU384" s="158" t="s">
        <v>83</v>
      </c>
      <c r="AY384" s="18" t="s">
        <v>121</v>
      </c>
      <c r="BE384" s="159">
        <f t="shared" si="14"/>
        <v>0</v>
      </c>
      <c r="BF384" s="159">
        <f t="shared" si="15"/>
        <v>0</v>
      </c>
      <c r="BG384" s="159">
        <f t="shared" si="16"/>
        <v>0</v>
      </c>
      <c r="BH384" s="159">
        <f t="shared" si="17"/>
        <v>0</v>
      </c>
      <c r="BI384" s="159">
        <f t="shared" si="18"/>
        <v>0</v>
      </c>
      <c r="BJ384" s="18" t="s">
        <v>81</v>
      </c>
      <c r="BK384" s="159">
        <f t="shared" si="19"/>
        <v>0</v>
      </c>
      <c r="BL384" s="18" t="s">
        <v>127</v>
      </c>
      <c r="BM384" s="158" t="s">
        <v>592</v>
      </c>
    </row>
    <row r="385" spans="1:65" s="2" customFormat="1" ht="22.15" customHeight="1">
      <c r="A385" s="33"/>
      <c r="B385" s="145"/>
      <c r="C385" s="146" t="s">
        <v>593</v>
      </c>
      <c r="D385" s="146" t="s">
        <v>123</v>
      </c>
      <c r="E385" s="147" t="s">
        <v>594</v>
      </c>
      <c r="F385" s="148" t="s">
        <v>595</v>
      </c>
      <c r="G385" s="149" t="s">
        <v>315</v>
      </c>
      <c r="H385" s="150">
        <v>3</v>
      </c>
      <c r="I385" s="151"/>
      <c r="J385" s="152">
        <f t="shared" si="10"/>
        <v>0</v>
      </c>
      <c r="K385" s="153"/>
      <c r="L385" s="34"/>
      <c r="M385" s="154" t="s">
        <v>1</v>
      </c>
      <c r="N385" s="155" t="s">
        <v>38</v>
      </c>
      <c r="O385" s="59"/>
      <c r="P385" s="156">
        <f t="shared" si="11"/>
        <v>0</v>
      </c>
      <c r="Q385" s="156">
        <v>0.3409</v>
      </c>
      <c r="R385" s="156">
        <f t="shared" si="12"/>
        <v>1.0227</v>
      </c>
      <c r="S385" s="156">
        <v>0</v>
      </c>
      <c r="T385" s="157">
        <f t="shared" si="13"/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58" t="s">
        <v>127</v>
      </c>
      <c r="AT385" s="158" t="s">
        <v>123</v>
      </c>
      <c r="AU385" s="158" t="s">
        <v>83</v>
      </c>
      <c r="AY385" s="18" t="s">
        <v>121</v>
      </c>
      <c r="BE385" s="159">
        <f t="shared" si="14"/>
        <v>0</v>
      </c>
      <c r="BF385" s="159">
        <f t="shared" si="15"/>
        <v>0</v>
      </c>
      <c r="BG385" s="159">
        <f t="shared" si="16"/>
        <v>0</v>
      </c>
      <c r="BH385" s="159">
        <f t="shared" si="17"/>
        <v>0</v>
      </c>
      <c r="BI385" s="159">
        <f t="shared" si="18"/>
        <v>0</v>
      </c>
      <c r="BJ385" s="18" t="s">
        <v>81</v>
      </c>
      <c r="BK385" s="159">
        <f t="shared" si="19"/>
        <v>0</v>
      </c>
      <c r="BL385" s="18" t="s">
        <v>127</v>
      </c>
      <c r="BM385" s="158" t="s">
        <v>596</v>
      </c>
    </row>
    <row r="386" spans="2:51" s="14" customFormat="1" ht="12">
      <c r="B386" s="169"/>
      <c r="D386" s="161" t="s">
        <v>129</v>
      </c>
      <c r="E386" s="170" t="s">
        <v>1</v>
      </c>
      <c r="F386" s="171" t="s">
        <v>142</v>
      </c>
      <c r="H386" s="170" t="s">
        <v>1</v>
      </c>
      <c r="I386" s="172"/>
      <c r="L386" s="169"/>
      <c r="M386" s="173"/>
      <c r="N386" s="174"/>
      <c r="O386" s="174"/>
      <c r="P386" s="174"/>
      <c r="Q386" s="174"/>
      <c r="R386" s="174"/>
      <c r="S386" s="174"/>
      <c r="T386" s="175"/>
      <c r="AT386" s="170" t="s">
        <v>129</v>
      </c>
      <c r="AU386" s="170" t="s">
        <v>83</v>
      </c>
      <c r="AV386" s="14" t="s">
        <v>81</v>
      </c>
      <c r="AW386" s="14" t="s">
        <v>30</v>
      </c>
      <c r="AX386" s="14" t="s">
        <v>73</v>
      </c>
      <c r="AY386" s="170" t="s">
        <v>121</v>
      </c>
    </row>
    <row r="387" spans="2:51" s="14" customFormat="1" ht="12">
      <c r="B387" s="169"/>
      <c r="D387" s="161" t="s">
        <v>129</v>
      </c>
      <c r="E387" s="170" t="s">
        <v>1</v>
      </c>
      <c r="F387" s="171" t="s">
        <v>143</v>
      </c>
      <c r="H387" s="170" t="s">
        <v>1</v>
      </c>
      <c r="I387" s="172"/>
      <c r="L387" s="169"/>
      <c r="M387" s="173"/>
      <c r="N387" s="174"/>
      <c r="O387" s="174"/>
      <c r="P387" s="174"/>
      <c r="Q387" s="174"/>
      <c r="R387" s="174"/>
      <c r="S387" s="174"/>
      <c r="T387" s="175"/>
      <c r="AT387" s="170" t="s">
        <v>129</v>
      </c>
      <c r="AU387" s="170" t="s">
        <v>83</v>
      </c>
      <c r="AV387" s="14" t="s">
        <v>81</v>
      </c>
      <c r="AW387" s="14" t="s">
        <v>30</v>
      </c>
      <c r="AX387" s="14" t="s">
        <v>73</v>
      </c>
      <c r="AY387" s="170" t="s">
        <v>121</v>
      </c>
    </row>
    <row r="388" spans="2:51" s="14" customFormat="1" ht="12">
      <c r="B388" s="169"/>
      <c r="D388" s="161" t="s">
        <v>129</v>
      </c>
      <c r="E388" s="170" t="s">
        <v>1</v>
      </c>
      <c r="F388" s="171" t="s">
        <v>597</v>
      </c>
      <c r="H388" s="170" t="s">
        <v>1</v>
      </c>
      <c r="I388" s="172"/>
      <c r="L388" s="169"/>
      <c r="M388" s="173"/>
      <c r="N388" s="174"/>
      <c r="O388" s="174"/>
      <c r="P388" s="174"/>
      <c r="Q388" s="174"/>
      <c r="R388" s="174"/>
      <c r="S388" s="174"/>
      <c r="T388" s="175"/>
      <c r="AT388" s="170" t="s">
        <v>129</v>
      </c>
      <c r="AU388" s="170" t="s">
        <v>83</v>
      </c>
      <c r="AV388" s="14" t="s">
        <v>81</v>
      </c>
      <c r="AW388" s="14" t="s">
        <v>30</v>
      </c>
      <c r="AX388" s="14" t="s">
        <v>73</v>
      </c>
      <c r="AY388" s="170" t="s">
        <v>121</v>
      </c>
    </row>
    <row r="389" spans="2:51" s="13" customFormat="1" ht="12">
      <c r="B389" s="160"/>
      <c r="D389" s="161" t="s">
        <v>129</v>
      </c>
      <c r="E389" s="162" t="s">
        <v>1</v>
      </c>
      <c r="F389" s="163" t="s">
        <v>135</v>
      </c>
      <c r="H389" s="164">
        <v>3</v>
      </c>
      <c r="I389" s="165"/>
      <c r="L389" s="160"/>
      <c r="M389" s="166"/>
      <c r="N389" s="167"/>
      <c r="O389" s="167"/>
      <c r="P389" s="167"/>
      <c r="Q389" s="167"/>
      <c r="R389" s="167"/>
      <c r="S389" s="167"/>
      <c r="T389" s="168"/>
      <c r="AT389" s="162" t="s">
        <v>129</v>
      </c>
      <c r="AU389" s="162" t="s">
        <v>83</v>
      </c>
      <c r="AV389" s="13" t="s">
        <v>83</v>
      </c>
      <c r="AW389" s="13" t="s">
        <v>30</v>
      </c>
      <c r="AX389" s="13" t="s">
        <v>81</v>
      </c>
      <c r="AY389" s="162" t="s">
        <v>121</v>
      </c>
    </row>
    <row r="390" spans="1:65" s="2" customFormat="1" ht="22.15" customHeight="1">
      <c r="A390" s="33"/>
      <c r="B390" s="145"/>
      <c r="C390" s="184" t="s">
        <v>598</v>
      </c>
      <c r="D390" s="184" t="s">
        <v>270</v>
      </c>
      <c r="E390" s="185" t="s">
        <v>599</v>
      </c>
      <c r="F390" s="186" t="s">
        <v>600</v>
      </c>
      <c r="G390" s="187" t="s">
        <v>315</v>
      </c>
      <c r="H390" s="188">
        <v>3</v>
      </c>
      <c r="I390" s="189"/>
      <c r="J390" s="190">
        <f aca="true" t="shared" si="20" ref="J390:J400">ROUND(I390*H390,2)</f>
        <v>0</v>
      </c>
      <c r="K390" s="191"/>
      <c r="L390" s="192"/>
      <c r="M390" s="193" t="s">
        <v>1</v>
      </c>
      <c r="N390" s="194" t="s">
        <v>38</v>
      </c>
      <c r="O390" s="59"/>
      <c r="P390" s="156">
        <f aca="true" t="shared" si="21" ref="P390:P400">O390*H390</f>
        <v>0</v>
      </c>
      <c r="Q390" s="156">
        <v>0.072</v>
      </c>
      <c r="R390" s="156">
        <f aca="true" t="shared" si="22" ref="R390:R400">Q390*H390</f>
        <v>0.21599999999999997</v>
      </c>
      <c r="S390" s="156">
        <v>0</v>
      </c>
      <c r="T390" s="157">
        <f aca="true" t="shared" si="23" ref="T390:T400"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58" t="s">
        <v>160</v>
      </c>
      <c r="AT390" s="158" t="s">
        <v>270</v>
      </c>
      <c r="AU390" s="158" t="s">
        <v>83</v>
      </c>
      <c r="AY390" s="18" t="s">
        <v>121</v>
      </c>
      <c r="BE390" s="159">
        <f aca="true" t="shared" si="24" ref="BE390:BE400">IF(N390="základní",J390,0)</f>
        <v>0</v>
      </c>
      <c r="BF390" s="159">
        <f aca="true" t="shared" si="25" ref="BF390:BF400">IF(N390="snížená",J390,0)</f>
        <v>0</v>
      </c>
      <c r="BG390" s="159">
        <f aca="true" t="shared" si="26" ref="BG390:BG400">IF(N390="zákl. přenesená",J390,0)</f>
        <v>0</v>
      </c>
      <c r="BH390" s="159">
        <f aca="true" t="shared" si="27" ref="BH390:BH400">IF(N390="sníž. přenesená",J390,0)</f>
        <v>0</v>
      </c>
      <c r="BI390" s="159">
        <f aca="true" t="shared" si="28" ref="BI390:BI400">IF(N390="nulová",J390,0)</f>
        <v>0</v>
      </c>
      <c r="BJ390" s="18" t="s">
        <v>81</v>
      </c>
      <c r="BK390" s="159">
        <f aca="true" t="shared" si="29" ref="BK390:BK400">ROUND(I390*H390,2)</f>
        <v>0</v>
      </c>
      <c r="BL390" s="18" t="s">
        <v>127</v>
      </c>
      <c r="BM390" s="158" t="s">
        <v>601</v>
      </c>
    </row>
    <row r="391" spans="1:65" s="2" customFormat="1" ht="22.15" customHeight="1">
      <c r="A391" s="33"/>
      <c r="B391" s="145"/>
      <c r="C391" s="184" t="s">
        <v>602</v>
      </c>
      <c r="D391" s="184" t="s">
        <v>270</v>
      </c>
      <c r="E391" s="185" t="s">
        <v>603</v>
      </c>
      <c r="F391" s="186" t="s">
        <v>604</v>
      </c>
      <c r="G391" s="187" t="s">
        <v>315</v>
      </c>
      <c r="H391" s="188">
        <v>3</v>
      </c>
      <c r="I391" s="189"/>
      <c r="J391" s="190">
        <f t="shared" si="20"/>
        <v>0</v>
      </c>
      <c r="K391" s="191"/>
      <c r="L391" s="192"/>
      <c r="M391" s="193" t="s">
        <v>1</v>
      </c>
      <c r="N391" s="194" t="s">
        <v>38</v>
      </c>
      <c r="O391" s="59"/>
      <c r="P391" s="156">
        <f t="shared" si="21"/>
        <v>0</v>
      </c>
      <c r="Q391" s="156">
        <v>0.027</v>
      </c>
      <c r="R391" s="156">
        <f t="shared" si="22"/>
        <v>0.081</v>
      </c>
      <c r="S391" s="156">
        <v>0</v>
      </c>
      <c r="T391" s="157">
        <f t="shared" si="23"/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58" t="s">
        <v>160</v>
      </c>
      <c r="AT391" s="158" t="s">
        <v>270</v>
      </c>
      <c r="AU391" s="158" t="s">
        <v>83</v>
      </c>
      <c r="AY391" s="18" t="s">
        <v>121</v>
      </c>
      <c r="BE391" s="159">
        <f t="shared" si="24"/>
        <v>0</v>
      </c>
      <c r="BF391" s="159">
        <f t="shared" si="25"/>
        <v>0</v>
      </c>
      <c r="BG391" s="159">
        <f t="shared" si="26"/>
        <v>0</v>
      </c>
      <c r="BH391" s="159">
        <f t="shared" si="27"/>
        <v>0</v>
      </c>
      <c r="BI391" s="159">
        <f t="shared" si="28"/>
        <v>0</v>
      </c>
      <c r="BJ391" s="18" t="s">
        <v>81</v>
      </c>
      <c r="BK391" s="159">
        <f t="shared" si="29"/>
        <v>0</v>
      </c>
      <c r="BL391" s="18" t="s">
        <v>127</v>
      </c>
      <c r="BM391" s="158" t="s">
        <v>605</v>
      </c>
    </row>
    <row r="392" spans="1:65" s="2" customFormat="1" ht="19.9" customHeight="1">
      <c r="A392" s="33"/>
      <c r="B392" s="145"/>
      <c r="C392" s="184" t="s">
        <v>606</v>
      </c>
      <c r="D392" s="184" t="s">
        <v>270</v>
      </c>
      <c r="E392" s="185" t="s">
        <v>607</v>
      </c>
      <c r="F392" s="186" t="s">
        <v>608</v>
      </c>
      <c r="G392" s="187" t="s">
        <v>315</v>
      </c>
      <c r="H392" s="188">
        <v>3</v>
      </c>
      <c r="I392" s="189"/>
      <c r="J392" s="190">
        <f t="shared" si="20"/>
        <v>0</v>
      </c>
      <c r="K392" s="191"/>
      <c r="L392" s="192"/>
      <c r="M392" s="193" t="s">
        <v>1</v>
      </c>
      <c r="N392" s="194" t="s">
        <v>38</v>
      </c>
      <c r="O392" s="59"/>
      <c r="P392" s="156">
        <f t="shared" si="21"/>
        <v>0</v>
      </c>
      <c r="Q392" s="156">
        <v>0.04</v>
      </c>
      <c r="R392" s="156">
        <f t="shared" si="22"/>
        <v>0.12</v>
      </c>
      <c r="S392" s="156">
        <v>0</v>
      </c>
      <c r="T392" s="157">
        <f t="shared" si="23"/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58" t="s">
        <v>160</v>
      </c>
      <c r="AT392" s="158" t="s">
        <v>270</v>
      </c>
      <c r="AU392" s="158" t="s">
        <v>83</v>
      </c>
      <c r="AY392" s="18" t="s">
        <v>121</v>
      </c>
      <c r="BE392" s="159">
        <f t="shared" si="24"/>
        <v>0</v>
      </c>
      <c r="BF392" s="159">
        <f t="shared" si="25"/>
        <v>0</v>
      </c>
      <c r="BG392" s="159">
        <f t="shared" si="26"/>
        <v>0</v>
      </c>
      <c r="BH392" s="159">
        <f t="shared" si="27"/>
        <v>0</v>
      </c>
      <c r="BI392" s="159">
        <f t="shared" si="28"/>
        <v>0</v>
      </c>
      <c r="BJ392" s="18" t="s">
        <v>81</v>
      </c>
      <c r="BK392" s="159">
        <f t="shared" si="29"/>
        <v>0</v>
      </c>
      <c r="BL392" s="18" t="s">
        <v>127</v>
      </c>
      <c r="BM392" s="158" t="s">
        <v>609</v>
      </c>
    </row>
    <row r="393" spans="1:65" s="2" customFormat="1" ht="19.9" customHeight="1">
      <c r="A393" s="33"/>
      <c r="B393" s="145"/>
      <c r="C393" s="184" t="s">
        <v>610</v>
      </c>
      <c r="D393" s="184" t="s">
        <v>270</v>
      </c>
      <c r="E393" s="185" t="s">
        <v>611</v>
      </c>
      <c r="F393" s="186" t="s">
        <v>612</v>
      </c>
      <c r="G393" s="187" t="s">
        <v>315</v>
      </c>
      <c r="H393" s="188">
        <v>3</v>
      </c>
      <c r="I393" s="189"/>
      <c r="J393" s="190">
        <f t="shared" si="20"/>
        <v>0</v>
      </c>
      <c r="K393" s="191"/>
      <c r="L393" s="192"/>
      <c r="M393" s="193" t="s">
        <v>1</v>
      </c>
      <c r="N393" s="194" t="s">
        <v>38</v>
      </c>
      <c r="O393" s="59"/>
      <c r="P393" s="156">
        <f t="shared" si="21"/>
        <v>0</v>
      </c>
      <c r="Q393" s="156">
        <v>0.111</v>
      </c>
      <c r="R393" s="156">
        <f t="shared" si="22"/>
        <v>0.333</v>
      </c>
      <c r="S393" s="156">
        <v>0</v>
      </c>
      <c r="T393" s="157">
        <f t="shared" si="23"/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58" t="s">
        <v>160</v>
      </c>
      <c r="AT393" s="158" t="s">
        <v>270</v>
      </c>
      <c r="AU393" s="158" t="s">
        <v>83</v>
      </c>
      <c r="AY393" s="18" t="s">
        <v>121</v>
      </c>
      <c r="BE393" s="159">
        <f t="shared" si="24"/>
        <v>0</v>
      </c>
      <c r="BF393" s="159">
        <f t="shared" si="25"/>
        <v>0</v>
      </c>
      <c r="BG393" s="159">
        <f t="shared" si="26"/>
        <v>0</v>
      </c>
      <c r="BH393" s="159">
        <f t="shared" si="27"/>
        <v>0</v>
      </c>
      <c r="BI393" s="159">
        <f t="shared" si="28"/>
        <v>0</v>
      </c>
      <c r="BJ393" s="18" t="s">
        <v>81</v>
      </c>
      <c r="BK393" s="159">
        <f t="shared" si="29"/>
        <v>0</v>
      </c>
      <c r="BL393" s="18" t="s">
        <v>127</v>
      </c>
      <c r="BM393" s="158" t="s">
        <v>613</v>
      </c>
    </row>
    <row r="394" spans="1:65" s="2" customFormat="1" ht="22.15" customHeight="1">
      <c r="A394" s="33"/>
      <c r="B394" s="145"/>
      <c r="C394" s="184" t="s">
        <v>614</v>
      </c>
      <c r="D394" s="184" t="s">
        <v>270</v>
      </c>
      <c r="E394" s="185" t="s">
        <v>615</v>
      </c>
      <c r="F394" s="186" t="s">
        <v>616</v>
      </c>
      <c r="G394" s="187" t="s">
        <v>315</v>
      </c>
      <c r="H394" s="188">
        <v>3</v>
      </c>
      <c r="I394" s="189"/>
      <c r="J394" s="190">
        <f t="shared" si="20"/>
        <v>0</v>
      </c>
      <c r="K394" s="191"/>
      <c r="L394" s="192"/>
      <c r="M394" s="193" t="s">
        <v>1</v>
      </c>
      <c r="N394" s="194" t="s">
        <v>38</v>
      </c>
      <c r="O394" s="59"/>
      <c r="P394" s="156">
        <f t="shared" si="21"/>
        <v>0</v>
      </c>
      <c r="Q394" s="156">
        <v>0.08</v>
      </c>
      <c r="R394" s="156">
        <f t="shared" si="22"/>
        <v>0.24</v>
      </c>
      <c r="S394" s="156">
        <v>0</v>
      </c>
      <c r="T394" s="157">
        <f t="shared" si="23"/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58" t="s">
        <v>160</v>
      </c>
      <c r="AT394" s="158" t="s">
        <v>270</v>
      </c>
      <c r="AU394" s="158" t="s">
        <v>83</v>
      </c>
      <c r="AY394" s="18" t="s">
        <v>121</v>
      </c>
      <c r="BE394" s="159">
        <f t="shared" si="24"/>
        <v>0</v>
      </c>
      <c r="BF394" s="159">
        <f t="shared" si="25"/>
        <v>0</v>
      </c>
      <c r="BG394" s="159">
        <f t="shared" si="26"/>
        <v>0</v>
      </c>
      <c r="BH394" s="159">
        <f t="shared" si="27"/>
        <v>0</v>
      </c>
      <c r="BI394" s="159">
        <f t="shared" si="28"/>
        <v>0</v>
      </c>
      <c r="BJ394" s="18" t="s">
        <v>81</v>
      </c>
      <c r="BK394" s="159">
        <f t="shared" si="29"/>
        <v>0</v>
      </c>
      <c r="BL394" s="18" t="s">
        <v>127</v>
      </c>
      <c r="BM394" s="158" t="s">
        <v>617</v>
      </c>
    </row>
    <row r="395" spans="1:65" s="2" customFormat="1" ht="22.15" customHeight="1">
      <c r="A395" s="33"/>
      <c r="B395" s="145"/>
      <c r="C395" s="146" t="s">
        <v>618</v>
      </c>
      <c r="D395" s="146" t="s">
        <v>123</v>
      </c>
      <c r="E395" s="147" t="s">
        <v>619</v>
      </c>
      <c r="F395" s="148" t="s">
        <v>620</v>
      </c>
      <c r="G395" s="149" t="s">
        <v>315</v>
      </c>
      <c r="H395" s="150">
        <v>1</v>
      </c>
      <c r="I395" s="151"/>
      <c r="J395" s="152">
        <f t="shared" si="20"/>
        <v>0</v>
      </c>
      <c r="K395" s="153"/>
      <c r="L395" s="34"/>
      <c r="M395" s="154" t="s">
        <v>1</v>
      </c>
      <c r="N395" s="155" t="s">
        <v>38</v>
      </c>
      <c r="O395" s="59"/>
      <c r="P395" s="156">
        <f t="shared" si="21"/>
        <v>0</v>
      </c>
      <c r="Q395" s="156">
        <v>0.21734</v>
      </c>
      <c r="R395" s="156">
        <f t="shared" si="22"/>
        <v>0.21734</v>
      </c>
      <c r="S395" s="156">
        <v>0</v>
      </c>
      <c r="T395" s="157">
        <f t="shared" si="23"/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58" t="s">
        <v>127</v>
      </c>
      <c r="AT395" s="158" t="s">
        <v>123</v>
      </c>
      <c r="AU395" s="158" t="s">
        <v>83</v>
      </c>
      <c r="AY395" s="18" t="s">
        <v>121</v>
      </c>
      <c r="BE395" s="159">
        <f t="shared" si="24"/>
        <v>0</v>
      </c>
      <c r="BF395" s="159">
        <f t="shared" si="25"/>
        <v>0</v>
      </c>
      <c r="BG395" s="159">
        <f t="shared" si="26"/>
        <v>0</v>
      </c>
      <c r="BH395" s="159">
        <f t="shared" si="27"/>
        <v>0</v>
      </c>
      <c r="BI395" s="159">
        <f t="shared" si="28"/>
        <v>0</v>
      </c>
      <c r="BJ395" s="18" t="s">
        <v>81</v>
      </c>
      <c r="BK395" s="159">
        <f t="shared" si="29"/>
        <v>0</v>
      </c>
      <c r="BL395" s="18" t="s">
        <v>127</v>
      </c>
      <c r="BM395" s="158" t="s">
        <v>621</v>
      </c>
    </row>
    <row r="396" spans="1:65" s="2" customFormat="1" ht="22.15" customHeight="1">
      <c r="A396" s="33"/>
      <c r="B396" s="145"/>
      <c r="C396" s="184" t="s">
        <v>622</v>
      </c>
      <c r="D396" s="184" t="s">
        <v>270</v>
      </c>
      <c r="E396" s="185" t="s">
        <v>623</v>
      </c>
      <c r="F396" s="186" t="s">
        <v>624</v>
      </c>
      <c r="G396" s="187" t="s">
        <v>315</v>
      </c>
      <c r="H396" s="188">
        <v>1</v>
      </c>
      <c r="I396" s="189"/>
      <c r="J396" s="190">
        <f t="shared" si="20"/>
        <v>0</v>
      </c>
      <c r="K396" s="191"/>
      <c r="L396" s="192"/>
      <c r="M396" s="193" t="s">
        <v>1</v>
      </c>
      <c r="N396" s="194" t="s">
        <v>38</v>
      </c>
      <c r="O396" s="59"/>
      <c r="P396" s="156">
        <f t="shared" si="21"/>
        <v>0</v>
      </c>
      <c r="Q396" s="156">
        <v>0.06</v>
      </c>
      <c r="R396" s="156">
        <f t="shared" si="22"/>
        <v>0.06</v>
      </c>
      <c r="S396" s="156">
        <v>0</v>
      </c>
      <c r="T396" s="157">
        <f t="shared" si="23"/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58" t="s">
        <v>160</v>
      </c>
      <c r="AT396" s="158" t="s">
        <v>270</v>
      </c>
      <c r="AU396" s="158" t="s">
        <v>83</v>
      </c>
      <c r="AY396" s="18" t="s">
        <v>121</v>
      </c>
      <c r="BE396" s="159">
        <f t="shared" si="24"/>
        <v>0</v>
      </c>
      <c r="BF396" s="159">
        <f t="shared" si="25"/>
        <v>0</v>
      </c>
      <c r="BG396" s="159">
        <f t="shared" si="26"/>
        <v>0</v>
      </c>
      <c r="BH396" s="159">
        <f t="shared" si="27"/>
        <v>0</v>
      </c>
      <c r="BI396" s="159">
        <f t="shared" si="28"/>
        <v>0</v>
      </c>
      <c r="BJ396" s="18" t="s">
        <v>81</v>
      </c>
      <c r="BK396" s="159">
        <f t="shared" si="29"/>
        <v>0</v>
      </c>
      <c r="BL396" s="18" t="s">
        <v>127</v>
      </c>
      <c r="BM396" s="158" t="s">
        <v>625</v>
      </c>
    </row>
    <row r="397" spans="1:65" s="2" customFormat="1" ht="22.15" customHeight="1">
      <c r="A397" s="33"/>
      <c r="B397" s="145"/>
      <c r="C397" s="146" t="s">
        <v>626</v>
      </c>
      <c r="D397" s="146" t="s">
        <v>123</v>
      </c>
      <c r="E397" s="147" t="s">
        <v>627</v>
      </c>
      <c r="F397" s="148" t="s">
        <v>628</v>
      </c>
      <c r="G397" s="149" t="s">
        <v>315</v>
      </c>
      <c r="H397" s="150">
        <v>2</v>
      </c>
      <c r="I397" s="151"/>
      <c r="J397" s="152">
        <f t="shared" si="20"/>
        <v>0</v>
      </c>
      <c r="K397" s="153"/>
      <c r="L397" s="34"/>
      <c r="M397" s="154" t="s">
        <v>1</v>
      </c>
      <c r="N397" s="155" t="s">
        <v>38</v>
      </c>
      <c r="O397" s="59"/>
      <c r="P397" s="156">
        <f t="shared" si="21"/>
        <v>0</v>
      </c>
      <c r="Q397" s="156">
        <v>0</v>
      </c>
      <c r="R397" s="156">
        <f t="shared" si="22"/>
        <v>0</v>
      </c>
      <c r="S397" s="156">
        <v>0.1</v>
      </c>
      <c r="T397" s="157">
        <f t="shared" si="23"/>
        <v>0.2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58" t="s">
        <v>127</v>
      </c>
      <c r="AT397" s="158" t="s">
        <v>123</v>
      </c>
      <c r="AU397" s="158" t="s">
        <v>83</v>
      </c>
      <c r="AY397" s="18" t="s">
        <v>121</v>
      </c>
      <c r="BE397" s="159">
        <f t="shared" si="24"/>
        <v>0</v>
      </c>
      <c r="BF397" s="159">
        <f t="shared" si="25"/>
        <v>0</v>
      </c>
      <c r="BG397" s="159">
        <f t="shared" si="26"/>
        <v>0</v>
      </c>
      <c r="BH397" s="159">
        <f t="shared" si="27"/>
        <v>0</v>
      </c>
      <c r="BI397" s="159">
        <f t="shared" si="28"/>
        <v>0</v>
      </c>
      <c r="BJ397" s="18" t="s">
        <v>81</v>
      </c>
      <c r="BK397" s="159">
        <f t="shared" si="29"/>
        <v>0</v>
      </c>
      <c r="BL397" s="18" t="s">
        <v>127</v>
      </c>
      <c r="BM397" s="158" t="s">
        <v>629</v>
      </c>
    </row>
    <row r="398" spans="1:65" s="2" customFormat="1" ht="22.15" customHeight="1">
      <c r="A398" s="33"/>
      <c r="B398" s="145"/>
      <c r="C398" s="146" t="s">
        <v>630</v>
      </c>
      <c r="D398" s="146" t="s">
        <v>123</v>
      </c>
      <c r="E398" s="147" t="s">
        <v>631</v>
      </c>
      <c r="F398" s="148" t="s">
        <v>632</v>
      </c>
      <c r="G398" s="149" t="s">
        <v>315</v>
      </c>
      <c r="H398" s="150">
        <v>3</v>
      </c>
      <c r="I398" s="151"/>
      <c r="J398" s="152">
        <f t="shared" si="20"/>
        <v>0</v>
      </c>
      <c r="K398" s="153"/>
      <c r="L398" s="34"/>
      <c r="M398" s="154" t="s">
        <v>1</v>
      </c>
      <c r="N398" s="155" t="s">
        <v>38</v>
      </c>
      <c r="O398" s="59"/>
      <c r="P398" s="156">
        <f t="shared" si="21"/>
        <v>0</v>
      </c>
      <c r="Q398" s="156">
        <v>0.21734</v>
      </c>
      <c r="R398" s="156">
        <f t="shared" si="22"/>
        <v>0.65202</v>
      </c>
      <c r="S398" s="156">
        <v>0</v>
      </c>
      <c r="T398" s="157">
        <f t="shared" si="23"/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58" t="s">
        <v>127</v>
      </c>
      <c r="AT398" s="158" t="s">
        <v>123</v>
      </c>
      <c r="AU398" s="158" t="s">
        <v>83</v>
      </c>
      <c r="AY398" s="18" t="s">
        <v>121</v>
      </c>
      <c r="BE398" s="159">
        <f t="shared" si="24"/>
        <v>0</v>
      </c>
      <c r="BF398" s="159">
        <f t="shared" si="25"/>
        <v>0</v>
      </c>
      <c r="BG398" s="159">
        <f t="shared" si="26"/>
        <v>0</v>
      </c>
      <c r="BH398" s="159">
        <f t="shared" si="27"/>
        <v>0</v>
      </c>
      <c r="BI398" s="159">
        <f t="shared" si="28"/>
        <v>0</v>
      </c>
      <c r="BJ398" s="18" t="s">
        <v>81</v>
      </c>
      <c r="BK398" s="159">
        <f t="shared" si="29"/>
        <v>0</v>
      </c>
      <c r="BL398" s="18" t="s">
        <v>127</v>
      </c>
      <c r="BM398" s="158" t="s">
        <v>633</v>
      </c>
    </row>
    <row r="399" spans="1:65" s="2" customFormat="1" ht="19.9" customHeight="1">
      <c r="A399" s="33"/>
      <c r="B399" s="145"/>
      <c r="C399" s="184" t="s">
        <v>634</v>
      </c>
      <c r="D399" s="184" t="s">
        <v>270</v>
      </c>
      <c r="E399" s="185" t="s">
        <v>635</v>
      </c>
      <c r="F399" s="186" t="s">
        <v>636</v>
      </c>
      <c r="G399" s="187" t="s">
        <v>315</v>
      </c>
      <c r="H399" s="188">
        <v>3</v>
      </c>
      <c r="I399" s="189"/>
      <c r="J399" s="190">
        <f t="shared" si="20"/>
        <v>0</v>
      </c>
      <c r="K399" s="191"/>
      <c r="L399" s="192"/>
      <c r="M399" s="193" t="s">
        <v>1</v>
      </c>
      <c r="N399" s="194" t="s">
        <v>38</v>
      </c>
      <c r="O399" s="59"/>
      <c r="P399" s="156">
        <f t="shared" si="21"/>
        <v>0</v>
      </c>
      <c r="Q399" s="156">
        <v>0.0085</v>
      </c>
      <c r="R399" s="156">
        <f t="shared" si="22"/>
        <v>0.025500000000000002</v>
      </c>
      <c r="S399" s="156">
        <v>0</v>
      </c>
      <c r="T399" s="157">
        <f t="shared" si="23"/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58" t="s">
        <v>160</v>
      </c>
      <c r="AT399" s="158" t="s">
        <v>270</v>
      </c>
      <c r="AU399" s="158" t="s">
        <v>83</v>
      </c>
      <c r="AY399" s="18" t="s">
        <v>121</v>
      </c>
      <c r="BE399" s="159">
        <f t="shared" si="24"/>
        <v>0</v>
      </c>
      <c r="BF399" s="159">
        <f t="shared" si="25"/>
        <v>0</v>
      </c>
      <c r="BG399" s="159">
        <f t="shared" si="26"/>
        <v>0</v>
      </c>
      <c r="BH399" s="159">
        <f t="shared" si="27"/>
        <v>0</v>
      </c>
      <c r="BI399" s="159">
        <f t="shared" si="28"/>
        <v>0</v>
      </c>
      <c r="BJ399" s="18" t="s">
        <v>81</v>
      </c>
      <c r="BK399" s="159">
        <f t="shared" si="29"/>
        <v>0</v>
      </c>
      <c r="BL399" s="18" t="s">
        <v>127</v>
      </c>
      <c r="BM399" s="158" t="s">
        <v>637</v>
      </c>
    </row>
    <row r="400" spans="1:65" s="2" customFormat="1" ht="14.45" customHeight="1">
      <c r="A400" s="33"/>
      <c r="B400" s="145"/>
      <c r="C400" s="184" t="s">
        <v>638</v>
      </c>
      <c r="D400" s="184" t="s">
        <v>270</v>
      </c>
      <c r="E400" s="185" t="s">
        <v>639</v>
      </c>
      <c r="F400" s="186" t="s">
        <v>640</v>
      </c>
      <c r="G400" s="187" t="s">
        <v>315</v>
      </c>
      <c r="H400" s="188">
        <v>3</v>
      </c>
      <c r="I400" s="189"/>
      <c r="J400" s="190">
        <f t="shared" si="20"/>
        <v>0</v>
      </c>
      <c r="K400" s="191"/>
      <c r="L400" s="192"/>
      <c r="M400" s="193" t="s">
        <v>1</v>
      </c>
      <c r="N400" s="194" t="s">
        <v>38</v>
      </c>
      <c r="O400" s="59"/>
      <c r="P400" s="156">
        <f t="shared" si="21"/>
        <v>0</v>
      </c>
      <c r="Q400" s="156">
        <v>0.06</v>
      </c>
      <c r="R400" s="156">
        <f t="shared" si="22"/>
        <v>0.18</v>
      </c>
      <c r="S400" s="156">
        <v>0</v>
      </c>
      <c r="T400" s="157">
        <f t="shared" si="23"/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58" t="s">
        <v>160</v>
      </c>
      <c r="AT400" s="158" t="s">
        <v>270</v>
      </c>
      <c r="AU400" s="158" t="s">
        <v>83</v>
      </c>
      <c r="AY400" s="18" t="s">
        <v>121</v>
      </c>
      <c r="BE400" s="159">
        <f t="shared" si="24"/>
        <v>0</v>
      </c>
      <c r="BF400" s="159">
        <f t="shared" si="25"/>
        <v>0</v>
      </c>
      <c r="BG400" s="159">
        <f t="shared" si="26"/>
        <v>0</v>
      </c>
      <c r="BH400" s="159">
        <f t="shared" si="27"/>
        <v>0</v>
      </c>
      <c r="BI400" s="159">
        <f t="shared" si="28"/>
        <v>0</v>
      </c>
      <c r="BJ400" s="18" t="s">
        <v>81</v>
      </c>
      <c r="BK400" s="159">
        <f t="shared" si="29"/>
        <v>0</v>
      </c>
      <c r="BL400" s="18" t="s">
        <v>127</v>
      </c>
      <c r="BM400" s="158" t="s">
        <v>641</v>
      </c>
    </row>
    <row r="401" spans="2:51" s="14" customFormat="1" ht="12">
      <c r="B401" s="169"/>
      <c r="D401" s="161" t="s">
        <v>129</v>
      </c>
      <c r="E401" s="170" t="s">
        <v>1</v>
      </c>
      <c r="F401" s="171" t="s">
        <v>597</v>
      </c>
      <c r="H401" s="170" t="s">
        <v>1</v>
      </c>
      <c r="I401" s="172"/>
      <c r="L401" s="169"/>
      <c r="M401" s="173"/>
      <c r="N401" s="174"/>
      <c r="O401" s="174"/>
      <c r="P401" s="174"/>
      <c r="Q401" s="174"/>
      <c r="R401" s="174"/>
      <c r="S401" s="174"/>
      <c r="T401" s="175"/>
      <c r="AT401" s="170" t="s">
        <v>129</v>
      </c>
      <c r="AU401" s="170" t="s">
        <v>83</v>
      </c>
      <c r="AV401" s="14" t="s">
        <v>81</v>
      </c>
      <c r="AW401" s="14" t="s">
        <v>30</v>
      </c>
      <c r="AX401" s="14" t="s">
        <v>73</v>
      </c>
      <c r="AY401" s="170" t="s">
        <v>121</v>
      </c>
    </row>
    <row r="402" spans="2:51" s="13" customFormat="1" ht="12">
      <c r="B402" s="160"/>
      <c r="D402" s="161" t="s">
        <v>129</v>
      </c>
      <c r="E402" s="162" t="s">
        <v>1</v>
      </c>
      <c r="F402" s="163" t="s">
        <v>135</v>
      </c>
      <c r="H402" s="164">
        <v>3</v>
      </c>
      <c r="I402" s="165"/>
      <c r="L402" s="160"/>
      <c r="M402" s="166"/>
      <c r="N402" s="167"/>
      <c r="O402" s="167"/>
      <c r="P402" s="167"/>
      <c r="Q402" s="167"/>
      <c r="R402" s="167"/>
      <c r="S402" s="167"/>
      <c r="T402" s="168"/>
      <c r="AT402" s="162" t="s">
        <v>129</v>
      </c>
      <c r="AU402" s="162" t="s">
        <v>83</v>
      </c>
      <c r="AV402" s="13" t="s">
        <v>83</v>
      </c>
      <c r="AW402" s="13" t="s">
        <v>30</v>
      </c>
      <c r="AX402" s="13" t="s">
        <v>81</v>
      </c>
      <c r="AY402" s="162" t="s">
        <v>121</v>
      </c>
    </row>
    <row r="403" spans="1:65" s="2" customFormat="1" ht="22.15" customHeight="1">
      <c r="A403" s="33"/>
      <c r="B403" s="145"/>
      <c r="C403" s="146" t="s">
        <v>642</v>
      </c>
      <c r="D403" s="146" t="s">
        <v>123</v>
      </c>
      <c r="E403" s="147" t="s">
        <v>643</v>
      </c>
      <c r="F403" s="148" t="s">
        <v>644</v>
      </c>
      <c r="G403" s="149" t="s">
        <v>315</v>
      </c>
      <c r="H403" s="150">
        <v>1</v>
      </c>
      <c r="I403" s="151"/>
      <c r="J403" s="152">
        <f aca="true" t="shared" si="30" ref="J403:J409">ROUND(I403*H403,2)</f>
        <v>0</v>
      </c>
      <c r="K403" s="153"/>
      <c r="L403" s="34"/>
      <c r="M403" s="154" t="s">
        <v>1</v>
      </c>
      <c r="N403" s="155" t="s">
        <v>38</v>
      </c>
      <c r="O403" s="59"/>
      <c r="P403" s="156">
        <f aca="true" t="shared" si="31" ref="P403:P409">O403*H403</f>
        <v>0</v>
      </c>
      <c r="Q403" s="156">
        <v>0</v>
      </c>
      <c r="R403" s="156">
        <f aca="true" t="shared" si="32" ref="R403:R409">Q403*H403</f>
        <v>0</v>
      </c>
      <c r="S403" s="156">
        <v>0.1</v>
      </c>
      <c r="T403" s="157">
        <f aca="true" t="shared" si="33" ref="T403:T409">S403*H403</f>
        <v>0.1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8" t="s">
        <v>127</v>
      </c>
      <c r="AT403" s="158" t="s">
        <v>123</v>
      </c>
      <c r="AU403" s="158" t="s">
        <v>83</v>
      </c>
      <c r="AY403" s="18" t="s">
        <v>121</v>
      </c>
      <c r="BE403" s="159">
        <f aca="true" t="shared" si="34" ref="BE403:BE409">IF(N403="základní",J403,0)</f>
        <v>0</v>
      </c>
      <c r="BF403" s="159">
        <f aca="true" t="shared" si="35" ref="BF403:BF409">IF(N403="snížená",J403,0)</f>
        <v>0</v>
      </c>
      <c r="BG403" s="159">
        <f aca="true" t="shared" si="36" ref="BG403:BG409">IF(N403="zákl. přenesená",J403,0)</f>
        <v>0</v>
      </c>
      <c r="BH403" s="159">
        <f aca="true" t="shared" si="37" ref="BH403:BH409">IF(N403="sníž. přenesená",J403,0)</f>
        <v>0</v>
      </c>
      <c r="BI403" s="159">
        <f aca="true" t="shared" si="38" ref="BI403:BI409">IF(N403="nulová",J403,0)</f>
        <v>0</v>
      </c>
      <c r="BJ403" s="18" t="s">
        <v>81</v>
      </c>
      <c r="BK403" s="159">
        <f aca="true" t="shared" si="39" ref="BK403:BK409">ROUND(I403*H403,2)</f>
        <v>0</v>
      </c>
      <c r="BL403" s="18" t="s">
        <v>127</v>
      </c>
      <c r="BM403" s="158" t="s">
        <v>645</v>
      </c>
    </row>
    <row r="404" spans="1:65" s="2" customFormat="1" ht="22.15" customHeight="1">
      <c r="A404" s="33"/>
      <c r="B404" s="145"/>
      <c r="C404" s="146" t="s">
        <v>646</v>
      </c>
      <c r="D404" s="146" t="s">
        <v>123</v>
      </c>
      <c r="E404" s="147" t="s">
        <v>647</v>
      </c>
      <c r="F404" s="148" t="s">
        <v>648</v>
      </c>
      <c r="G404" s="149" t="s">
        <v>315</v>
      </c>
      <c r="H404" s="150">
        <v>2</v>
      </c>
      <c r="I404" s="151"/>
      <c r="J404" s="152">
        <f t="shared" si="30"/>
        <v>0</v>
      </c>
      <c r="K404" s="153"/>
      <c r="L404" s="34"/>
      <c r="M404" s="154" t="s">
        <v>1</v>
      </c>
      <c r="N404" s="155" t="s">
        <v>38</v>
      </c>
      <c r="O404" s="59"/>
      <c r="P404" s="156">
        <f t="shared" si="31"/>
        <v>0</v>
      </c>
      <c r="Q404" s="156">
        <v>0.4208</v>
      </c>
      <c r="R404" s="156">
        <f t="shared" si="32"/>
        <v>0.8416</v>
      </c>
      <c r="S404" s="156">
        <v>0</v>
      </c>
      <c r="T404" s="157">
        <f t="shared" si="33"/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58" t="s">
        <v>127</v>
      </c>
      <c r="AT404" s="158" t="s">
        <v>123</v>
      </c>
      <c r="AU404" s="158" t="s">
        <v>83</v>
      </c>
      <c r="AY404" s="18" t="s">
        <v>121</v>
      </c>
      <c r="BE404" s="159">
        <f t="shared" si="34"/>
        <v>0</v>
      </c>
      <c r="BF404" s="159">
        <f t="shared" si="35"/>
        <v>0</v>
      </c>
      <c r="BG404" s="159">
        <f t="shared" si="36"/>
        <v>0</v>
      </c>
      <c r="BH404" s="159">
        <f t="shared" si="37"/>
        <v>0</v>
      </c>
      <c r="BI404" s="159">
        <f t="shared" si="38"/>
        <v>0</v>
      </c>
      <c r="BJ404" s="18" t="s">
        <v>81</v>
      </c>
      <c r="BK404" s="159">
        <f t="shared" si="39"/>
        <v>0</v>
      </c>
      <c r="BL404" s="18" t="s">
        <v>127</v>
      </c>
      <c r="BM404" s="158" t="s">
        <v>649</v>
      </c>
    </row>
    <row r="405" spans="1:65" s="2" customFormat="1" ht="22.15" customHeight="1">
      <c r="A405" s="33"/>
      <c r="B405" s="145"/>
      <c r="C405" s="184" t="s">
        <v>650</v>
      </c>
      <c r="D405" s="184" t="s">
        <v>270</v>
      </c>
      <c r="E405" s="185" t="s">
        <v>651</v>
      </c>
      <c r="F405" s="186" t="s">
        <v>652</v>
      </c>
      <c r="G405" s="187" t="s">
        <v>315</v>
      </c>
      <c r="H405" s="188">
        <v>2</v>
      </c>
      <c r="I405" s="189"/>
      <c r="J405" s="190">
        <f t="shared" si="30"/>
        <v>0</v>
      </c>
      <c r="K405" s="191"/>
      <c r="L405" s="192"/>
      <c r="M405" s="193" t="s">
        <v>1</v>
      </c>
      <c r="N405" s="194" t="s">
        <v>38</v>
      </c>
      <c r="O405" s="59"/>
      <c r="P405" s="156">
        <f t="shared" si="31"/>
        <v>0</v>
      </c>
      <c r="Q405" s="156">
        <v>0.053</v>
      </c>
      <c r="R405" s="156">
        <f t="shared" si="32"/>
        <v>0.106</v>
      </c>
      <c r="S405" s="156">
        <v>0</v>
      </c>
      <c r="T405" s="157">
        <f t="shared" si="33"/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58" t="s">
        <v>160</v>
      </c>
      <c r="AT405" s="158" t="s">
        <v>270</v>
      </c>
      <c r="AU405" s="158" t="s">
        <v>83</v>
      </c>
      <c r="AY405" s="18" t="s">
        <v>121</v>
      </c>
      <c r="BE405" s="159">
        <f t="shared" si="34"/>
        <v>0</v>
      </c>
      <c r="BF405" s="159">
        <f t="shared" si="35"/>
        <v>0</v>
      </c>
      <c r="BG405" s="159">
        <f t="shared" si="36"/>
        <v>0</v>
      </c>
      <c r="BH405" s="159">
        <f t="shared" si="37"/>
        <v>0</v>
      </c>
      <c r="BI405" s="159">
        <f t="shared" si="38"/>
        <v>0</v>
      </c>
      <c r="BJ405" s="18" t="s">
        <v>81</v>
      </c>
      <c r="BK405" s="159">
        <f t="shared" si="39"/>
        <v>0</v>
      </c>
      <c r="BL405" s="18" t="s">
        <v>127</v>
      </c>
      <c r="BM405" s="158" t="s">
        <v>653</v>
      </c>
    </row>
    <row r="406" spans="1:65" s="2" customFormat="1" ht="22.15" customHeight="1">
      <c r="A406" s="33"/>
      <c r="B406" s="145"/>
      <c r="C406" s="184" t="s">
        <v>654</v>
      </c>
      <c r="D406" s="184" t="s">
        <v>270</v>
      </c>
      <c r="E406" s="185" t="s">
        <v>655</v>
      </c>
      <c r="F406" s="186" t="s">
        <v>656</v>
      </c>
      <c r="G406" s="187" t="s">
        <v>315</v>
      </c>
      <c r="H406" s="188">
        <v>2</v>
      </c>
      <c r="I406" s="189"/>
      <c r="J406" s="190">
        <f t="shared" si="30"/>
        <v>0</v>
      </c>
      <c r="K406" s="191"/>
      <c r="L406" s="192"/>
      <c r="M406" s="193" t="s">
        <v>1</v>
      </c>
      <c r="N406" s="194" t="s">
        <v>38</v>
      </c>
      <c r="O406" s="59"/>
      <c r="P406" s="156">
        <f t="shared" si="31"/>
        <v>0</v>
      </c>
      <c r="Q406" s="156">
        <v>0.0546</v>
      </c>
      <c r="R406" s="156">
        <f t="shared" si="32"/>
        <v>0.1092</v>
      </c>
      <c r="S406" s="156">
        <v>0</v>
      </c>
      <c r="T406" s="157">
        <f t="shared" si="33"/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58" t="s">
        <v>160</v>
      </c>
      <c r="AT406" s="158" t="s">
        <v>270</v>
      </c>
      <c r="AU406" s="158" t="s">
        <v>83</v>
      </c>
      <c r="AY406" s="18" t="s">
        <v>121</v>
      </c>
      <c r="BE406" s="159">
        <f t="shared" si="34"/>
        <v>0</v>
      </c>
      <c r="BF406" s="159">
        <f t="shared" si="35"/>
        <v>0</v>
      </c>
      <c r="BG406" s="159">
        <f t="shared" si="36"/>
        <v>0</v>
      </c>
      <c r="BH406" s="159">
        <f t="shared" si="37"/>
        <v>0</v>
      </c>
      <c r="BI406" s="159">
        <f t="shared" si="38"/>
        <v>0</v>
      </c>
      <c r="BJ406" s="18" t="s">
        <v>81</v>
      </c>
      <c r="BK406" s="159">
        <f t="shared" si="39"/>
        <v>0</v>
      </c>
      <c r="BL406" s="18" t="s">
        <v>127</v>
      </c>
      <c r="BM406" s="158" t="s">
        <v>657</v>
      </c>
    </row>
    <row r="407" spans="1:65" s="2" customFormat="1" ht="22.15" customHeight="1">
      <c r="A407" s="33"/>
      <c r="B407" s="145"/>
      <c r="C407" s="146" t="s">
        <v>658</v>
      </c>
      <c r="D407" s="146" t="s">
        <v>123</v>
      </c>
      <c r="E407" s="147" t="s">
        <v>659</v>
      </c>
      <c r="F407" s="148" t="s">
        <v>660</v>
      </c>
      <c r="G407" s="149" t="s">
        <v>315</v>
      </c>
      <c r="H407" s="150">
        <v>2</v>
      </c>
      <c r="I407" s="151"/>
      <c r="J407" s="152">
        <f t="shared" si="30"/>
        <v>0</v>
      </c>
      <c r="K407" s="153"/>
      <c r="L407" s="34"/>
      <c r="M407" s="154" t="s">
        <v>1</v>
      </c>
      <c r="N407" s="155" t="s">
        <v>38</v>
      </c>
      <c r="O407" s="59"/>
      <c r="P407" s="156">
        <f t="shared" si="31"/>
        <v>0</v>
      </c>
      <c r="Q407" s="156">
        <v>0.32974</v>
      </c>
      <c r="R407" s="156">
        <f t="shared" si="32"/>
        <v>0.65948</v>
      </c>
      <c r="S407" s="156">
        <v>0</v>
      </c>
      <c r="T407" s="157">
        <f t="shared" si="33"/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58" t="s">
        <v>127</v>
      </c>
      <c r="AT407" s="158" t="s">
        <v>123</v>
      </c>
      <c r="AU407" s="158" t="s">
        <v>83</v>
      </c>
      <c r="AY407" s="18" t="s">
        <v>121</v>
      </c>
      <c r="BE407" s="159">
        <f t="shared" si="34"/>
        <v>0</v>
      </c>
      <c r="BF407" s="159">
        <f t="shared" si="35"/>
        <v>0</v>
      </c>
      <c r="BG407" s="159">
        <f t="shared" si="36"/>
        <v>0</v>
      </c>
      <c r="BH407" s="159">
        <f t="shared" si="37"/>
        <v>0</v>
      </c>
      <c r="BI407" s="159">
        <f t="shared" si="38"/>
        <v>0</v>
      </c>
      <c r="BJ407" s="18" t="s">
        <v>81</v>
      </c>
      <c r="BK407" s="159">
        <f t="shared" si="39"/>
        <v>0</v>
      </c>
      <c r="BL407" s="18" t="s">
        <v>127</v>
      </c>
      <c r="BM407" s="158" t="s">
        <v>661</v>
      </c>
    </row>
    <row r="408" spans="1:65" s="2" customFormat="1" ht="30" customHeight="1">
      <c r="A408" s="33"/>
      <c r="B408" s="145"/>
      <c r="C408" s="146" t="s">
        <v>662</v>
      </c>
      <c r="D408" s="146" t="s">
        <v>123</v>
      </c>
      <c r="E408" s="147" t="s">
        <v>663</v>
      </c>
      <c r="F408" s="148" t="s">
        <v>664</v>
      </c>
      <c r="G408" s="149" t="s">
        <v>315</v>
      </c>
      <c r="H408" s="150">
        <v>2</v>
      </c>
      <c r="I408" s="151"/>
      <c r="J408" s="152">
        <f t="shared" si="30"/>
        <v>0</v>
      </c>
      <c r="K408" s="153"/>
      <c r="L408" s="34"/>
      <c r="M408" s="154" t="s">
        <v>1</v>
      </c>
      <c r="N408" s="155" t="s">
        <v>38</v>
      </c>
      <c r="O408" s="59"/>
      <c r="P408" s="156">
        <f t="shared" si="31"/>
        <v>0</v>
      </c>
      <c r="Q408" s="156">
        <v>0.31108</v>
      </c>
      <c r="R408" s="156">
        <f t="shared" si="32"/>
        <v>0.62216</v>
      </c>
      <c r="S408" s="156">
        <v>0</v>
      </c>
      <c r="T408" s="157">
        <f t="shared" si="33"/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58" t="s">
        <v>127</v>
      </c>
      <c r="AT408" s="158" t="s">
        <v>123</v>
      </c>
      <c r="AU408" s="158" t="s">
        <v>83</v>
      </c>
      <c r="AY408" s="18" t="s">
        <v>121</v>
      </c>
      <c r="BE408" s="159">
        <f t="shared" si="34"/>
        <v>0</v>
      </c>
      <c r="BF408" s="159">
        <f t="shared" si="35"/>
        <v>0</v>
      </c>
      <c r="BG408" s="159">
        <f t="shared" si="36"/>
        <v>0</v>
      </c>
      <c r="BH408" s="159">
        <f t="shared" si="37"/>
        <v>0</v>
      </c>
      <c r="BI408" s="159">
        <f t="shared" si="38"/>
        <v>0</v>
      </c>
      <c r="BJ408" s="18" t="s">
        <v>81</v>
      </c>
      <c r="BK408" s="159">
        <f t="shared" si="39"/>
        <v>0</v>
      </c>
      <c r="BL408" s="18" t="s">
        <v>127</v>
      </c>
      <c r="BM408" s="158" t="s">
        <v>665</v>
      </c>
    </row>
    <row r="409" spans="1:65" s="2" customFormat="1" ht="22.15" customHeight="1">
      <c r="A409" s="33"/>
      <c r="B409" s="145"/>
      <c r="C409" s="146" t="s">
        <v>666</v>
      </c>
      <c r="D409" s="146" t="s">
        <v>123</v>
      </c>
      <c r="E409" s="147" t="s">
        <v>667</v>
      </c>
      <c r="F409" s="148" t="s">
        <v>668</v>
      </c>
      <c r="G409" s="149" t="s">
        <v>170</v>
      </c>
      <c r="H409" s="150">
        <v>0.5</v>
      </c>
      <c r="I409" s="151"/>
      <c r="J409" s="152">
        <f t="shared" si="30"/>
        <v>0</v>
      </c>
      <c r="K409" s="153"/>
      <c r="L409" s="34"/>
      <c r="M409" s="154" t="s">
        <v>1</v>
      </c>
      <c r="N409" s="155" t="s">
        <v>38</v>
      </c>
      <c r="O409" s="59"/>
      <c r="P409" s="156">
        <f t="shared" si="31"/>
        <v>0</v>
      </c>
      <c r="Q409" s="156">
        <v>0</v>
      </c>
      <c r="R409" s="156">
        <f t="shared" si="32"/>
        <v>0</v>
      </c>
      <c r="S409" s="156">
        <v>0</v>
      </c>
      <c r="T409" s="157">
        <f t="shared" si="33"/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58" t="s">
        <v>127</v>
      </c>
      <c r="AT409" s="158" t="s">
        <v>123</v>
      </c>
      <c r="AU409" s="158" t="s">
        <v>83</v>
      </c>
      <c r="AY409" s="18" t="s">
        <v>121</v>
      </c>
      <c r="BE409" s="159">
        <f t="shared" si="34"/>
        <v>0</v>
      </c>
      <c r="BF409" s="159">
        <f t="shared" si="35"/>
        <v>0</v>
      </c>
      <c r="BG409" s="159">
        <f t="shared" si="36"/>
        <v>0</v>
      </c>
      <c r="BH409" s="159">
        <f t="shared" si="37"/>
        <v>0</v>
      </c>
      <c r="BI409" s="159">
        <f t="shared" si="38"/>
        <v>0</v>
      </c>
      <c r="BJ409" s="18" t="s">
        <v>81</v>
      </c>
      <c r="BK409" s="159">
        <f t="shared" si="39"/>
        <v>0</v>
      </c>
      <c r="BL409" s="18" t="s">
        <v>127</v>
      </c>
      <c r="BM409" s="158" t="s">
        <v>669</v>
      </c>
    </row>
    <row r="410" spans="2:51" s="13" customFormat="1" ht="12">
      <c r="B410" s="160"/>
      <c r="D410" s="161" t="s">
        <v>129</v>
      </c>
      <c r="E410" s="162" t="s">
        <v>1</v>
      </c>
      <c r="F410" s="163" t="s">
        <v>670</v>
      </c>
      <c r="H410" s="164">
        <v>0.5</v>
      </c>
      <c r="I410" s="165"/>
      <c r="L410" s="160"/>
      <c r="M410" s="166"/>
      <c r="N410" s="167"/>
      <c r="O410" s="167"/>
      <c r="P410" s="167"/>
      <c r="Q410" s="167"/>
      <c r="R410" s="167"/>
      <c r="S410" s="167"/>
      <c r="T410" s="168"/>
      <c r="AT410" s="162" t="s">
        <v>129</v>
      </c>
      <c r="AU410" s="162" t="s">
        <v>83</v>
      </c>
      <c r="AV410" s="13" t="s">
        <v>83</v>
      </c>
      <c r="AW410" s="13" t="s">
        <v>30</v>
      </c>
      <c r="AX410" s="13" t="s">
        <v>81</v>
      </c>
      <c r="AY410" s="162" t="s">
        <v>121</v>
      </c>
    </row>
    <row r="411" spans="1:65" s="2" customFormat="1" ht="14.45" customHeight="1">
      <c r="A411" s="33"/>
      <c r="B411" s="145"/>
      <c r="C411" s="146" t="s">
        <v>671</v>
      </c>
      <c r="D411" s="146" t="s">
        <v>123</v>
      </c>
      <c r="E411" s="147" t="s">
        <v>672</v>
      </c>
      <c r="F411" s="148" t="s">
        <v>673</v>
      </c>
      <c r="G411" s="149" t="s">
        <v>315</v>
      </c>
      <c r="H411" s="150">
        <v>2</v>
      </c>
      <c r="I411" s="151"/>
      <c r="J411" s="152">
        <f>ROUND(I411*H411,2)</f>
        <v>0</v>
      </c>
      <c r="K411" s="153"/>
      <c r="L411" s="34"/>
      <c r="M411" s="154" t="s">
        <v>1</v>
      </c>
      <c r="N411" s="155" t="s">
        <v>38</v>
      </c>
      <c r="O411" s="59"/>
      <c r="P411" s="156">
        <f>O411*H411</f>
        <v>0</v>
      </c>
      <c r="Q411" s="156">
        <v>0</v>
      </c>
      <c r="R411" s="156">
        <f>Q411*H411</f>
        <v>0</v>
      </c>
      <c r="S411" s="156">
        <v>0</v>
      </c>
      <c r="T411" s="157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58" t="s">
        <v>127</v>
      </c>
      <c r="AT411" s="158" t="s">
        <v>123</v>
      </c>
      <c r="AU411" s="158" t="s">
        <v>83</v>
      </c>
      <c r="AY411" s="18" t="s">
        <v>121</v>
      </c>
      <c r="BE411" s="159">
        <f>IF(N411="základní",J411,0)</f>
        <v>0</v>
      </c>
      <c r="BF411" s="159">
        <f>IF(N411="snížená",J411,0)</f>
        <v>0</v>
      </c>
      <c r="BG411" s="159">
        <f>IF(N411="zákl. přenesená",J411,0)</f>
        <v>0</v>
      </c>
      <c r="BH411" s="159">
        <f>IF(N411="sníž. přenesená",J411,0)</f>
        <v>0</v>
      </c>
      <c r="BI411" s="159">
        <f>IF(N411="nulová",J411,0)</f>
        <v>0</v>
      </c>
      <c r="BJ411" s="18" t="s">
        <v>81</v>
      </c>
      <c r="BK411" s="159">
        <f>ROUND(I411*H411,2)</f>
        <v>0</v>
      </c>
      <c r="BL411" s="18" t="s">
        <v>127</v>
      </c>
      <c r="BM411" s="158" t="s">
        <v>674</v>
      </c>
    </row>
    <row r="412" spans="2:51" s="13" customFormat="1" ht="12">
      <c r="B412" s="160"/>
      <c r="D412" s="161" t="s">
        <v>129</v>
      </c>
      <c r="E412" s="162" t="s">
        <v>1</v>
      </c>
      <c r="F412" s="163" t="s">
        <v>675</v>
      </c>
      <c r="H412" s="164">
        <v>2</v>
      </c>
      <c r="I412" s="165"/>
      <c r="L412" s="160"/>
      <c r="M412" s="166"/>
      <c r="N412" s="167"/>
      <c r="O412" s="167"/>
      <c r="P412" s="167"/>
      <c r="Q412" s="167"/>
      <c r="R412" s="167"/>
      <c r="S412" s="167"/>
      <c r="T412" s="168"/>
      <c r="AT412" s="162" t="s">
        <v>129</v>
      </c>
      <c r="AU412" s="162" t="s">
        <v>83</v>
      </c>
      <c r="AV412" s="13" t="s">
        <v>83</v>
      </c>
      <c r="AW412" s="13" t="s">
        <v>30</v>
      </c>
      <c r="AX412" s="13" t="s">
        <v>81</v>
      </c>
      <c r="AY412" s="162" t="s">
        <v>121</v>
      </c>
    </row>
    <row r="413" spans="2:63" s="12" customFormat="1" ht="22.9" customHeight="1">
      <c r="B413" s="132"/>
      <c r="D413" s="133" t="s">
        <v>72</v>
      </c>
      <c r="E413" s="143" t="s">
        <v>167</v>
      </c>
      <c r="F413" s="143" t="s">
        <v>676</v>
      </c>
      <c r="I413" s="135"/>
      <c r="J413" s="144">
        <f>BK413</f>
        <v>0</v>
      </c>
      <c r="L413" s="132"/>
      <c r="M413" s="137"/>
      <c r="N413" s="138"/>
      <c r="O413" s="138"/>
      <c r="P413" s="139">
        <f>SUM(P414:P521)</f>
        <v>0</v>
      </c>
      <c r="Q413" s="138"/>
      <c r="R413" s="139">
        <f>SUM(R414:R521)</f>
        <v>85.92811715999999</v>
      </c>
      <c r="S413" s="138"/>
      <c r="T413" s="140">
        <f>SUM(T414:T521)</f>
        <v>2.1822</v>
      </c>
      <c r="AR413" s="133" t="s">
        <v>81</v>
      </c>
      <c r="AT413" s="141" t="s">
        <v>72</v>
      </c>
      <c r="AU413" s="141" t="s">
        <v>81</v>
      </c>
      <c r="AY413" s="133" t="s">
        <v>121</v>
      </c>
      <c r="BK413" s="142">
        <f>SUM(BK414:BK521)</f>
        <v>0</v>
      </c>
    </row>
    <row r="414" spans="1:65" s="2" customFormat="1" ht="22.15" customHeight="1">
      <c r="A414" s="33"/>
      <c r="B414" s="145"/>
      <c r="C414" s="146" t="s">
        <v>677</v>
      </c>
      <c r="D414" s="146" t="s">
        <v>123</v>
      </c>
      <c r="E414" s="147" t="s">
        <v>678</v>
      </c>
      <c r="F414" s="148" t="s">
        <v>679</v>
      </c>
      <c r="G414" s="149" t="s">
        <v>315</v>
      </c>
      <c r="H414" s="150">
        <v>10</v>
      </c>
      <c r="I414" s="151"/>
      <c r="J414" s="152">
        <f>ROUND(I414*H414,2)</f>
        <v>0</v>
      </c>
      <c r="K414" s="153"/>
      <c r="L414" s="34"/>
      <c r="M414" s="154" t="s">
        <v>1</v>
      </c>
      <c r="N414" s="155" t="s">
        <v>38</v>
      </c>
      <c r="O414" s="59"/>
      <c r="P414" s="156">
        <f>O414*H414</f>
        <v>0</v>
      </c>
      <c r="Q414" s="156">
        <v>0.0007</v>
      </c>
      <c r="R414" s="156">
        <f>Q414*H414</f>
        <v>0.007</v>
      </c>
      <c r="S414" s="156">
        <v>0</v>
      </c>
      <c r="T414" s="157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58" t="s">
        <v>127</v>
      </c>
      <c r="AT414" s="158" t="s">
        <v>123</v>
      </c>
      <c r="AU414" s="158" t="s">
        <v>83</v>
      </c>
      <c r="AY414" s="18" t="s">
        <v>121</v>
      </c>
      <c r="BE414" s="159">
        <f>IF(N414="základní",J414,0)</f>
        <v>0</v>
      </c>
      <c r="BF414" s="159">
        <f>IF(N414="snížená",J414,0)</f>
        <v>0</v>
      </c>
      <c r="BG414" s="159">
        <f>IF(N414="zákl. přenesená",J414,0)</f>
        <v>0</v>
      </c>
      <c r="BH414" s="159">
        <f>IF(N414="sníž. přenesená",J414,0)</f>
        <v>0</v>
      </c>
      <c r="BI414" s="159">
        <f>IF(N414="nulová",J414,0)</f>
        <v>0</v>
      </c>
      <c r="BJ414" s="18" t="s">
        <v>81</v>
      </c>
      <c r="BK414" s="159">
        <f>ROUND(I414*H414,2)</f>
        <v>0</v>
      </c>
      <c r="BL414" s="18" t="s">
        <v>127</v>
      </c>
      <c r="BM414" s="158" t="s">
        <v>680</v>
      </c>
    </row>
    <row r="415" spans="2:51" s="14" customFormat="1" ht="12">
      <c r="B415" s="169"/>
      <c r="D415" s="161" t="s">
        <v>129</v>
      </c>
      <c r="E415" s="170" t="s">
        <v>1</v>
      </c>
      <c r="F415" s="171" t="s">
        <v>142</v>
      </c>
      <c r="H415" s="170" t="s">
        <v>1</v>
      </c>
      <c r="I415" s="172"/>
      <c r="L415" s="169"/>
      <c r="M415" s="173"/>
      <c r="N415" s="174"/>
      <c r="O415" s="174"/>
      <c r="P415" s="174"/>
      <c r="Q415" s="174"/>
      <c r="R415" s="174"/>
      <c r="S415" s="174"/>
      <c r="T415" s="175"/>
      <c r="AT415" s="170" t="s">
        <v>129</v>
      </c>
      <c r="AU415" s="170" t="s">
        <v>83</v>
      </c>
      <c r="AV415" s="14" t="s">
        <v>81</v>
      </c>
      <c r="AW415" s="14" t="s">
        <v>30</v>
      </c>
      <c r="AX415" s="14" t="s">
        <v>73</v>
      </c>
      <c r="AY415" s="170" t="s">
        <v>121</v>
      </c>
    </row>
    <row r="416" spans="2:51" s="14" customFormat="1" ht="12">
      <c r="B416" s="169"/>
      <c r="D416" s="161" t="s">
        <v>129</v>
      </c>
      <c r="E416" s="170" t="s">
        <v>1</v>
      </c>
      <c r="F416" s="171" t="s">
        <v>681</v>
      </c>
      <c r="H416" s="170" t="s">
        <v>1</v>
      </c>
      <c r="I416" s="172"/>
      <c r="L416" s="169"/>
      <c r="M416" s="173"/>
      <c r="N416" s="174"/>
      <c r="O416" s="174"/>
      <c r="P416" s="174"/>
      <c r="Q416" s="174"/>
      <c r="R416" s="174"/>
      <c r="S416" s="174"/>
      <c r="T416" s="175"/>
      <c r="AT416" s="170" t="s">
        <v>129</v>
      </c>
      <c r="AU416" s="170" t="s">
        <v>83</v>
      </c>
      <c r="AV416" s="14" t="s">
        <v>81</v>
      </c>
      <c r="AW416" s="14" t="s">
        <v>30</v>
      </c>
      <c r="AX416" s="14" t="s">
        <v>73</v>
      </c>
      <c r="AY416" s="170" t="s">
        <v>121</v>
      </c>
    </row>
    <row r="417" spans="2:51" s="13" customFormat="1" ht="12">
      <c r="B417" s="160"/>
      <c r="D417" s="161" t="s">
        <v>129</v>
      </c>
      <c r="E417" s="162" t="s">
        <v>1</v>
      </c>
      <c r="F417" s="163" t="s">
        <v>682</v>
      </c>
      <c r="H417" s="164">
        <v>8</v>
      </c>
      <c r="I417" s="165"/>
      <c r="L417" s="160"/>
      <c r="M417" s="166"/>
      <c r="N417" s="167"/>
      <c r="O417" s="167"/>
      <c r="P417" s="167"/>
      <c r="Q417" s="167"/>
      <c r="R417" s="167"/>
      <c r="S417" s="167"/>
      <c r="T417" s="168"/>
      <c r="AT417" s="162" t="s">
        <v>129</v>
      </c>
      <c r="AU417" s="162" t="s">
        <v>83</v>
      </c>
      <c r="AV417" s="13" t="s">
        <v>83</v>
      </c>
      <c r="AW417" s="13" t="s">
        <v>30</v>
      </c>
      <c r="AX417" s="13" t="s">
        <v>73</v>
      </c>
      <c r="AY417" s="162" t="s">
        <v>121</v>
      </c>
    </row>
    <row r="418" spans="2:51" s="13" customFormat="1" ht="12">
      <c r="B418" s="160"/>
      <c r="D418" s="161" t="s">
        <v>129</v>
      </c>
      <c r="E418" s="162" t="s">
        <v>1</v>
      </c>
      <c r="F418" s="163" t="s">
        <v>683</v>
      </c>
      <c r="H418" s="164">
        <v>2</v>
      </c>
      <c r="I418" s="165"/>
      <c r="L418" s="160"/>
      <c r="M418" s="166"/>
      <c r="N418" s="167"/>
      <c r="O418" s="167"/>
      <c r="P418" s="167"/>
      <c r="Q418" s="167"/>
      <c r="R418" s="167"/>
      <c r="S418" s="167"/>
      <c r="T418" s="168"/>
      <c r="AT418" s="162" t="s">
        <v>129</v>
      </c>
      <c r="AU418" s="162" t="s">
        <v>83</v>
      </c>
      <c r="AV418" s="13" t="s">
        <v>83</v>
      </c>
      <c r="AW418" s="13" t="s">
        <v>30</v>
      </c>
      <c r="AX418" s="13" t="s">
        <v>73</v>
      </c>
      <c r="AY418" s="162" t="s">
        <v>121</v>
      </c>
    </row>
    <row r="419" spans="2:51" s="15" customFormat="1" ht="12">
      <c r="B419" s="176"/>
      <c r="D419" s="161" t="s">
        <v>129</v>
      </c>
      <c r="E419" s="177" t="s">
        <v>1</v>
      </c>
      <c r="F419" s="178" t="s">
        <v>198</v>
      </c>
      <c r="H419" s="179">
        <v>10</v>
      </c>
      <c r="I419" s="180"/>
      <c r="L419" s="176"/>
      <c r="M419" s="181"/>
      <c r="N419" s="182"/>
      <c r="O419" s="182"/>
      <c r="P419" s="182"/>
      <c r="Q419" s="182"/>
      <c r="R419" s="182"/>
      <c r="S419" s="182"/>
      <c r="T419" s="183"/>
      <c r="AT419" s="177" t="s">
        <v>129</v>
      </c>
      <c r="AU419" s="177" t="s">
        <v>83</v>
      </c>
      <c r="AV419" s="15" t="s">
        <v>127</v>
      </c>
      <c r="AW419" s="15" t="s">
        <v>30</v>
      </c>
      <c r="AX419" s="15" t="s">
        <v>81</v>
      </c>
      <c r="AY419" s="177" t="s">
        <v>121</v>
      </c>
    </row>
    <row r="420" spans="1:65" s="2" customFormat="1" ht="22.15" customHeight="1">
      <c r="A420" s="33"/>
      <c r="B420" s="145"/>
      <c r="C420" s="184" t="s">
        <v>684</v>
      </c>
      <c r="D420" s="184" t="s">
        <v>270</v>
      </c>
      <c r="E420" s="185" t="s">
        <v>685</v>
      </c>
      <c r="F420" s="186" t="s">
        <v>686</v>
      </c>
      <c r="G420" s="187" t="s">
        <v>315</v>
      </c>
      <c r="H420" s="188">
        <v>2</v>
      </c>
      <c r="I420" s="189"/>
      <c r="J420" s="190">
        <f>ROUND(I420*H420,2)</f>
        <v>0</v>
      </c>
      <c r="K420" s="191"/>
      <c r="L420" s="192"/>
      <c r="M420" s="193" t="s">
        <v>1</v>
      </c>
      <c r="N420" s="194" t="s">
        <v>38</v>
      </c>
      <c r="O420" s="59"/>
      <c r="P420" s="156">
        <f>O420*H420</f>
        <v>0</v>
      </c>
      <c r="Q420" s="156">
        <v>0.0035</v>
      </c>
      <c r="R420" s="156">
        <f>Q420*H420</f>
        <v>0.007</v>
      </c>
      <c r="S420" s="156">
        <v>0</v>
      </c>
      <c r="T420" s="157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58" t="s">
        <v>160</v>
      </c>
      <c r="AT420" s="158" t="s">
        <v>270</v>
      </c>
      <c r="AU420" s="158" t="s">
        <v>83</v>
      </c>
      <c r="AY420" s="18" t="s">
        <v>121</v>
      </c>
      <c r="BE420" s="159">
        <f>IF(N420="základní",J420,0)</f>
        <v>0</v>
      </c>
      <c r="BF420" s="159">
        <f>IF(N420="snížená",J420,0)</f>
        <v>0</v>
      </c>
      <c r="BG420" s="159">
        <f>IF(N420="zákl. přenesená",J420,0)</f>
        <v>0</v>
      </c>
      <c r="BH420" s="159">
        <f>IF(N420="sníž. přenesená",J420,0)</f>
        <v>0</v>
      </c>
      <c r="BI420" s="159">
        <f>IF(N420="nulová",J420,0)</f>
        <v>0</v>
      </c>
      <c r="BJ420" s="18" t="s">
        <v>81</v>
      </c>
      <c r="BK420" s="159">
        <f>ROUND(I420*H420,2)</f>
        <v>0</v>
      </c>
      <c r="BL420" s="18" t="s">
        <v>127</v>
      </c>
      <c r="BM420" s="158" t="s">
        <v>687</v>
      </c>
    </row>
    <row r="421" spans="2:51" s="14" customFormat="1" ht="12">
      <c r="B421" s="169"/>
      <c r="D421" s="161" t="s">
        <v>129</v>
      </c>
      <c r="E421" s="170" t="s">
        <v>1</v>
      </c>
      <c r="F421" s="171" t="s">
        <v>681</v>
      </c>
      <c r="H421" s="170" t="s">
        <v>1</v>
      </c>
      <c r="I421" s="172"/>
      <c r="L421" s="169"/>
      <c r="M421" s="173"/>
      <c r="N421" s="174"/>
      <c r="O421" s="174"/>
      <c r="P421" s="174"/>
      <c r="Q421" s="174"/>
      <c r="R421" s="174"/>
      <c r="S421" s="174"/>
      <c r="T421" s="175"/>
      <c r="AT421" s="170" t="s">
        <v>129</v>
      </c>
      <c r="AU421" s="170" t="s">
        <v>83</v>
      </c>
      <c r="AV421" s="14" t="s">
        <v>81</v>
      </c>
      <c r="AW421" s="14" t="s">
        <v>30</v>
      </c>
      <c r="AX421" s="14" t="s">
        <v>73</v>
      </c>
      <c r="AY421" s="170" t="s">
        <v>121</v>
      </c>
    </row>
    <row r="422" spans="2:51" s="13" customFormat="1" ht="12">
      <c r="B422" s="160"/>
      <c r="D422" s="161" t="s">
        <v>129</v>
      </c>
      <c r="E422" s="162" t="s">
        <v>1</v>
      </c>
      <c r="F422" s="163" t="s">
        <v>688</v>
      </c>
      <c r="H422" s="164">
        <v>1</v>
      </c>
      <c r="I422" s="165"/>
      <c r="L422" s="160"/>
      <c r="M422" s="166"/>
      <c r="N422" s="167"/>
      <c r="O422" s="167"/>
      <c r="P422" s="167"/>
      <c r="Q422" s="167"/>
      <c r="R422" s="167"/>
      <c r="S422" s="167"/>
      <c r="T422" s="168"/>
      <c r="AT422" s="162" t="s">
        <v>129</v>
      </c>
      <c r="AU422" s="162" t="s">
        <v>83</v>
      </c>
      <c r="AV422" s="13" t="s">
        <v>83</v>
      </c>
      <c r="AW422" s="13" t="s">
        <v>30</v>
      </c>
      <c r="AX422" s="13" t="s">
        <v>73</v>
      </c>
      <c r="AY422" s="162" t="s">
        <v>121</v>
      </c>
    </row>
    <row r="423" spans="2:51" s="13" customFormat="1" ht="12">
      <c r="B423" s="160"/>
      <c r="D423" s="161" t="s">
        <v>129</v>
      </c>
      <c r="E423" s="162" t="s">
        <v>1</v>
      </c>
      <c r="F423" s="163" t="s">
        <v>689</v>
      </c>
      <c r="H423" s="164">
        <v>1</v>
      </c>
      <c r="I423" s="165"/>
      <c r="L423" s="160"/>
      <c r="M423" s="166"/>
      <c r="N423" s="167"/>
      <c r="O423" s="167"/>
      <c r="P423" s="167"/>
      <c r="Q423" s="167"/>
      <c r="R423" s="167"/>
      <c r="S423" s="167"/>
      <c r="T423" s="168"/>
      <c r="AT423" s="162" t="s">
        <v>129</v>
      </c>
      <c r="AU423" s="162" t="s">
        <v>83</v>
      </c>
      <c r="AV423" s="13" t="s">
        <v>83</v>
      </c>
      <c r="AW423" s="13" t="s">
        <v>30</v>
      </c>
      <c r="AX423" s="13" t="s">
        <v>73</v>
      </c>
      <c r="AY423" s="162" t="s">
        <v>121</v>
      </c>
    </row>
    <row r="424" spans="2:51" s="15" customFormat="1" ht="12">
      <c r="B424" s="176"/>
      <c r="D424" s="161" t="s">
        <v>129</v>
      </c>
      <c r="E424" s="177" t="s">
        <v>1</v>
      </c>
      <c r="F424" s="178" t="s">
        <v>198</v>
      </c>
      <c r="H424" s="179">
        <v>2</v>
      </c>
      <c r="I424" s="180"/>
      <c r="L424" s="176"/>
      <c r="M424" s="181"/>
      <c r="N424" s="182"/>
      <c r="O424" s="182"/>
      <c r="P424" s="182"/>
      <c r="Q424" s="182"/>
      <c r="R424" s="182"/>
      <c r="S424" s="182"/>
      <c r="T424" s="183"/>
      <c r="AT424" s="177" t="s">
        <v>129</v>
      </c>
      <c r="AU424" s="177" t="s">
        <v>83</v>
      </c>
      <c r="AV424" s="15" t="s">
        <v>127</v>
      </c>
      <c r="AW424" s="15" t="s">
        <v>30</v>
      </c>
      <c r="AX424" s="15" t="s">
        <v>81</v>
      </c>
      <c r="AY424" s="177" t="s">
        <v>121</v>
      </c>
    </row>
    <row r="425" spans="1:65" s="2" customFormat="1" ht="14.45" customHeight="1">
      <c r="A425" s="33"/>
      <c r="B425" s="145"/>
      <c r="C425" s="184" t="s">
        <v>690</v>
      </c>
      <c r="D425" s="184" t="s">
        <v>270</v>
      </c>
      <c r="E425" s="185" t="s">
        <v>691</v>
      </c>
      <c r="F425" s="186" t="s">
        <v>692</v>
      </c>
      <c r="G425" s="187" t="s">
        <v>315</v>
      </c>
      <c r="H425" s="188">
        <v>1</v>
      </c>
      <c r="I425" s="189"/>
      <c r="J425" s="190">
        <f>ROUND(I425*H425,2)</f>
        <v>0</v>
      </c>
      <c r="K425" s="191"/>
      <c r="L425" s="192"/>
      <c r="M425" s="193" t="s">
        <v>1</v>
      </c>
      <c r="N425" s="194" t="s">
        <v>38</v>
      </c>
      <c r="O425" s="59"/>
      <c r="P425" s="156">
        <f>O425*H425</f>
        <v>0</v>
      </c>
      <c r="Q425" s="156">
        <v>0.0017</v>
      </c>
      <c r="R425" s="156">
        <f>Q425*H425</f>
        <v>0.0017</v>
      </c>
      <c r="S425" s="156">
        <v>0</v>
      </c>
      <c r="T425" s="157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58" t="s">
        <v>160</v>
      </c>
      <c r="AT425" s="158" t="s">
        <v>270</v>
      </c>
      <c r="AU425" s="158" t="s">
        <v>83</v>
      </c>
      <c r="AY425" s="18" t="s">
        <v>121</v>
      </c>
      <c r="BE425" s="159">
        <f>IF(N425="základní",J425,0)</f>
        <v>0</v>
      </c>
      <c r="BF425" s="159">
        <f>IF(N425="snížená",J425,0)</f>
        <v>0</v>
      </c>
      <c r="BG425" s="159">
        <f>IF(N425="zákl. přenesená",J425,0)</f>
        <v>0</v>
      </c>
      <c r="BH425" s="159">
        <f>IF(N425="sníž. přenesená",J425,0)</f>
        <v>0</v>
      </c>
      <c r="BI425" s="159">
        <f>IF(N425="nulová",J425,0)</f>
        <v>0</v>
      </c>
      <c r="BJ425" s="18" t="s">
        <v>81</v>
      </c>
      <c r="BK425" s="159">
        <f>ROUND(I425*H425,2)</f>
        <v>0</v>
      </c>
      <c r="BL425" s="18" t="s">
        <v>127</v>
      </c>
      <c r="BM425" s="158" t="s">
        <v>693</v>
      </c>
    </row>
    <row r="426" spans="2:51" s="14" customFormat="1" ht="12">
      <c r="B426" s="169"/>
      <c r="D426" s="161" t="s">
        <v>129</v>
      </c>
      <c r="E426" s="170" t="s">
        <v>1</v>
      </c>
      <c r="F426" s="171" t="s">
        <v>681</v>
      </c>
      <c r="H426" s="170" t="s">
        <v>1</v>
      </c>
      <c r="I426" s="172"/>
      <c r="L426" s="169"/>
      <c r="M426" s="173"/>
      <c r="N426" s="174"/>
      <c r="O426" s="174"/>
      <c r="P426" s="174"/>
      <c r="Q426" s="174"/>
      <c r="R426" s="174"/>
      <c r="S426" s="174"/>
      <c r="T426" s="175"/>
      <c r="AT426" s="170" t="s">
        <v>129</v>
      </c>
      <c r="AU426" s="170" t="s">
        <v>83</v>
      </c>
      <c r="AV426" s="14" t="s">
        <v>81</v>
      </c>
      <c r="AW426" s="14" t="s">
        <v>30</v>
      </c>
      <c r="AX426" s="14" t="s">
        <v>73</v>
      </c>
      <c r="AY426" s="170" t="s">
        <v>121</v>
      </c>
    </row>
    <row r="427" spans="2:51" s="13" customFormat="1" ht="12">
      <c r="B427" s="160"/>
      <c r="D427" s="161" t="s">
        <v>129</v>
      </c>
      <c r="E427" s="162" t="s">
        <v>1</v>
      </c>
      <c r="F427" s="163" t="s">
        <v>694</v>
      </c>
      <c r="H427" s="164">
        <v>1</v>
      </c>
      <c r="I427" s="165"/>
      <c r="L427" s="160"/>
      <c r="M427" s="166"/>
      <c r="N427" s="167"/>
      <c r="O427" s="167"/>
      <c r="P427" s="167"/>
      <c r="Q427" s="167"/>
      <c r="R427" s="167"/>
      <c r="S427" s="167"/>
      <c r="T427" s="168"/>
      <c r="AT427" s="162" t="s">
        <v>129</v>
      </c>
      <c r="AU427" s="162" t="s">
        <v>83</v>
      </c>
      <c r="AV427" s="13" t="s">
        <v>83</v>
      </c>
      <c r="AW427" s="13" t="s">
        <v>30</v>
      </c>
      <c r="AX427" s="13" t="s">
        <v>81</v>
      </c>
      <c r="AY427" s="162" t="s">
        <v>121</v>
      </c>
    </row>
    <row r="428" spans="1:65" s="2" customFormat="1" ht="22.15" customHeight="1">
      <c r="A428" s="33"/>
      <c r="B428" s="145"/>
      <c r="C428" s="184" t="s">
        <v>695</v>
      </c>
      <c r="D428" s="184" t="s">
        <v>270</v>
      </c>
      <c r="E428" s="185" t="s">
        <v>696</v>
      </c>
      <c r="F428" s="186" t="s">
        <v>697</v>
      </c>
      <c r="G428" s="187" t="s">
        <v>315</v>
      </c>
      <c r="H428" s="188">
        <v>2</v>
      </c>
      <c r="I428" s="189"/>
      <c r="J428" s="190">
        <f>ROUND(I428*H428,2)</f>
        <v>0</v>
      </c>
      <c r="K428" s="191"/>
      <c r="L428" s="192"/>
      <c r="M428" s="193" t="s">
        <v>1</v>
      </c>
      <c r="N428" s="194" t="s">
        <v>38</v>
      </c>
      <c r="O428" s="59"/>
      <c r="P428" s="156">
        <f>O428*H428</f>
        <v>0</v>
      </c>
      <c r="Q428" s="156">
        <v>0.0026</v>
      </c>
      <c r="R428" s="156">
        <f>Q428*H428</f>
        <v>0.0052</v>
      </c>
      <c r="S428" s="156">
        <v>0</v>
      </c>
      <c r="T428" s="157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8" t="s">
        <v>160</v>
      </c>
      <c r="AT428" s="158" t="s">
        <v>270</v>
      </c>
      <c r="AU428" s="158" t="s">
        <v>83</v>
      </c>
      <c r="AY428" s="18" t="s">
        <v>121</v>
      </c>
      <c r="BE428" s="159">
        <f>IF(N428="základní",J428,0)</f>
        <v>0</v>
      </c>
      <c r="BF428" s="159">
        <f>IF(N428="snížená",J428,0)</f>
        <v>0</v>
      </c>
      <c r="BG428" s="159">
        <f>IF(N428="zákl. přenesená",J428,0)</f>
        <v>0</v>
      </c>
      <c r="BH428" s="159">
        <f>IF(N428="sníž. přenesená",J428,0)</f>
        <v>0</v>
      </c>
      <c r="BI428" s="159">
        <f>IF(N428="nulová",J428,0)</f>
        <v>0</v>
      </c>
      <c r="BJ428" s="18" t="s">
        <v>81</v>
      </c>
      <c r="BK428" s="159">
        <f>ROUND(I428*H428,2)</f>
        <v>0</v>
      </c>
      <c r="BL428" s="18" t="s">
        <v>127</v>
      </c>
      <c r="BM428" s="158" t="s">
        <v>698</v>
      </c>
    </row>
    <row r="429" spans="2:51" s="14" customFormat="1" ht="12">
      <c r="B429" s="169"/>
      <c r="D429" s="161" t="s">
        <v>129</v>
      </c>
      <c r="E429" s="170" t="s">
        <v>1</v>
      </c>
      <c r="F429" s="171" t="s">
        <v>681</v>
      </c>
      <c r="H429" s="170" t="s">
        <v>1</v>
      </c>
      <c r="I429" s="172"/>
      <c r="L429" s="169"/>
      <c r="M429" s="173"/>
      <c r="N429" s="174"/>
      <c r="O429" s="174"/>
      <c r="P429" s="174"/>
      <c r="Q429" s="174"/>
      <c r="R429" s="174"/>
      <c r="S429" s="174"/>
      <c r="T429" s="175"/>
      <c r="AT429" s="170" t="s">
        <v>129</v>
      </c>
      <c r="AU429" s="170" t="s">
        <v>83</v>
      </c>
      <c r="AV429" s="14" t="s">
        <v>81</v>
      </c>
      <c r="AW429" s="14" t="s">
        <v>30</v>
      </c>
      <c r="AX429" s="14" t="s">
        <v>73</v>
      </c>
      <c r="AY429" s="170" t="s">
        <v>121</v>
      </c>
    </row>
    <row r="430" spans="2:51" s="13" customFormat="1" ht="12">
      <c r="B430" s="160"/>
      <c r="D430" s="161" t="s">
        <v>129</v>
      </c>
      <c r="E430" s="162" t="s">
        <v>1</v>
      </c>
      <c r="F430" s="163" t="s">
        <v>699</v>
      </c>
      <c r="H430" s="164">
        <v>2</v>
      </c>
      <c r="I430" s="165"/>
      <c r="L430" s="160"/>
      <c r="M430" s="166"/>
      <c r="N430" s="167"/>
      <c r="O430" s="167"/>
      <c r="P430" s="167"/>
      <c r="Q430" s="167"/>
      <c r="R430" s="167"/>
      <c r="S430" s="167"/>
      <c r="T430" s="168"/>
      <c r="AT430" s="162" t="s">
        <v>129</v>
      </c>
      <c r="AU430" s="162" t="s">
        <v>83</v>
      </c>
      <c r="AV430" s="13" t="s">
        <v>83</v>
      </c>
      <c r="AW430" s="13" t="s">
        <v>30</v>
      </c>
      <c r="AX430" s="13" t="s">
        <v>81</v>
      </c>
      <c r="AY430" s="162" t="s">
        <v>121</v>
      </c>
    </row>
    <row r="431" spans="1:65" s="2" customFormat="1" ht="14.45" customHeight="1">
      <c r="A431" s="33"/>
      <c r="B431" s="145"/>
      <c r="C431" s="184" t="s">
        <v>700</v>
      </c>
      <c r="D431" s="184" t="s">
        <v>270</v>
      </c>
      <c r="E431" s="185" t="s">
        <v>701</v>
      </c>
      <c r="F431" s="186" t="s">
        <v>702</v>
      </c>
      <c r="G431" s="187" t="s">
        <v>315</v>
      </c>
      <c r="H431" s="188">
        <v>3</v>
      </c>
      <c r="I431" s="189"/>
      <c r="J431" s="190">
        <f>ROUND(I431*H431,2)</f>
        <v>0</v>
      </c>
      <c r="K431" s="191"/>
      <c r="L431" s="192"/>
      <c r="M431" s="193" t="s">
        <v>1</v>
      </c>
      <c r="N431" s="194" t="s">
        <v>38</v>
      </c>
      <c r="O431" s="59"/>
      <c r="P431" s="156">
        <f>O431*H431</f>
        <v>0</v>
      </c>
      <c r="Q431" s="156">
        <v>0.004</v>
      </c>
      <c r="R431" s="156">
        <f>Q431*H431</f>
        <v>0.012</v>
      </c>
      <c r="S431" s="156">
        <v>0</v>
      </c>
      <c r="T431" s="157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58" t="s">
        <v>160</v>
      </c>
      <c r="AT431" s="158" t="s">
        <v>270</v>
      </c>
      <c r="AU431" s="158" t="s">
        <v>83</v>
      </c>
      <c r="AY431" s="18" t="s">
        <v>121</v>
      </c>
      <c r="BE431" s="159">
        <f>IF(N431="základní",J431,0)</f>
        <v>0</v>
      </c>
      <c r="BF431" s="159">
        <f>IF(N431="snížená",J431,0)</f>
        <v>0</v>
      </c>
      <c r="BG431" s="159">
        <f>IF(N431="zákl. přenesená",J431,0)</f>
        <v>0</v>
      </c>
      <c r="BH431" s="159">
        <f>IF(N431="sníž. přenesená",J431,0)</f>
        <v>0</v>
      </c>
      <c r="BI431" s="159">
        <f>IF(N431="nulová",J431,0)</f>
        <v>0</v>
      </c>
      <c r="BJ431" s="18" t="s">
        <v>81</v>
      </c>
      <c r="BK431" s="159">
        <f>ROUND(I431*H431,2)</f>
        <v>0</v>
      </c>
      <c r="BL431" s="18" t="s">
        <v>127</v>
      </c>
      <c r="BM431" s="158" t="s">
        <v>703</v>
      </c>
    </row>
    <row r="432" spans="2:51" s="14" customFormat="1" ht="12">
      <c r="B432" s="169"/>
      <c r="D432" s="161" t="s">
        <v>129</v>
      </c>
      <c r="E432" s="170" t="s">
        <v>1</v>
      </c>
      <c r="F432" s="171" t="s">
        <v>681</v>
      </c>
      <c r="H432" s="170" t="s">
        <v>1</v>
      </c>
      <c r="I432" s="172"/>
      <c r="L432" s="169"/>
      <c r="M432" s="173"/>
      <c r="N432" s="174"/>
      <c r="O432" s="174"/>
      <c r="P432" s="174"/>
      <c r="Q432" s="174"/>
      <c r="R432" s="174"/>
      <c r="S432" s="174"/>
      <c r="T432" s="175"/>
      <c r="AT432" s="170" t="s">
        <v>129</v>
      </c>
      <c r="AU432" s="170" t="s">
        <v>83</v>
      </c>
      <c r="AV432" s="14" t="s">
        <v>81</v>
      </c>
      <c r="AW432" s="14" t="s">
        <v>30</v>
      </c>
      <c r="AX432" s="14" t="s">
        <v>73</v>
      </c>
      <c r="AY432" s="170" t="s">
        <v>121</v>
      </c>
    </row>
    <row r="433" spans="2:51" s="13" customFormat="1" ht="12">
      <c r="B433" s="160"/>
      <c r="D433" s="161" t="s">
        <v>129</v>
      </c>
      <c r="E433" s="162" t="s">
        <v>1</v>
      </c>
      <c r="F433" s="163" t="s">
        <v>704</v>
      </c>
      <c r="H433" s="164">
        <v>1</v>
      </c>
      <c r="I433" s="165"/>
      <c r="L433" s="160"/>
      <c r="M433" s="166"/>
      <c r="N433" s="167"/>
      <c r="O433" s="167"/>
      <c r="P433" s="167"/>
      <c r="Q433" s="167"/>
      <c r="R433" s="167"/>
      <c r="S433" s="167"/>
      <c r="T433" s="168"/>
      <c r="AT433" s="162" t="s">
        <v>129</v>
      </c>
      <c r="AU433" s="162" t="s">
        <v>83</v>
      </c>
      <c r="AV433" s="13" t="s">
        <v>83</v>
      </c>
      <c r="AW433" s="13" t="s">
        <v>30</v>
      </c>
      <c r="AX433" s="13" t="s">
        <v>73</v>
      </c>
      <c r="AY433" s="162" t="s">
        <v>121</v>
      </c>
    </row>
    <row r="434" spans="2:51" s="13" customFormat="1" ht="12">
      <c r="B434" s="160"/>
      <c r="D434" s="161" t="s">
        <v>129</v>
      </c>
      <c r="E434" s="162" t="s">
        <v>1</v>
      </c>
      <c r="F434" s="163" t="s">
        <v>705</v>
      </c>
      <c r="H434" s="164">
        <v>2</v>
      </c>
      <c r="I434" s="165"/>
      <c r="L434" s="160"/>
      <c r="M434" s="166"/>
      <c r="N434" s="167"/>
      <c r="O434" s="167"/>
      <c r="P434" s="167"/>
      <c r="Q434" s="167"/>
      <c r="R434" s="167"/>
      <c r="S434" s="167"/>
      <c r="T434" s="168"/>
      <c r="AT434" s="162" t="s">
        <v>129</v>
      </c>
      <c r="AU434" s="162" t="s">
        <v>83</v>
      </c>
      <c r="AV434" s="13" t="s">
        <v>83</v>
      </c>
      <c r="AW434" s="13" t="s">
        <v>30</v>
      </c>
      <c r="AX434" s="13" t="s">
        <v>73</v>
      </c>
      <c r="AY434" s="162" t="s">
        <v>121</v>
      </c>
    </row>
    <row r="435" spans="2:51" s="15" customFormat="1" ht="12">
      <c r="B435" s="176"/>
      <c r="D435" s="161" t="s">
        <v>129</v>
      </c>
      <c r="E435" s="177" t="s">
        <v>1</v>
      </c>
      <c r="F435" s="178" t="s">
        <v>198</v>
      </c>
      <c r="H435" s="179">
        <v>3</v>
      </c>
      <c r="I435" s="180"/>
      <c r="L435" s="176"/>
      <c r="M435" s="181"/>
      <c r="N435" s="182"/>
      <c r="O435" s="182"/>
      <c r="P435" s="182"/>
      <c r="Q435" s="182"/>
      <c r="R435" s="182"/>
      <c r="S435" s="182"/>
      <c r="T435" s="183"/>
      <c r="AT435" s="177" t="s">
        <v>129</v>
      </c>
      <c r="AU435" s="177" t="s">
        <v>83</v>
      </c>
      <c r="AV435" s="15" t="s">
        <v>127</v>
      </c>
      <c r="AW435" s="15" t="s">
        <v>30</v>
      </c>
      <c r="AX435" s="15" t="s">
        <v>81</v>
      </c>
      <c r="AY435" s="177" t="s">
        <v>121</v>
      </c>
    </row>
    <row r="436" spans="1:65" s="2" customFormat="1" ht="22.15" customHeight="1">
      <c r="A436" s="33"/>
      <c r="B436" s="145"/>
      <c r="C436" s="146" t="s">
        <v>706</v>
      </c>
      <c r="D436" s="146" t="s">
        <v>123</v>
      </c>
      <c r="E436" s="147" t="s">
        <v>707</v>
      </c>
      <c r="F436" s="148" t="s">
        <v>708</v>
      </c>
      <c r="G436" s="149" t="s">
        <v>315</v>
      </c>
      <c r="H436" s="150">
        <v>9</v>
      </c>
      <c r="I436" s="151"/>
      <c r="J436" s="152">
        <f>ROUND(I436*H436,2)</f>
        <v>0</v>
      </c>
      <c r="K436" s="153"/>
      <c r="L436" s="34"/>
      <c r="M436" s="154" t="s">
        <v>1</v>
      </c>
      <c r="N436" s="155" t="s">
        <v>38</v>
      </c>
      <c r="O436" s="59"/>
      <c r="P436" s="156">
        <f>O436*H436</f>
        <v>0</v>
      </c>
      <c r="Q436" s="156">
        <v>0.11241</v>
      </c>
      <c r="R436" s="156">
        <f>Q436*H436</f>
        <v>1.01169</v>
      </c>
      <c r="S436" s="156">
        <v>0</v>
      </c>
      <c r="T436" s="157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58" t="s">
        <v>127</v>
      </c>
      <c r="AT436" s="158" t="s">
        <v>123</v>
      </c>
      <c r="AU436" s="158" t="s">
        <v>83</v>
      </c>
      <c r="AY436" s="18" t="s">
        <v>121</v>
      </c>
      <c r="BE436" s="159">
        <f>IF(N436="základní",J436,0)</f>
        <v>0</v>
      </c>
      <c r="BF436" s="159">
        <f>IF(N436="snížená",J436,0)</f>
        <v>0</v>
      </c>
      <c r="BG436" s="159">
        <f>IF(N436="zákl. přenesená",J436,0)</f>
        <v>0</v>
      </c>
      <c r="BH436" s="159">
        <f>IF(N436="sníž. přenesená",J436,0)</f>
        <v>0</v>
      </c>
      <c r="BI436" s="159">
        <f>IF(N436="nulová",J436,0)</f>
        <v>0</v>
      </c>
      <c r="BJ436" s="18" t="s">
        <v>81</v>
      </c>
      <c r="BK436" s="159">
        <f>ROUND(I436*H436,2)</f>
        <v>0</v>
      </c>
      <c r="BL436" s="18" t="s">
        <v>127</v>
      </c>
      <c r="BM436" s="158" t="s">
        <v>709</v>
      </c>
    </row>
    <row r="437" spans="2:51" s="14" customFormat="1" ht="12">
      <c r="B437" s="169"/>
      <c r="D437" s="161" t="s">
        <v>129</v>
      </c>
      <c r="E437" s="170" t="s">
        <v>1</v>
      </c>
      <c r="F437" s="171" t="s">
        <v>681</v>
      </c>
      <c r="H437" s="170" t="s">
        <v>1</v>
      </c>
      <c r="I437" s="172"/>
      <c r="L437" s="169"/>
      <c r="M437" s="173"/>
      <c r="N437" s="174"/>
      <c r="O437" s="174"/>
      <c r="P437" s="174"/>
      <c r="Q437" s="174"/>
      <c r="R437" s="174"/>
      <c r="S437" s="174"/>
      <c r="T437" s="175"/>
      <c r="AT437" s="170" t="s">
        <v>129</v>
      </c>
      <c r="AU437" s="170" t="s">
        <v>83</v>
      </c>
      <c r="AV437" s="14" t="s">
        <v>81</v>
      </c>
      <c r="AW437" s="14" t="s">
        <v>30</v>
      </c>
      <c r="AX437" s="14" t="s">
        <v>73</v>
      </c>
      <c r="AY437" s="170" t="s">
        <v>121</v>
      </c>
    </row>
    <row r="438" spans="2:51" s="13" customFormat="1" ht="12">
      <c r="B438" s="160"/>
      <c r="D438" s="161" t="s">
        <v>129</v>
      </c>
      <c r="E438" s="162" t="s">
        <v>1</v>
      </c>
      <c r="F438" s="163" t="s">
        <v>710</v>
      </c>
      <c r="H438" s="164">
        <v>7</v>
      </c>
      <c r="I438" s="165"/>
      <c r="L438" s="160"/>
      <c r="M438" s="166"/>
      <c r="N438" s="167"/>
      <c r="O438" s="167"/>
      <c r="P438" s="167"/>
      <c r="Q438" s="167"/>
      <c r="R438" s="167"/>
      <c r="S438" s="167"/>
      <c r="T438" s="168"/>
      <c r="AT438" s="162" t="s">
        <v>129</v>
      </c>
      <c r="AU438" s="162" t="s">
        <v>83</v>
      </c>
      <c r="AV438" s="13" t="s">
        <v>83</v>
      </c>
      <c r="AW438" s="13" t="s">
        <v>30</v>
      </c>
      <c r="AX438" s="13" t="s">
        <v>73</v>
      </c>
      <c r="AY438" s="162" t="s">
        <v>121</v>
      </c>
    </row>
    <row r="439" spans="2:51" s="13" customFormat="1" ht="12">
      <c r="B439" s="160"/>
      <c r="D439" s="161" t="s">
        <v>129</v>
      </c>
      <c r="E439" s="162" t="s">
        <v>1</v>
      </c>
      <c r="F439" s="163" t="s">
        <v>711</v>
      </c>
      <c r="H439" s="164">
        <v>1</v>
      </c>
      <c r="I439" s="165"/>
      <c r="L439" s="160"/>
      <c r="M439" s="166"/>
      <c r="N439" s="167"/>
      <c r="O439" s="167"/>
      <c r="P439" s="167"/>
      <c r="Q439" s="167"/>
      <c r="R439" s="167"/>
      <c r="S439" s="167"/>
      <c r="T439" s="168"/>
      <c r="AT439" s="162" t="s">
        <v>129</v>
      </c>
      <c r="AU439" s="162" t="s">
        <v>83</v>
      </c>
      <c r="AV439" s="13" t="s">
        <v>83</v>
      </c>
      <c r="AW439" s="13" t="s">
        <v>30</v>
      </c>
      <c r="AX439" s="13" t="s">
        <v>73</v>
      </c>
      <c r="AY439" s="162" t="s">
        <v>121</v>
      </c>
    </row>
    <row r="440" spans="2:51" s="13" customFormat="1" ht="12">
      <c r="B440" s="160"/>
      <c r="D440" s="161" t="s">
        <v>129</v>
      </c>
      <c r="E440" s="162" t="s">
        <v>1</v>
      </c>
      <c r="F440" s="163" t="s">
        <v>712</v>
      </c>
      <c r="H440" s="164">
        <v>1</v>
      </c>
      <c r="I440" s="165"/>
      <c r="L440" s="160"/>
      <c r="M440" s="166"/>
      <c r="N440" s="167"/>
      <c r="O440" s="167"/>
      <c r="P440" s="167"/>
      <c r="Q440" s="167"/>
      <c r="R440" s="167"/>
      <c r="S440" s="167"/>
      <c r="T440" s="168"/>
      <c r="AT440" s="162" t="s">
        <v>129</v>
      </c>
      <c r="AU440" s="162" t="s">
        <v>83</v>
      </c>
      <c r="AV440" s="13" t="s">
        <v>83</v>
      </c>
      <c r="AW440" s="13" t="s">
        <v>30</v>
      </c>
      <c r="AX440" s="13" t="s">
        <v>73</v>
      </c>
      <c r="AY440" s="162" t="s">
        <v>121</v>
      </c>
    </row>
    <row r="441" spans="2:51" s="15" customFormat="1" ht="12">
      <c r="B441" s="176"/>
      <c r="D441" s="161" t="s">
        <v>129</v>
      </c>
      <c r="E441" s="177" t="s">
        <v>1</v>
      </c>
      <c r="F441" s="178" t="s">
        <v>198</v>
      </c>
      <c r="H441" s="179">
        <v>9</v>
      </c>
      <c r="I441" s="180"/>
      <c r="L441" s="176"/>
      <c r="M441" s="181"/>
      <c r="N441" s="182"/>
      <c r="O441" s="182"/>
      <c r="P441" s="182"/>
      <c r="Q441" s="182"/>
      <c r="R441" s="182"/>
      <c r="S441" s="182"/>
      <c r="T441" s="183"/>
      <c r="AT441" s="177" t="s">
        <v>129</v>
      </c>
      <c r="AU441" s="177" t="s">
        <v>83</v>
      </c>
      <c r="AV441" s="15" t="s">
        <v>127</v>
      </c>
      <c r="AW441" s="15" t="s">
        <v>30</v>
      </c>
      <c r="AX441" s="15" t="s">
        <v>81</v>
      </c>
      <c r="AY441" s="177" t="s">
        <v>121</v>
      </c>
    </row>
    <row r="442" spans="1:65" s="2" customFormat="1" ht="19.9" customHeight="1">
      <c r="A442" s="33"/>
      <c r="B442" s="145"/>
      <c r="C442" s="184" t="s">
        <v>713</v>
      </c>
      <c r="D442" s="184" t="s">
        <v>270</v>
      </c>
      <c r="E442" s="185" t="s">
        <v>714</v>
      </c>
      <c r="F442" s="186" t="s">
        <v>715</v>
      </c>
      <c r="G442" s="187" t="s">
        <v>315</v>
      </c>
      <c r="H442" s="188">
        <v>8</v>
      </c>
      <c r="I442" s="189"/>
      <c r="J442" s="190">
        <f>ROUND(I442*H442,2)</f>
        <v>0</v>
      </c>
      <c r="K442" s="191"/>
      <c r="L442" s="192"/>
      <c r="M442" s="193" t="s">
        <v>1</v>
      </c>
      <c r="N442" s="194" t="s">
        <v>38</v>
      </c>
      <c r="O442" s="59"/>
      <c r="P442" s="156">
        <f>O442*H442</f>
        <v>0</v>
      </c>
      <c r="Q442" s="156">
        <v>0.0065</v>
      </c>
      <c r="R442" s="156">
        <f>Q442*H442</f>
        <v>0.052</v>
      </c>
      <c r="S442" s="156">
        <v>0</v>
      </c>
      <c r="T442" s="157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58" t="s">
        <v>160</v>
      </c>
      <c r="AT442" s="158" t="s">
        <v>270</v>
      </c>
      <c r="AU442" s="158" t="s">
        <v>83</v>
      </c>
      <c r="AY442" s="18" t="s">
        <v>121</v>
      </c>
      <c r="BE442" s="159">
        <f>IF(N442="základní",J442,0)</f>
        <v>0</v>
      </c>
      <c r="BF442" s="159">
        <f>IF(N442="snížená",J442,0)</f>
        <v>0</v>
      </c>
      <c r="BG442" s="159">
        <f>IF(N442="zákl. přenesená",J442,0)</f>
        <v>0</v>
      </c>
      <c r="BH442" s="159">
        <f>IF(N442="sníž. přenesená",J442,0)</f>
        <v>0</v>
      </c>
      <c r="BI442" s="159">
        <f>IF(N442="nulová",J442,0)</f>
        <v>0</v>
      </c>
      <c r="BJ442" s="18" t="s">
        <v>81</v>
      </c>
      <c r="BK442" s="159">
        <f>ROUND(I442*H442,2)</f>
        <v>0</v>
      </c>
      <c r="BL442" s="18" t="s">
        <v>127</v>
      </c>
      <c r="BM442" s="158" t="s">
        <v>716</v>
      </c>
    </row>
    <row r="443" spans="1:65" s="2" customFormat="1" ht="22.15" customHeight="1">
      <c r="A443" s="33"/>
      <c r="B443" s="145"/>
      <c r="C443" s="146" t="s">
        <v>717</v>
      </c>
      <c r="D443" s="146" t="s">
        <v>123</v>
      </c>
      <c r="E443" s="147" t="s">
        <v>718</v>
      </c>
      <c r="F443" s="148" t="s">
        <v>719</v>
      </c>
      <c r="G443" s="149" t="s">
        <v>126</v>
      </c>
      <c r="H443" s="150">
        <v>9</v>
      </c>
      <c r="I443" s="151"/>
      <c r="J443" s="152">
        <f>ROUND(I443*H443,2)</f>
        <v>0</v>
      </c>
      <c r="K443" s="153"/>
      <c r="L443" s="34"/>
      <c r="M443" s="154" t="s">
        <v>1</v>
      </c>
      <c r="N443" s="155" t="s">
        <v>38</v>
      </c>
      <c r="O443" s="59"/>
      <c r="P443" s="156">
        <f>O443*H443</f>
        <v>0</v>
      </c>
      <c r="Q443" s="156">
        <v>0.00085</v>
      </c>
      <c r="R443" s="156">
        <f>Q443*H443</f>
        <v>0.00765</v>
      </c>
      <c r="S443" s="156">
        <v>0</v>
      </c>
      <c r="T443" s="157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58" t="s">
        <v>127</v>
      </c>
      <c r="AT443" s="158" t="s">
        <v>123</v>
      </c>
      <c r="AU443" s="158" t="s">
        <v>83</v>
      </c>
      <c r="AY443" s="18" t="s">
        <v>121</v>
      </c>
      <c r="BE443" s="159">
        <f>IF(N443="základní",J443,0)</f>
        <v>0</v>
      </c>
      <c r="BF443" s="159">
        <f>IF(N443="snížená",J443,0)</f>
        <v>0</v>
      </c>
      <c r="BG443" s="159">
        <f>IF(N443="zákl. přenesená",J443,0)</f>
        <v>0</v>
      </c>
      <c r="BH443" s="159">
        <f>IF(N443="sníž. přenesená",J443,0)</f>
        <v>0</v>
      </c>
      <c r="BI443" s="159">
        <f>IF(N443="nulová",J443,0)</f>
        <v>0</v>
      </c>
      <c r="BJ443" s="18" t="s">
        <v>81</v>
      </c>
      <c r="BK443" s="159">
        <f>ROUND(I443*H443,2)</f>
        <v>0</v>
      </c>
      <c r="BL443" s="18" t="s">
        <v>127</v>
      </c>
      <c r="BM443" s="158" t="s">
        <v>720</v>
      </c>
    </row>
    <row r="444" spans="2:51" s="13" customFormat="1" ht="12">
      <c r="B444" s="160"/>
      <c r="D444" s="161" t="s">
        <v>129</v>
      </c>
      <c r="E444" s="162" t="s">
        <v>1</v>
      </c>
      <c r="F444" s="163" t="s">
        <v>721</v>
      </c>
      <c r="H444" s="164">
        <v>2</v>
      </c>
      <c r="I444" s="165"/>
      <c r="L444" s="160"/>
      <c r="M444" s="166"/>
      <c r="N444" s="167"/>
      <c r="O444" s="167"/>
      <c r="P444" s="167"/>
      <c r="Q444" s="167"/>
      <c r="R444" s="167"/>
      <c r="S444" s="167"/>
      <c r="T444" s="168"/>
      <c r="AT444" s="162" t="s">
        <v>129</v>
      </c>
      <c r="AU444" s="162" t="s">
        <v>83</v>
      </c>
      <c r="AV444" s="13" t="s">
        <v>83</v>
      </c>
      <c r="AW444" s="13" t="s">
        <v>30</v>
      </c>
      <c r="AX444" s="13" t="s">
        <v>73</v>
      </c>
      <c r="AY444" s="162" t="s">
        <v>121</v>
      </c>
    </row>
    <row r="445" spans="2:51" s="13" customFormat="1" ht="12">
      <c r="B445" s="160"/>
      <c r="D445" s="161" t="s">
        <v>129</v>
      </c>
      <c r="E445" s="162" t="s">
        <v>1</v>
      </c>
      <c r="F445" s="163" t="s">
        <v>722</v>
      </c>
      <c r="H445" s="164">
        <v>7</v>
      </c>
      <c r="I445" s="165"/>
      <c r="L445" s="160"/>
      <c r="M445" s="166"/>
      <c r="N445" s="167"/>
      <c r="O445" s="167"/>
      <c r="P445" s="167"/>
      <c r="Q445" s="167"/>
      <c r="R445" s="167"/>
      <c r="S445" s="167"/>
      <c r="T445" s="168"/>
      <c r="AT445" s="162" t="s">
        <v>129</v>
      </c>
      <c r="AU445" s="162" t="s">
        <v>83</v>
      </c>
      <c r="AV445" s="13" t="s">
        <v>83</v>
      </c>
      <c r="AW445" s="13" t="s">
        <v>30</v>
      </c>
      <c r="AX445" s="13" t="s">
        <v>73</v>
      </c>
      <c r="AY445" s="162" t="s">
        <v>121</v>
      </c>
    </row>
    <row r="446" spans="2:51" s="15" customFormat="1" ht="12">
      <c r="B446" s="176"/>
      <c r="D446" s="161" t="s">
        <v>129</v>
      </c>
      <c r="E446" s="177" t="s">
        <v>1</v>
      </c>
      <c r="F446" s="178" t="s">
        <v>198</v>
      </c>
      <c r="H446" s="179">
        <v>9</v>
      </c>
      <c r="I446" s="180"/>
      <c r="L446" s="176"/>
      <c r="M446" s="181"/>
      <c r="N446" s="182"/>
      <c r="O446" s="182"/>
      <c r="P446" s="182"/>
      <c r="Q446" s="182"/>
      <c r="R446" s="182"/>
      <c r="S446" s="182"/>
      <c r="T446" s="183"/>
      <c r="AT446" s="177" t="s">
        <v>129</v>
      </c>
      <c r="AU446" s="177" t="s">
        <v>83</v>
      </c>
      <c r="AV446" s="15" t="s">
        <v>127</v>
      </c>
      <c r="AW446" s="15" t="s">
        <v>30</v>
      </c>
      <c r="AX446" s="15" t="s">
        <v>81</v>
      </c>
      <c r="AY446" s="177" t="s">
        <v>121</v>
      </c>
    </row>
    <row r="447" spans="1:65" s="2" customFormat="1" ht="22.15" customHeight="1">
      <c r="A447" s="33"/>
      <c r="B447" s="145"/>
      <c r="C447" s="146" t="s">
        <v>723</v>
      </c>
      <c r="D447" s="146" t="s">
        <v>123</v>
      </c>
      <c r="E447" s="147" t="s">
        <v>724</v>
      </c>
      <c r="F447" s="148" t="s">
        <v>725</v>
      </c>
      <c r="G447" s="149" t="s">
        <v>148</v>
      </c>
      <c r="H447" s="150">
        <v>10</v>
      </c>
      <c r="I447" s="151"/>
      <c r="J447" s="152">
        <f>ROUND(I447*H447,2)</f>
        <v>0</v>
      </c>
      <c r="K447" s="153"/>
      <c r="L447" s="34"/>
      <c r="M447" s="154" t="s">
        <v>1</v>
      </c>
      <c r="N447" s="155" t="s">
        <v>38</v>
      </c>
      <c r="O447" s="59"/>
      <c r="P447" s="156">
        <f>O447*H447</f>
        <v>0</v>
      </c>
      <c r="Q447" s="156">
        <v>0.00033</v>
      </c>
      <c r="R447" s="156">
        <f>Q447*H447</f>
        <v>0.0033</v>
      </c>
      <c r="S447" s="156">
        <v>0</v>
      </c>
      <c r="T447" s="157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58" t="s">
        <v>127</v>
      </c>
      <c r="AT447" s="158" t="s">
        <v>123</v>
      </c>
      <c r="AU447" s="158" t="s">
        <v>83</v>
      </c>
      <c r="AY447" s="18" t="s">
        <v>121</v>
      </c>
      <c r="BE447" s="159">
        <f>IF(N447="základní",J447,0)</f>
        <v>0</v>
      </c>
      <c r="BF447" s="159">
        <f>IF(N447="snížená",J447,0)</f>
        <v>0</v>
      </c>
      <c r="BG447" s="159">
        <f>IF(N447="zákl. přenesená",J447,0)</f>
        <v>0</v>
      </c>
      <c r="BH447" s="159">
        <f>IF(N447="sníž. přenesená",J447,0)</f>
        <v>0</v>
      </c>
      <c r="BI447" s="159">
        <f>IF(N447="nulová",J447,0)</f>
        <v>0</v>
      </c>
      <c r="BJ447" s="18" t="s">
        <v>81</v>
      </c>
      <c r="BK447" s="159">
        <f>ROUND(I447*H447,2)</f>
        <v>0</v>
      </c>
      <c r="BL447" s="18" t="s">
        <v>127</v>
      </c>
      <c r="BM447" s="158" t="s">
        <v>726</v>
      </c>
    </row>
    <row r="448" spans="1:65" s="2" customFormat="1" ht="14.45" customHeight="1">
      <c r="A448" s="33"/>
      <c r="B448" s="145"/>
      <c r="C448" s="146" t="s">
        <v>727</v>
      </c>
      <c r="D448" s="146" t="s">
        <v>123</v>
      </c>
      <c r="E448" s="147" t="s">
        <v>728</v>
      </c>
      <c r="F448" s="148" t="s">
        <v>729</v>
      </c>
      <c r="G448" s="149" t="s">
        <v>148</v>
      </c>
      <c r="H448" s="150">
        <v>10</v>
      </c>
      <c r="I448" s="151"/>
      <c r="J448" s="152">
        <f>ROUND(I448*H448,2)</f>
        <v>0</v>
      </c>
      <c r="K448" s="153"/>
      <c r="L448" s="34"/>
      <c r="M448" s="154" t="s">
        <v>1</v>
      </c>
      <c r="N448" s="155" t="s">
        <v>38</v>
      </c>
      <c r="O448" s="59"/>
      <c r="P448" s="156">
        <f>O448*H448</f>
        <v>0</v>
      </c>
      <c r="Q448" s="156">
        <v>0</v>
      </c>
      <c r="R448" s="156">
        <f>Q448*H448</f>
        <v>0</v>
      </c>
      <c r="S448" s="156">
        <v>0</v>
      </c>
      <c r="T448" s="157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58" t="s">
        <v>127</v>
      </c>
      <c r="AT448" s="158" t="s">
        <v>123</v>
      </c>
      <c r="AU448" s="158" t="s">
        <v>83</v>
      </c>
      <c r="AY448" s="18" t="s">
        <v>121</v>
      </c>
      <c r="BE448" s="159">
        <f>IF(N448="základní",J448,0)</f>
        <v>0</v>
      </c>
      <c r="BF448" s="159">
        <f>IF(N448="snížená",J448,0)</f>
        <v>0</v>
      </c>
      <c r="BG448" s="159">
        <f>IF(N448="zákl. přenesená",J448,0)</f>
        <v>0</v>
      </c>
      <c r="BH448" s="159">
        <f>IF(N448="sníž. přenesená",J448,0)</f>
        <v>0</v>
      </c>
      <c r="BI448" s="159">
        <f>IF(N448="nulová",J448,0)</f>
        <v>0</v>
      </c>
      <c r="BJ448" s="18" t="s">
        <v>81</v>
      </c>
      <c r="BK448" s="159">
        <f>ROUND(I448*H448,2)</f>
        <v>0</v>
      </c>
      <c r="BL448" s="18" t="s">
        <v>127</v>
      </c>
      <c r="BM448" s="158" t="s">
        <v>730</v>
      </c>
    </row>
    <row r="449" spans="1:65" s="2" customFormat="1" ht="14.45" customHeight="1">
      <c r="A449" s="33"/>
      <c r="B449" s="145"/>
      <c r="C449" s="146" t="s">
        <v>731</v>
      </c>
      <c r="D449" s="146" t="s">
        <v>123</v>
      </c>
      <c r="E449" s="147" t="s">
        <v>732</v>
      </c>
      <c r="F449" s="148" t="s">
        <v>733</v>
      </c>
      <c r="G449" s="149" t="s">
        <v>126</v>
      </c>
      <c r="H449" s="150">
        <v>9</v>
      </c>
      <c r="I449" s="151"/>
      <c r="J449" s="152">
        <f>ROUND(I449*H449,2)</f>
        <v>0</v>
      </c>
      <c r="K449" s="153"/>
      <c r="L449" s="34"/>
      <c r="M449" s="154" t="s">
        <v>1</v>
      </c>
      <c r="N449" s="155" t="s">
        <v>38</v>
      </c>
      <c r="O449" s="59"/>
      <c r="P449" s="156">
        <f>O449*H449</f>
        <v>0</v>
      </c>
      <c r="Q449" s="156">
        <v>1E-05</v>
      </c>
      <c r="R449" s="156">
        <f>Q449*H449</f>
        <v>9E-05</v>
      </c>
      <c r="S449" s="156">
        <v>0</v>
      </c>
      <c r="T449" s="157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58" t="s">
        <v>127</v>
      </c>
      <c r="AT449" s="158" t="s">
        <v>123</v>
      </c>
      <c r="AU449" s="158" t="s">
        <v>83</v>
      </c>
      <c r="AY449" s="18" t="s">
        <v>121</v>
      </c>
      <c r="BE449" s="159">
        <f>IF(N449="základní",J449,0)</f>
        <v>0</v>
      </c>
      <c r="BF449" s="159">
        <f>IF(N449="snížená",J449,0)</f>
        <v>0</v>
      </c>
      <c r="BG449" s="159">
        <f>IF(N449="zákl. přenesená",J449,0)</f>
        <v>0</v>
      </c>
      <c r="BH449" s="159">
        <f>IF(N449="sníž. přenesená",J449,0)</f>
        <v>0</v>
      </c>
      <c r="BI449" s="159">
        <f>IF(N449="nulová",J449,0)</f>
        <v>0</v>
      </c>
      <c r="BJ449" s="18" t="s">
        <v>81</v>
      </c>
      <c r="BK449" s="159">
        <f>ROUND(I449*H449,2)</f>
        <v>0</v>
      </c>
      <c r="BL449" s="18" t="s">
        <v>127</v>
      </c>
      <c r="BM449" s="158" t="s">
        <v>734</v>
      </c>
    </row>
    <row r="450" spans="1:65" s="2" customFormat="1" ht="22.15" customHeight="1">
      <c r="A450" s="33"/>
      <c r="B450" s="145"/>
      <c r="C450" s="146" t="s">
        <v>735</v>
      </c>
      <c r="D450" s="146" t="s">
        <v>123</v>
      </c>
      <c r="E450" s="147" t="s">
        <v>736</v>
      </c>
      <c r="F450" s="148" t="s">
        <v>737</v>
      </c>
      <c r="G450" s="149" t="s">
        <v>148</v>
      </c>
      <c r="H450" s="150">
        <v>199.1</v>
      </c>
      <c r="I450" s="151"/>
      <c r="J450" s="152">
        <f>ROUND(I450*H450,2)</f>
        <v>0</v>
      </c>
      <c r="K450" s="153"/>
      <c r="L450" s="34"/>
      <c r="M450" s="154" t="s">
        <v>1</v>
      </c>
      <c r="N450" s="155" t="s">
        <v>38</v>
      </c>
      <c r="O450" s="59"/>
      <c r="P450" s="156">
        <f>O450*H450</f>
        <v>0</v>
      </c>
      <c r="Q450" s="156">
        <v>0.1554</v>
      </c>
      <c r="R450" s="156">
        <f>Q450*H450</f>
        <v>30.94014</v>
      </c>
      <c r="S450" s="156">
        <v>0</v>
      </c>
      <c r="T450" s="157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58" t="s">
        <v>127</v>
      </c>
      <c r="AT450" s="158" t="s">
        <v>123</v>
      </c>
      <c r="AU450" s="158" t="s">
        <v>83</v>
      </c>
      <c r="AY450" s="18" t="s">
        <v>121</v>
      </c>
      <c r="BE450" s="159">
        <f>IF(N450="základní",J450,0)</f>
        <v>0</v>
      </c>
      <c r="BF450" s="159">
        <f>IF(N450="snížená",J450,0)</f>
        <v>0</v>
      </c>
      <c r="BG450" s="159">
        <f>IF(N450="zákl. přenesená",J450,0)</f>
        <v>0</v>
      </c>
      <c r="BH450" s="159">
        <f>IF(N450="sníž. přenesená",J450,0)</f>
        <v>0</v>
      </c>
      <c r="BI450" s="159">
        <f>IF(N450="nulová",J450,0)</f>
        <v>0</v>
      </c>
      <c r="BJ450" s="18" t="s">
        <v>81</v>
      </c>
      <c r="BK450" s="159">
        <f>ROUND(I450*H450,2)</f>
        <v>0</v>
      </c>
      <c r="BL450" s="18" t="s">
        <v>127</v>
      </c>
      <c r="BM450" s="158" t="s">
        <v>738</v>
      </c>
    </row>
    <row r="451" spans="1:65" s="2" customFormat="1" ht="14.45" customHeight="1">
      <c r="A451" s="33"/>
      <c r="B451" s="145"/>
      <c r="C451" s="184" t="s">
        <v>739</v>
      </c>
      <c r="D451" s="184" t="s">
        <v>270</v>
      </c>
      <c r="E451" s="185" t="s">
        <v>740</v>
      </c>
      <c r="F451" s="186" t="s">
        <v>741</v>
      </c>
      <c r="G451" s="187" t="s">
        <v>148</v>
      </c>
      <c r="H451" s="188">
        <v>56.61</v>
      </c>
      <c r="I451" s="189"/>
      <c r="J451" s="190">
        <f>ROUND(I451*H451,2)</f>
        <v>0</v>
      </c>
      <c r="K451" s="191"/>
      <c r="L451" s="192"/>
      <c r="M451" s="193" t="s">
        <v>1</v>
      </c>
      <c r="N451" s="194" t="s">
        <v>38</v>
      </c>
      <c r="O451" s="59"/>
      <c r="P451" s="156">
        <f>O451*H451</f>
        <v>0</v>
      </c>
      <c r="Q451" s="156">
        <v>0.05612</v>
      </c>
      <c r="R451" s="156">
        <f>Q451*H451</f>
        <v>3.1769532000000003</v>
      </c>
      <c r="S451" s="156">
        <v>0</v>
      </c>
      <c r="T451" s="157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58" t="s">
        <v>160</v>
      </c>
      <c r="AT451" s="158" t="s">
        <v>270</v>
      </c>
      <c r="AU451" s="158" t="s">
        <v>83</v>
      </c>
      <c r="AY451" s="18" t="s">
        <v>121</v>
      </c>
      <c r="BE451" s="159">
        <f>IF(N451="základní",J451,0)</f>
        <v>0</v>
      </c>
      <c r="BF451" s="159">
        <f>IF(N451="snížená",J451,0)</f>
        <v>0</v>
      </c>
      <c r="BG451" s="159">
        <f>IF(N451="zákl. přenesená",J451,0)</f>
        <v>0</v>
      </c>
      <c r="BH451" s="159">
        <f>IF(N451="sníž. přenesená",J451,0)</f>
        <v>0</v>
      </c>
      <c r="BI451" s="159">
        <f>IF(N451="nulová",J451,0)</f>
        <v>0</v>
      </c>
      <c r="BJ451" s="18" t="s">
        <v>81</v>
      </c>
      <c r="BK451" s="159">
        <f>ROUND(I451*H451,2)</f>
        <v>0</v>
      </c>
      <c r="BL451" s="18" t="s">
        <v>127</v>
      </c>
      <c r="BM451" s="158" t="s">
        <v>742</v>
      </c>
    </row>
    <row r="452" spans="2:51" s="13" customFormat="1" ht="12">
      <c r="B452" s="160"/>
      <c r="D452" s="161" t="s">
        <v>129</v>
      </c>
      <c r="F452" s="163" t="s">
        <v>743</v>
      </c>
      <c r="H452" s="164">
        <v>56.61</v>
      </c>
      <c r="I452" s="165"/>
      <c r="L452" s="160"/>
      <c r="M452" s="166"/>
      <c r="N452" s="167"/>
      <c r="O452" s="167"/>
      <c r="P452" s="167"/>
      <c r="Q452" s="167"/>
      <c r="R452" s="167"/>
      <c r="S452" s="167"/>
      <c r="T452" s="168"/>
      <c r="AT452" s="162" t="s">
        <v>129</v>
      </c>
      <c r="AU452" s="162" t="s">
        <v>83</v>
      </c>
      <c r="AV452" s="13" t="s">
        <v>83</v>
      </c>
      <c r="AW452" s="13" t="s">
        <v>3</v>
      </c>
      <c r="AX452" s="13" t="s">
        <v>81</v>
      </c>
      <c r="AY452" s="162" t="s">
        <v>121</v>
      </c>
    </row>
    <row r="453" spans="1:65" s="2" customFormat="1" ht="14.45" customHeight="1">
      <c r="A453" s="33"/>
      <c r="B453" s="145"/>
      <c r="C453" s="184" t="s">
        <v>744</v>
      </c>
      <c r="D453" s="184" t="s">
        <v>270</v>
      </c>
      <c r="E453" s="185" t="s">
        <v>745</v>
      </c>
      <c r="F453" s="186" t="s">
        <v>746</v>
      </c>
      <c r="G453" s="187" t="s">
        <v>148</v>
      </c>
      <c r="H453" s="188">
        <v>109.14</v>
      </c>
      <c r="I453" s="189"/>
      <c r="J453" s="190">
        <f>ROUND(I453*H453,2)</f>
        <v>0</v>
      </c>
      <c r="K453" s="191"/>
      <c r="L453" s="192"/>
      <c r="M453" s="193" t="s">
        <v>1</v>
      </c>
      <c r="N453" s="194" t="s">
        <v>38</v>
      </c>
      <c r="O453" s="59"/>
      <c r="P453" s="156">
        <f>O453*H453</f>
        <v>0</v>
      </c>
      <c r="Q453" s="156">
        <v>0.08</v>
      </c>
      <c r="R453" s="156">
        <f>Q453*H453</f>
        <v>8.7312</v>
      </c>
      <c r="S453" s="156">
        <v>0</v>
      </c>
      <c r="T453" s="157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58" t="s">
        <v>160</v>
      </c>
      <c r="AT453" s="158" t="s">
        <v>270</v>
      </c>
      <c r="AU453" s="158" t="s">
        <v>83</v>
      </c>
      <c r="AY453" s="18" t="s">
        <v>121</v>
      </c>
      <c r="BE453" s="159">
        <f>IF(N453="základní",J453,0)</f>
        <v>0</v>
      </c>
      <c r="BF453" s="159">
        <f>IF(N453="snížená",J453,0)</f>
        <v>0</v>
      </c>
      <c r="BG453" s="159">
        <f>IF(N453="zákl. přenesená",J453,0)</f>
        <v>0</v>
      </c>
      <c r="BH453" s="159">
        <f>IF(N453="sníž. přenesená",J453,0)</f>
        <v>0</v>
      </c>
      <c r="BI453" s="159">
        <f>IF(N453="nulová",J453,0)</f>
        <v>0</v>
      </c>
      <c r="BJ453" s="18" t="s">
        <v>81</v>
      </c>
      <c r="BK453" s="159">
        <f>ROUND(I453*H453,2)</f>
        <v>0</v>
      </c>
      <c r="BL453" s="18" t="s">
        <v>127</v>
      </c>
      <c r="BM453" s="158" t="s">
        <v>747</v>
      </c>
    </row>
    <row r="454" spans="2:51" s="13" customFormat="1" ht="12">
      <c r="B454" s="160"/>
      <c r="D454" s="161" t="s">
        <v>129</v>
      </c>
      <c r="F454" s="163" t="s">
        <v>748</v>
      </c>
      <c r="H454" s="164">
        <v>109.14</v>
      </c>
      <c r="I454" s="165"/>
      <c r="L454" s="160"/>
      <c r="M454" s="166"/>
      <c r="N454" s="167"/>
      <c r="O454" s="167"/>
      <c r="P454" s="167"/>
      <c r="Q454" s="167"/>
      <c r="R454" s="167"/>
      <c r="S454" s="167"/>
      <c r="T454" s="168"/>
      <c r="AT454" s="162" t="s">
        <v>129</v>
      </c>
      <c r="AU454" s="162" t="s">
        <v>83</v>
      </c>
      <c r="AV454" s="13" t="s">
        <v>83</v>
      </c>
      <c r="AW454" s="13" t="s">
        <v>3</v>
      </c>
      <c r="AX454" s="13" t="s">
        <v>81</v>
      </c>
      <c r="AY454" s="162" t="s">
        <v>121</v>
      </c>
    </row>
    <row r="455" spans="1:65" s="2" customFormat="1" ht="22.15" customHeight="1">
      <c r="A455" s="33"/>
      <c r="B455" s="145"/>
      <c r="C455" s="184" t="s">
        <v>749</v>
      </c>
      <c r="D455" s="184" t="s">
        <v>270</v>
      </c>
      <c r="E455" s="185" t="s">
        <v>750</v>
      </c>
      <c r="F455" s="186" t="s">
        <v>751</v>
      </c>
      <c r="G455" s="187" t="s">
        <v>148</v>
      </c>
      <c r="H455" s="188">
        <v>7.14</v>
      </c>
      <c r="I455" s="189"/>
      <c r="J455" s="190">
        <f>ROUND(I455*H455,2)</f>
        <v>0</v>
      </c>
      <c r="K455" s="191"/>
      <c r="L455" s="192"/>
      <c r="M455" s="193" t="s">
        <v>1</v>
      </c>
      <c r="N455" s="194" t="s">
        <v>38</v>
      </c>
      <c r="O455" s="59"/>
      <c r="P455" s="156">
        <f>O455*H455</f>
        <v>0</v>
      </c>
      <c r="Q455" s="156">
        <v>0.06567</v>
      </c>
      <c r="R455" s="156">
        <f>Q455*H455</f>
        <v>0.4688838</v>
      </c>
      <c r="S455" s="156">
        <v>0</v>
      </c>
      <c r="T455" s="157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58" t="s">
        <v>160</v>
      </c>
      <c r="AT455" s="158" t="s">
        <v>270</v>
      </c>
      <c r="AU455" s="158" t="s">
        <v>83</v>
      </c>
      <c r="AY455" s="18" t="s">
        <v>121</v>
      </c>
      <c r="BE455" s="159">
        <f>IF(N455="základní",J455,0)</f>
        <v>0</v>
      </c>
      <c r="BF455" s="159">
        <f>IF(N455="snížená",J455,0)</f>
        <v>0</v>
      </c>
      <c r="BG455" s="159">
        <f>IF(N455="zákl. přenesená",J455,0)</f>
        <v>0</v>
      </c>
      <c r="BH455" s="159">
        <f>IF(N455="sníž. přenesená",J455,0)</f>
        <v>0</v>
      </c>
      <c r="BI455" s="159">
        <f>IF(N455="nulová",J455,0)</f>
        <v>0</v>
      </c>
      <c r="BJ455" s="18" t="s">
        <v>81</v>
      </c>
      <c r="BK455" s="159">
        <f>ROUND(I455*H455,2)</f>
        <v>0</v>
      </c>
      <c r="BL455" s="18" t="s">
        <v>127</v>
      </c>
      <c r="BM455" s="158" t="s">
        <v>752</v>
      </c>
    </row>
    <row r="456" spans="2:51" s="13" customFormat="1" ht="12">
      <c r="B456" s="160"/>
      <c r="D456" s="161" t="s">
        <v>129</v>
      </c>
      <c r="E456" s="162" t="s">
        <v>1</v>
      </c>
      <c r="F456" s="163" t="s">
        <v>753</v>
      </c>
      <c r="H456" s="164">
        <v>3</v>
      </c>
      <c r="I456" s="165"/>
      <c r="L456" s="160"/>
      <c r="M456" s="166"/>
      <c r="N456" s="167"/>
      <c r="O456" s="167"/>
      <c r="P456" s="167"/>
      <c r="Q456" s="167"/>
      <c r="R456" s="167"/>
      <c r="S456" s="167"/>
      <c r="T456" s="168"/>
      <c r="AT456" s="162" t="s">
        <v>129</v>
      </c>
      <c r="AU456" s="162" t="s">
        <v>83</v>
      </c>
      <c r="AV456" s="13" t="s">
        <v>83</v>
      </c>
      <c r="AW456" s="13" t="s">
        <v>30</v>
      </c>
      <c r="AX456" s="13" t="s">
        <v>73</v>
      </c>
      <c r="AY456" s="162" t="s">
        <v>121</v>
      </c>
    </row>
    <row r="457" spans="2:51" s="13" customFormat="1" ht="12">
      <c r="B457" s="160"/>
      <c r="D457" s="161" t="s">
        <v>129</v>
      </c>
      <c r="E457" s="162" t="s">
        <v>1</v>
      </c>
      <c r="F457" s="163" t="s">
        <v>754</v>
      </c>
      <c r="H457" s="164">
        <v>4</v>
      </c>
      <c r="I457" s="165"/>
      <c r="L457" s="160"/>
      <c r="M457" s="166"/>
      <c r="N457" s="167"/>
      <c r="O457" s="167"/>
      <c r="P457" s="167"/>
      <c r="Q457" s="167"/>
      <c r="R457" s="167"/>
      <c r="S457" s="167"/>
      <c r="T457" s="168"/>
      <c r="AT457" s="162" t="s">
        <v>129</v>
      </c>
      <c r="AU457" s="162" t="s">
        <v>83</v>
      </c>
      <c r="AV457" s="13" t="s">
        <v>83</v>
      </c>
      <c r="AW457" s="13" t="s">
        <v>30</v>
      </c>
      <c r="AX457" s="13" t="s">
        <v>73</v>
      </c>
      <c r="AY457" s="162" t="s">
        <v>121</v>
      </c>
    </row>
    <row r="458" spans="2:51" s="15" customFormat="1" ht="12">
      <c r="B458" s="176"/>
      <c r="D458" s="161" t="s">
        <v>129</v>
      </c>
      <c r="E458" s="177" t="s">
        <v>1</v>
      </c>
      <c r="F458" s="178" t="s">
        <v>198</v>
      </c>
      <c r="H458" s="179">
        <v>7</v>
      </c>
      <c r="I458" s="180"/>
      <c r="L458" s="176"/>
      <c r="M458" s="181"/>
      <c r="N458" s="182"/>
      <c r="O458" s="182"/>
      <c r="P458" s="182"/>
      <c r="Q458" s="182"/>
      <c r="R458" s="182"/>
      <c r="S458" s="182"/>
      <c r="T458" s="183"/>
      <c r="AT458" s="177" t="s">
        <v>129</v>
      </c>
      <c r="AU458" s="177" t="s">
        <v>83</v>
      </c>
      <c r="AV458" s="15" t="s">
        <v>127</v>
      </c>
      <c r="AW458" s="15" t="s">
        <v>30</v>
      </c>
      <c r="AX458" s="15" t="s">
        <v>81</v>
      </c>
      <c r="AY458" s="177" t="s">
        <v>121</v>
      </c>
    </row>
    <row r="459" spans="2:51" s="13" customFormat="1" ht="12">
      <c r="B459" s="160"/>
      <c r="D459" s="161" t="s">
        <v>129</v>
      </c>
      <c r="F459" s="163" t="s">
        <v>755</v>
      </c>
      <c r="H459" s="164">
        <v>7.14</v>
      </c>
      <c r="I459" s="165"/>
      <c r="L459" s="160"/>
      <c r="M459" s="166"/>
      <c r="N459" s="167"/>
      <c r="O459" s="167"/>
      <c r="P459" s="167"/>
      <c r="Q459" s="167"/>
      <c r="R459" s="167"/>
      <c r="S459" s="167"/>
      <c r="T459" s="168"/>
      <c r="AT459" s="162" t="s">
        <v>129</v>
      </c>
      <c r="AU459" s="162" t="s">
        <v>83</v>
      </c>
      <c r="AV459" s="13" t="s">
        <v>83</v>
      </c>
      <c r="AW459" s="13" t="s">
        <v>3</v>
      </c>
      <c r="AX459" s="13" t="s">
        <v>81</v>
      </c>
      <c r="AY459" s="162" t="s">
        <v>121</v>
      </c>
    </row>
    <row r="460" spans="1:65" s="2" customFormat="1" ht="19.9" customHeight="1">
      <c r="A460" s="33"/>
      <c r="B460" s="145"/>
      <c r="C460" s="184" t="s">
        <v>756</v>
      </c>
      <c r="D460" s="184" t="s">
        <v>270</v>
      </c>
      <c r="E460" s="185" t="s">
        <v>757</v>
      </c>
      <c r="F460" s="186" t="s">
        <v>758</v>
      </c>
      <c r="G460" s="187" t="s">
        <v>148</v>
      </c>
      <c r="H460" s="188">
        <v>1.632</v>
      </c>
      <c r="I460" s="189"/>
      <c r="J460" s="190">
        <f>ROUND(I460*H460,2)</f>
        <v>0</v>
      </c>
      <c r="K460" s="191"/>
      <c r="L460" s="192"/>
      <c r="M460" s="193" t="s">
        <v>1</v>
      </c>
      <c r="N460" s="194" t="s">
        <v>38</v>
      </c>
      <c r="O460" s="59"/>
      <c r="P460" s="156">
        <f>O460*H460</f>
        <v>0</v>
      </c>
      <c r="Q460" s="156">
        <v>0.061</v>
      </c>
      <c r="R460" s="156">
        <f>Q460*H460</f>
        <v>0.09955199999999999</v>
      </c>
      <c r="S460" s="156">
        <v>0</v>
      </c>
      <c r="T460" s="157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58" t="s">
        <v>160</v>
      </c>
      <c r="AT460" s="158" t="s">
        <v>270</v>
      </c>
      <c r="AU460" s="158" t="s">
        <v>83</v>
      </c>
      <c r="AY460" s="18" t="s">
        <v>121</v>
      </c>
      <c r="BE460" s="159">
        <f>IF(N460="základní",J460,0)</f>
        <v>0</v>
      </c>
      <c r="BF460" s="159">
        <f>IF(N460="snížená",J460,0)</f>
        <v>0</v>
      </c>
      <c r="BG460" s="159">
        <f>IF(N460="zákl. přenesená",J460,0)</f>
        <v>0</v>
      </c>
      <c r="BH460" s="159">
        <f>IF(N460="sníž. přenesená",J460,0)</f>
        <v>0</v>
      </c>
      <c r="BI460" s="159">
        <f>IF(N460="nulová",J460,0)</f>
        <v>0</v>
      </c>
      <c r="BJ460" s="18" t="s">
        <v>81</v>
      </c>
      <c r="BK460" s="159">
        <f>ROUND(I460*H460,2)</f>
        <v>0</v>
      </c>
      <c r="BL460" s="18" t="s">
        <v>127</v>
      </c>
      <c r="BM460" s="158" t="s">
        <v>759</v>
      </c>
    </row>
    <row r="461" spans="2:51" s="13" customFormat="1" ht="12">
      <c r="B461" s="160"/>
      <c r="D461" s="161" t="s">
        <v>129</v>
      </c>
      <c r="F461" s="163" t="s">
        <v>760</v>
      </c>
      <c r="H461" s="164">
        <v>1.632</v>
      </c>
      <c r="I461" s="165"/>
      <c r="L461" s="160"/>
      <c r="M461" s="166"/>
      <c r="N461" s="167"/>
      <c r="O461" s="167"/>
      <c r="P461" s="167"/>
      <c r="Q461" s="167"/>
      <c r="R461" s="167"/>
      <c r="S461" s="167"/>
      <c r="T461" s="168"/>
      <c r="AT461" s="162" t="s">
        <v>129</v>
      </c>
      <c r="AU461" s="162" t="s">
        <v>83</v>
      </c>
      <c r="AV461" s="13" t="s">
        <v>83</v>
      </c>
      <c r="AW461" s="13" t="s">
        <v>3</v>
      </c>
      <c r="AX461" s="13" t="s">
        <v>81</v>
      </c>
      <c r="AY461" s="162" t="s">
        <v>121</v>
      </c>
    </row>
    <row r="462" spans="1:65" s="2" customFormat="1" ht="19.9" customHeight="1">
      <c r="A462" s="33"/>
      <c r="B462" s="145"/>
      <c r="C462" s="184" t="s">
        <v>761</v>
      </c>
      <c r="D462" s="184" t="s">
        <v>270</v>
      </c>
      <c r="E462" s="185" t="s">
        <v>762</v>
      </c>
      <c r="F462" s="186" t="s">
        <v>763</v>
      </c>
      <c r="G462" s="187" t="s">
        <v>148</v>
      </c>
      <c r="H462" s="188">
        <v>2.04</v>
      </c>
      <c r="I462" s="189"/>
      <c r="J462" s="190">
        <f>ROUND(I462*H462,2)</f>
        <v>0</v>
      </c>
      <c r="K462" s="191"/>
      <c r="L462" s="192"/>
      <c r="M462" s="193" t="s">
        <v>1</v>
      </c>
      <c r="N462" s="194" t="s">
        <v>38</v>
      </c>
      <c r="O462" s="59"/>
      <c r="P462" s="156">
        <f>O462*H462</f>
        <v>0</v>
      </c>
      <c r="Q462" s="156">
        <v>0.061</v>
      </c>
      <c r="R462" s="156">
        <f>Q462*H462</f>
        <v>0.12444</v>
      </c>
      <c r="S462" s="156">
        <v>0</v>
      </c>
      <c r="T462" s="157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8" t="s">
        <v>160</v>
      </c>
      <c r="AT462" s="158" t="s">
        <v>270</v>
      </c>
      <c r="AU462" s="158" t="s">
        <v>83</v>
      </c>
      <c r="AY462" s="18" t="s">
        <v>121</v>
      </c>
      <c r="BE462" s="159">
        <f>IF(N462="základní",J462,0)</f>
        <v>0</v>
      </c>
      <c r="BF462" s="159">
        <f>IF(N462="snížená",J462,0)</f>
        <v>0</v>
      </c>
      <c r="BG462" s="159">
        <f>IF(N462="zákl. přenesená",J462,0)</f>
        <v>0</v>
      </c>
      <c r="BH462" s="159">
        <f>IF(N462="sníž. přenesená",J462,0)</f>
        <v>0</v>
      </c>
      <c r="BI462" s="159">
        <f>IF(N462="nulová",J462,0)</f>
        <v>0</v>
      </c>
      <c r="BJ462" s="18" t="s">
        <v>81</v>
      </c>
      <c r="BK462" s="159">
        <f>ROUND(I462*H462,2)</f>
        <v>0</v>
      </c>
      <c r="BL462" s="18" t="s">
        <v>127</v>
      </c>
      <c r="BM462" s="158" t="s">
        <v>764</v>
      </c>
    </row>
    <row r="463" spans="2:51" s="13" customFormat="1" ht="12">
      <c r="B463" s="160"/>
      <c r="D463" s="161" t="s">
        <v>129</v>
      </c>
      <c r="F463" s="163" t="s">
        <v>765</v>
      </c>
      <c r="H463" s="164">
        <v>2.04</v>
      </c>
      <c r="I463" s="165"/>
      <c r="L463" s="160"/>
      <c r="M463" s="166"/>
      <c r="N463" s="167"/>
      <c r="O463" s="167"/>
      <c r="P463" s="167"/>
      <c r="Q463" s="167"/>
      <c r="R463" s="167"/>
      <c r="S463" s="167"/>
      <c r="T463" s="168"/>
      <c r="AT463" s="162" t="s">
        <v>129</v>
      </c>
      <c r="AU463" s="162" t="s">
        <v>83</v>
      </c>
      <c r="AV463" s="13" t="s">
        <v>83</v>
      </c>
      <c r="AW463" s="13" t="s">
        <v>3</v>
      </c>
      <c r="AX463" s="13" t="s">
        <v>81</v>
      </c>
      <c r="AY463" s="162" t="s">
        <v>121</v>
      </c>
    </row>
    <row r="464" spans="1:65" s="2" customFormat="1" ht="14.45" customHeight="1">
      <c r="A464" s="33"/>
      <c r="B464" s="145"/>
      <c r="C464" s="184" t="s">
        <v>766</v>
      </c>
      <c r="D464" s="184" t="s">
        <v>270</v>
      </c>
      <c r="E464" s="185" t="s">
        <v>767</v>
      </c>
      <c r="F464" s="186" t="s">
        <v>768</v>
      </c>
      <c r="G464" s="187" t="s">
        <v>148</v>
      </c>
      <c r="H464" s="188">
        <v>26.52</v>
      </c>
      <c r="I464" s="189"/>
      <c r="J464" s="190">
        <f>ROUND(I464*H464,2)</f>
        <v>0</v>
      </c>
      <c r="K464" s="191"/>
      <c r="L464" s="192"/>
      <c r="M464" s="193" t="s">
        <v>1</v>
      </c>
      <c r="N464" s="194" t="s">
        <v>38</v>
      </c>
      <c r="O464" s="59"/>
      <c r="P464" s="156">
        <f>O464*H464</f>
        <v>0</v>
      </c>
      <c r="Q464" s="156">
        <v>0.055</v>
      </c>
      <c r="R464" s="156">
        <f>Q464*H464</f>
        <v>1.4586</v>
      </c>
      <c r="S464" s="156">
        <v>0</v>
      </c>
      <c r="T464" s="157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58" t="s">
        <v>160</v>
      </c>
      <c r="AT464" s="158" t="s">
        <v>270</v>
      </c>
      <c r="AU464" s="158" t="s">
        <v>83</v>
      </c>
      <c r="AY464" s="18" t="s">
        <v>121</v>
      </c>
      <c r="BE464" s="159">
        <f>IF(N464="základní",J464,0)</f>
        <v>0</v>
      </c>
      <c r="BF464" s="159">
        <f>IF(N464="snížená",J464,0)</f>
        <v>0</v>
      </c>
      <c r="BG464" s="159">
        <f>IF(N464="zákl. přenesená",J464,0)</f>
        <v>0</v>
      </c>
      <c r="BH464" s="159">
        <f>IF(N464="sníž. přenesená",J464,0)</f>
        <v>0</v>
      </c>
      <c r="BI464" s="159">
        <f>IF(N464="nulová",J464,0)</f>
        <v>0</v>
      </c>
      <c r="BJ464" s="18" t="s">
        <v>81</v>
      </c>
      <c r="BK464" s="159">
        <f>ROUND(I464*H464,2)</f>
        <v>0</v>
      </c>
      <c r="BL464" s="18" t="s">
        <v>127</v>
      </c>
      <c r="BM464" s="158" t="s">
        <v>769</v>
      </c>
    </row>
    <row r="465" spans="2:51" s="13" customFormat="1" ht="12">
      <c r="B465" s="160"/>
      <c r="D465" s="161" t="s">
        <v>129</v>
      </c>
      <c r="F465" s="163" t="s">
        <v>770</v>
      </c>
      <c r="H465" s="164">
        <v>26.52</v>
      </c>
      <c r="I465" s="165"/>
      <c r="L465" s="160"/>
      <c r="M465" s="166"/>
      <c r="N465" s="167"/>
      <c r="O465" s="167"/>
      <c r="P465" s="167"/>
      <c r="Q465" s="167"/>
      <c r="R465" s="167"/>
      <c r="S465" s="167"/>
      <c r="T465" s="168"/>
      <c r="AT465" s="162" t="s">
        <v>129</v>
      </c>
      <c r="AU465" s="162" t="s">
        <v>83</v>
      </c>
      <c r="AV465" s="13" t="s">
        <v>83</v>
      </c>
      <c r="AW465" s="13" t="s">
        <v>3</v>
      </c>
      <c r="AX465" s="13" t="s">
        <v>81</v>
      </c>
      <c r="AY465" s="162" t="s">
        <v>121</v>
      </c>
    </row>
    <row r="466" spans="1:65" s="2" customFormat="1" ht="30" customHeight="1">
      <c r="A466" s="33"/>
      <c r="B466" s="145"/>
      <c r="C466" s="146" t="s">
        <v>771</v>
      </c>
      <c r="D466" s="146" t="s">
        <v>123</v>
      </c>
      <c r="E466" s="147" t="s">
        <v>772</v>
      </c>
      <c r="F466" s="148" t="s">
        <v>773</v>
      </c>
      <c r="G466" s="149" t="s">
        <v>148</v>
      </c>
      <c r="H466" s="150">
        <v>38</v>
      </c>
      <c r="I466" s="151"/>
      <c r="J466" s="152">
        <f>ROUND(I466*H466,2)</f>
        <v>0</v>
      </c>
      <c r="K466" s="153"/>
      <c r="L466" s="34"/>
      <c r="M466" s="154" t="s">
        <v>1</v>
      </c>
      <c r="N466" s="155" t="s">
        <v>38</v>
      </c>
      <c r="O466" s="59"/>
      <c r="P466" s="156">
        <f>O466*H466</f>
        <v>0</v>
      </c>
      <c r="Q466" s="156">
        <v>0.1295</v>
      </c>
      <c r="R466" s="156">
        <f>Q466*H466</f>
        <v>4.921</v>
      </c>
      <c r="S466" s="156">
        <v>0</v>
      </c>
      <c r="T466" s="157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58" t="s">
        <v>127</v>
      </c>
      <c r="AT466" s="158" t="s">
        <v>123</v>
      </c>
      <c r="AU466" s="158" t="s">
        <v>83</v>
      </c>
      <c r="AY466" s="18" t="s">
        <v>121</v>
      </c>
      <c r="BE466" s="159">
        <f>IF(N466="základní",J466,0)</f>
        <v>0</v>
      </c>
      <c r="BF466" s="159">
        <f>IF(N466="snížená",J466,0)</f>
        <v>0</v>
      </c>
      <c r="BG466" s="159">
        <f>IF(N466="zákl. přenesená",J466,0)</f>
        <v>0</v>
      </c>
      <c r="BH466" s="159">
        <f>IF(N466="sníž. přenesená",J466,0)</f>
        <v>0</v>
      </c>
      <c r="BI466" s="159">
        <f>IF(N466="nulová",J466,0)</f>
        <v>0</v>
      </c>
      <c r="BJ466" s="18" t="s">
        <v>81</v>
      </c>
      <c r="BK466" s="159">
        <f>ROUND(I466*H466,2)</f>
        <v>0</v>
      </c>
      <c r="BL466" s="18" t="s">
        <v>127</v>
      </c>
      <c r="BM466" s="158" t="s">
        <v>774</v>
      </c>
    </row>
    <row r="467" spans="2:51" s="14" customFormat="1" ht="12">
      <c r="B467" s="169"/>
      <c r="D467" s="161" t="s">
        <v>129</v>
      </c>
      <c r="E467" s="170" t="s">
        <v>1</v>
      </c>
      <c r="F467" s="171" t="s">
        <v>775</v>
      </c>
      <c r="H467" s="170" t="s">
        <v>1</v>
      </c>
      <c r="I467" s="172"/>
      <c r="L467" s="169"/>
      <c r="M467" s="173"/>
      <c r="N467" s="174"/>
      <c r="O467" s="174"/>
      <c r="P467" s="174"/>
      <c r="Q467" s="174"/>
      <c r="R467" s="174"/>
      <c r="S467" s="174"/>
      <c r="T467" s="175"/>
      <c r="AT467" s="170" t="s">
        <v>129</v>
      </c>
      <c r="AU467" s="170" t="s">
        <v>83</v>
      </c>
      <c r="AV467" s="14" t="s">
        <v>81</v>
      </c>
      <c r="AW467" s="14" t="s">
        <v>30</v>
      </c>
      <c r="AX467" s="14" t="s">
        <v>73</v>
      </c>
      <c r="AY467" s="170" t="s">
        <v>121</v>
      </c>
    </row>
    <row r="468" spans="2:51" s="13" customFormat="1" ht="12">
      <c r="B468" s="160"/>
      <c r="D468" s="161" t="s">
        <v>129</v>
      </c>
      <c r="E468" s="162" t="s">
        <v>1</v>
      </c>
      <c r="F468" s="163" t="s">
        <v>776</v>
      </c>
      <c r="H468" s="164">
        <v>38</v>
      </c>
      <c r="I468" s="165"/>
      <c r="L468" s="160"/>
      <c r="M468" s="166"/>
      <c r="N468" s="167"/>
      <c r="O468" s="167"/>
      <c r="P468" s="167"/>
      <c r="Q468" s="167"/>
      <c r="R468" s="167"/>
      <c r="S468" s="167"/>
      <c r="T468" s="168"/>
      <c r="AT468" s="162" t="s">
        <v>129</v>
      </c>
      <c r="AU468" s="162" t="s">
        <v>83</v>
      </c>
      <c r="AV468" s="13" t="s">
        <v>83</v>
      </c>
      <c r="AW468" s="13" t="s">
        <v>30</v>
      </c>
      <c r="AX468" s="13" t="s">
        <v>81</v>
      </c>
      <c r="AY468" s="162" t="s">
        <v>121</v>
      </c>
    </row>
    <row r="469" spans="1:65" s="2" customFormat="1" ht="14.45" customHeight="1">
      <c r="A469" s="33"/>
      <c r="B469" s="145"/>
      <c r="C469" s="184" t="s">
        <v>777</v>
      </c>
      <c r="D469" s="184" t="s">
        <v>270</v>
      </c>
      <c r="E469" s="185" t="s">
        <v>778</v>
      </c>
      <c r="F469" s="186" t="s">
        <v>779</v>
      </c>
      <c r="G469" s="187" t="s">
        <v>148</v>
      </c>
      <c r="H469" s="188">
        <v>38</v>
      </c>
      <c r="I469" s="189"/>
      <c r="J469" s="190">
        <f>ROUND(I469*H469,2)</f>
        <v>0</v>
      </c>
      <c r="K469" s="191"/>
      <c r="L469" s="192"/>
      <c r="M469" s="193" t="s">
        <v>1</v>
      </c>
      <c r="N469" s="194" t="s">
        <v>38</v>
      </c>
      <c r="O469" s="59"/>
      <c r="P469" s="156">
        <f>O469*H469</f>
        <v>0</v>
      </c>
      <c r="Q469" s="156">
        <v>0.045</v>
      </c>
      <c r="R469" s="156">
        <f>Q469*H469</f>
        <v>1.71</v>
      </c>
      <c r="S469" s="156">
        <v>0</v>
      </c>
      <c r="T469" s="157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58" t="s">
        <v>160</v>
      </c>
      <c r="AT469" s="158" t="s">
        <v>270</v>
      </c>
      <c r="AU469" s="158" t="s">
        <v>83</v>
      </c>
      <c r="AY469" s="18" t="s">
        <v>121</v>
      </c>
      <c r="BE469" s="159">
        <f>IF(N469="základní",J469,0)</f>
        <v>0</v>
      </c>
      <c r="BF469" s="159">
        <f>IF(N469="snížená",J469,0)</f>
        <v>0</v>
      </c>
      <c r="BG469" s="159">
        <f>IF(N469="zákl. přenesená",J469,0)</f>
        <v>0</v>
      </c>
      <c r="BH469" s="159">
        <f>IF(N469="sníž. přenesená",J469,0)</f>
        <v>0</v>
      </c>
      <c r="BI469" s="159">
        <f>IF(N469="nulová",J469,0)</f>
        <v>0</v>
      </c>
      <c r="BJ469" s="18" t="s">
        <v>81</v>
      </c>
      <c r="BK469" s="159">
        <f>ROUND(I469*H469,2)</f>
        <v>0</v>
      </c>
      <c r="BL469" s="18" t="s">
        <v>127</v>
      </c>
      <c r="BM469" s="158" t="s">
        <v>780</v>
      </c>
    </row>
    <row r="470" spans="2:51" s="14" customFormat="1" ht="12">
      <c r="B470" s="169"/>
      <c r="D470" s="161" t="s">
        <v>129</v>
      </c>
      <c r="E470" s="170" t="s">
        <v>1</v>
      </c>
      <c r="F470" s="171" t="s">
        <v>142</v>
      </c>
      <c r="H470" s="170" t="s">
        <v>1</v>
      </c>
      <c r="I470" s="172"/>
      <c r="L470" s="169"/>
      <c r="M470" s="173"/>
      <c r="N470" s="174"/>
      <c r="O470" s="174"/>
      <c r="P470" s="174"/>
      <c r="Q470" s="174"/>
      <c r="R470" s="174"/>
      <c r="S470" s="174"/>
      <c r="T470" s="175"/>
      <c r="AT470" s="170" t="s">
        <v>129</v>
      </c>
      <c r="AU470" s="170" t="s">
        <v>83</v>
      </c>
      <c r="AV470" s="14" t="s">
        <v>81</v>
      </c>
      <c r="AW470" s="14" t="s">
        <v>30</v>
      </c>
      <c r="AX470" s="14" t="s">
        <v>73</v>
      </c>
      <c r="AY470" s="170" t="s">
        <v>121</v>
      </c>
    </row>
    <row r="471" spans="2:51" s="14" customFormat="1" ht="12">
      <c r="B471" s="169"/>
      <c r="D471" s="161" t="s">
        <v>129</v>
      </c>
      <c r="E471" s="170" t="s">
        <v>1</v>
      </c>
      <c r="F471" s="171" t="s">
        <v>143</v>
      </c>
      <c r="H471" s="170" t="s">
        <v>1</v>
      </c>
      <c r="I471" s="172"/>
      <c r="L471" s="169"/>
      <c r="M471" s="173"/>
      <c r="N471" s="174"/>
      <c r="O471" s="174"/>
      <c r="P471" s="174"/>
      <c r="Q471" s="174"/>
      <c r="R471" s="174"/>
      <c r="S471" s="174"/>
      <c r="T471" s="175"/>
      <c r="AT471" s="170" t="s">
        <v>129</v>
      </c>
      <c r="AU471" s="170" t="s">
        <v>83</v>
      </c>
      <c r="AV471" s="14" t="s">
        <v>81</v>
      </c>
      <c r="AW471" s="14" t="s">
        <v>30</v>
      </c>
      <c r="AX471" s="14" t="s">
        <v>73</v>
      </c>
      <c r="AY471" s="170" t="s">
        <v>121</v>
      </c>
    </row>
    <row r="472" spans="2:51" s="14" customFormat="1" ht="12">
      <c r="B472" s="169"/>
      <c r="D472" s="161" t="s">
        <v>129</v>
      </c>
      <c r="E472" s="170" t="s">
        <v>1</v>
      </c>
      <c r="F472" s="171" t="s">
        <v>184</v>
      </c>
      <c r="H472" s="170" t="s">
        <v>1</v>
      </c>
      <c r="I472" s="172"/>
      <c r="L472" s="169"/>
      <c r="M472" s="173"/>
      <c r="N472" s="174"/>
      <c r="O472" s="174"/>
      <c r="P472" s="174"/>
      <c r="Q472" s="174"/>
      <c r="R472" s="174"/>
      <c r="S472" s="174"/>
      <c r="T472" s="175"/>
      <c r="AT472" s="170" t="s">
        <v>129</v>
      </c>
      <c r="AU472" s="170" t="s">
        <v>83</v>
      </c>
      <c r="AV472" s="14" t="s">
        <v>81</v>
      </c>
      <c r="AW472" s="14" t="s">
        <v>30</v>
      </c>
      <c r="AX472" s="14" t="s">
        <v>73</v>
      </c>
      <c r="AY472" s="170" t="s">
        <v>121</v>
      </c>
    </row>
    <row r="473" spans="2:51" s="13" customFormat="1" ht="12">
      <c r="B473" s="160"/>
      <c r="D473" s="161" t="s">
        <v>129</v>
      </c>
      <c r="E473" s="162" t="s">
        <v>1</v>
      </c>
      <c r="F473" s="163" t="s">
        <v>776</v>
      </c>
      <c r="H473" s="164">
        <v>38</v>
      </c>
      <c r="I473" s="165"/>
      <c r="L473" s="160"/>
      <c r="M473" s="166"/>
      <c r="N473" s="167"/>
      <c r="O473" s="167"/>
      <c r="P473" s="167"/>
      <c r="Q473" s="167"/>
      <c r="R473" s="167"/>
      <c r="S473" s="167"/>
      <c r="T473" s="168"/>
      <c r="AT473" s="162" t="s">
        <v>129</v>
      </c>
      <c r="AU473" s="162" t="s">
        <v>83</v>
      </c>
      <c r="AV473" s="13" t="s">
        <v>83</v>
      </c>
      <c r="AW473" s="13" t="s">
        <v>30</v>
      </c>
      <c r="AX473" s="13" t="s">
        <v>81</v>
      </c>
      <c r="AY473" s="162" t="s">
        <v>121</v>
      </c>
    </row>
    <row r="474" spans="1:65" s="2" customFormat="1" ht="22.15" customHeight="1">
      <c r="A474" s="33"/>
      <c r="B474" s="145"/>
      <c r="C474" s="146" t="s">
        <v>781</v>
      </c>
      <c r="D474" s="146" t="s">
        <v>123</v>
      </c>
      <c r="E474" s="147" t="s">
        <v>782</v>
      </c>
      <c r="F474" s="148" t="s">
        <v>783</v>
      </c>
      <c r="G474" s="149" t="s">
        <v>148</v>
      </c>
      <c r="H474" s="150">
        <v>32.5</v>
      </c>
      <c r="I474" s="151"/>
      <c r="J474" s="152">
        <f>ROUND(I474*H474,2)</f>
        <v>0</v>
      </c>
      <c r="K474" s="153"/>
      <c r="L474" s="34"/>
      <c r="M474" s="154" t="s">
        <v>1</v>
      </c>
      <c r="N474" s="155" t="s">
        <v>38</v>
      </c>
      <c r="O474" s="59"/>
      <c r="P474" s="156">
        <f>O474*H474</f>
        <v>0</v>
      </c>
      <c r="Q474" s="156">
        <v>0.14067</v>
      </c>
      <c r="R474" s="156">
        <f>Q474*H474</f>
        <v>4.571775</v>
      </c>
      <c r="S474" s="156">
        <v>0</v>
      </c>
      <c r="T474" s="157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8" t="s">
        <v>127</v>
      </c>
      <c r="AT474" s="158" t="s">
        <v>123</v>
      </c>
      <c r="AU474" s="158" t="s">
        <v>83</v>
      </c>
      <c r="AY474" s="18" t="s">
        <v>121</v>
      </c>
      <c r="BE474" s="159">
        <f>IF(N474="základní",J474,0)</f>
        <v>0</v>
      </c>
      <c r="BF474" s="159">
        <f>IF(N474="snížená",J474,0)</f>
        <v>0</v>
      </c>
      <c r="BG474" s="159">
        <f>IF(N474="zákl. přenesená",J474,0)</f>
        <v>0</v>
      </c>
      <c r="BH474" s="159">
        <f>IF(N474="sníž. přenesená",J474,0)</f>
        <v>0</v>
      </c>
      <c r="BI474" s="159">
        <f>IF(N474="nulová",J474,0)</f>
        <v>0</v>
      </c>
      <c r="BJ474" s="18" t="s">
        <v>81</v>
      </c>
      <c r="BK474" s="159">
        <f>ROUND(I474*H474,2)</f>
        <v>0</v>
      </c>
      <c r="BL474" s="18" t="s">
        <v>127</v>
      </c>
      <c r="BM474" s="158" t="s">
        <v>784</v>
      </c>
    </row>
    <row r="475" spans="2:51" s="14" customFormat="1" ht="12">
      <c r="B475" s="169"/>
      <c r="D475" s="161" t="s">
        <v>129</v>
      </c>
      <c r="E475" s="170" t="s">
        <v>1</v>
      </c>
      <c r="F475" s="171" t="s">
        <v>143</v>
      </c>
      <c r="H475" s="170" t="s">
        <v>1</v>
      </c>
      <c r="I475" s="172"/>
      <c r="L475" s="169"/>
      <c r="M475" s="173"/>
      <c r="N475" s="174"/>
      <c r="O475" s="174"/>
      <c r="P475" s="174"/>
      <c r="Q475" s="174"/>
      <c r="R475" s="174"/>
      <c r="S475" s="174"/>
      <c r="T475" s="175"/>
      <c r="AT475" s="170" t="s">
        <v>129</v>
      </c>
      <c r="AU475" s="170" t="s">
        <v>83</v>
      </c>
      <c r="AV475" s="14" t="s">
        <v>81</v>
      </c>
      <c r="AW475" s="14" t="s">
        <v>30</v>
      </c>
      <c r="AX475" s="14" t="s">
        <v>73</v>
      </c>
      <c r="AY475" s="170" t="s">
        <v>121</v>
      </c>
    </row>
    <row r="476" spans="2:51" s="14" customFormat="1" ht="12">
      <c r="B476" s="169"/>
      <c r="D476" s="161" t="s">
        <v>129</v>
      </c>
      <c r="E476" s="170" t="s">
        <v>1</v>
      </c>
      <c r="F476" s="171" t="s">
        <v>184</v>
      </c>
      <c r="H476" s="170" t="s">
        <v>1</v>
      </c>
      <c r="I476" s="172"/>
      <c r="L476" s="169"/>
      <c r="M476" s="173"/>
      <c r="N476" s="174"/>
      <c r="O476" s="174"/>
      <c r="P476" s="174"/>
      <c r="Q476" s="174"/>
      <c r="R476" s="174"/>
      <c r="S476" s="174"/>
      <c r="T476" s="175"/>
      <c r="AT476" s="170" t="s">
        <v>129</v>
      </c>
      <c r="AU476" s="170" t="s">
        <v>83</v>
      </c>
      <c r="AV476" s="14" t="s">
        <v>81</v>
      </c>
      <c r="AW476" s="14" t="s">
        <v>30</v>
      </c>
      <c r="AX476" s="14" t="s">
        <v>73</v>
      </c>
      <c r="AY476" s="170" t="s">
        <v>121</v>
      </c>
    </row>
    <row r="477" spans="2:51" s="13" customFormat="1" ht="12">
      <c r="B477" s="160"/>
      <c r="D477" s="161" t="s">
        <v>129</v>
      </c>
      <c r="E477" s="162" t="s">
        <v>1</v>
      </c>
      <c r="F477" s="163" t="s">
        <v>785</v>
      </c>
      <c r="H477" s="164">
        <v>32.5</v>
      </c>
      <c r="I477" s="165"/>
      <c r="L477" s="160"/>
      <c r="M477" s="166"/>
      <c r="N477" s="167"/>
      <c r="O477" s="167"/>
      <c r="P477" s="167"/>
      <c r="Q477" s="167"/>
      <c r="R477" s="167"/>
      <c r="S477" s="167"/>
      <c r="T477" s="168"/>
      <c r="AT477" s="162" t="s">
        <v>129</v>
      </c>
      <c r="AU477" s="162" t="s">
        <v>83</v>
      </c>
      <c r="AV477" s="13" t="s">
        <v>83</v>
      </c>
      <c r="AW477" s="13" t="s">
        <v>30</v>
      </c>
      <c r="AX477" s="13" t="s">
        <v>81</v>
      </c>
      <c r="AY477" s="162" t="s">
        <v>121</v>
      </c>
    </row>
    <row r="478" spans="1:65" s="2" customFormat="1" ht="14.45" customHeight="1">
      <c r="A478" s="33"/>
      <c r="B478" s="145"/>
      <c r="C478" s="184" t="s">
        <v>786</v>
      </c>
      <c r="D478" s="184" t="s">
        <v>270</v>
      </c>
      <c r="E478" s="185" t="s">
        <v>787</v>
      </c>
      <c r="F478" s="186" t="s">
        <v>788</v>
      </c>
      <c r="G478" s="187" t="s">
        <v>148</v>
      </c>
      <c r="H478" s="188">
        <v>33.15</v>
      </c>
      <c r="I478" s="189"/>
      <c r="J478" s="190">
        <f>ROUND(I478*H478,2)</f>
        <v>0</v>
      </c>
      <c r="K478" s="191"/>
      <c r="L478" s="192"/>
      <c r="M478" s="193" t="s">
        <v>1</v>
      </c>
      <c r="N478" s="194" t="s">
        <v>38</v>
      </c>
      <c r="O478" s="59"/>
      <c r="P478" s="156">
        <f>O478*H478</f>
        <v>0</v>
      </c>
      <c r="Q478" s="156">
        <v>0.065</v>
      </c>
      <c r="R478" s="156">
        <f>Q478*H478</f>
        <v>2.15475</v>
      </c>
      <c r="S478" s="156">
        <v>0</v>
      </c>
      <c r="T478" s="157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8" t="s">
        <v>160</v>
      </c>
      <c r="AT478" s="158" t="s">
        <v>270</v>
      </c>
      <c r="AU478" s="158" t="s">
        <v>83</v>
      </c>
      <c r="AY478" s="18" t="s">
        <v>121</v>
      </c>
      <c r="BE478" s="159">
        <f>IF(N478="základní",J478,0)</f>
        <v>0</v>
      </c>
      <c r="BF478" s="159">
        <f>IF(N478="snížená",J478,0)</f>
        <v>0</v>
      </c>
      <c r="BG478" s="159">
        <f>IF(N478="zákl. přenesená",J478,0)</f>
        <v>0</v>
      </c>
      <c r="BH478" s="159">
        <f>IF(N478="sníž. přenesená",J478,0)</f>
        <v>0</v>
      </c>
      <c r="BI478" s="159">
        <f>IF(N478="nulová",J478,0)</f>
        <v>0</v>
      </c>
      <c r="BJ478" s="18" t="s">
        <v>81</v>
      </c>
      <c r="BK478" s="159">
        <f>ROUND(I478*H478,2)</f>
        <v>0</v>
      </c>
      <c r="BL478" s="18" t="s">
        <v>127</v>
      </c>
      <c r="BM478" s="158" t="s">
        <v>789</v>
      </c>
    </row>
    <row r="479" spans="2:51" s="13" customFormat="1" ht="12">
      <c r="B479" s="160"/>
      <c r="D479" s="161" t="s">
        <v>129</v>
      </c>
      <c r="F479" s="163" t="s">
        <v>790</v>
      </c>
      <c r="H479" s="164">
        <v>33.15</v>
      </c>
      <c r="I479" s="165"/>
      <c r="L479" s="160"/>
      <c r="M479" s="166"/>
      <c r="N479" s="167"/>
      <c r="O479" s="167"/>
      <c r="P479" s="167"/>
      <c r="Q479" s="167"/>
      <c r="R479" s="167"/>
      <c r="S479" s="167"/>
      <c r="T479" s="168"/>
      <c r="AT479" s="162" t="s">
        <v>129</v>
      </c>
      <c r="AU479" s="162" t="s">
        <v>83</v>
      </c>
      <c r="AV479" s="13" t="s">
        <v>83</v>
      </c>
      <c r="AW479" s="13" t="s">
        <v>3</v>
      </c>
      <c r="AX479" s="13" t="s">
        <v>81</v>
      </c>
      <c r="AY479" s="162" t="s">
        <v>121</v>
      </c>
    </row>
    <row r="480" spans="1:65" s="2" customFormat="1" ht="22.15" customHeight="1">
      <c r="A480" s="33"/>
      <c r="B480" s="145"/>
      <c r="C480" s="146" t="s">
        <v>791</v>
      </c>
      <c r="D480" s="146" t="s">
        <v>123</v>
      </c>
      <c r="E480" s="147" t="s">
        <v>792</v>
      </c>
      <c r="F480" s="148" t="s">
        <v>793</v>
      </c>
      <c r="G480" s="149" t="s">
        <v>170</v>
      </c>
      <c r="H480" s="150">
        <v>10.404</v>
      </c>
      <c r="I480" s="151"/>
      <c r="J480" s="152">
        <f>ROUND(I480*H480,2)</f>
        <v>0</v>
      </c>
      <c r="K480" s="153"/>
      <c r="L480" s="34"/>
      <c r="M480" s="154" t="s">
        <v>1</v>
      </c>
      <c r="N480" s="155" t="s">
        <v>38</v>
      </c>
      <c r="O480" s="59"/>
      <c r="P480" s="156">
        <f>O480*H480</f>
        <v>0</v>
      </c>
      <c r="Q480" s="156">
        <v>2.25634</v>
      </c>
      <c r="R480" s="156">
        <f>Q480*H480</f>
        <v>23.474961359999998</v>
      </c>
      <c r="S480" s="156">
        <v>0</v>
      </c>
      <c r="T480" s="157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58" t="s">
        <v>127</v>
      </c>
      <c r="AT480" s="158" t="s">
        <v>123</v>
      </c>
      <c r="AU480" s="158" t="s">
        <v>83</v>
      </c>
      <c r="AY480" s="18" t="s">
        <v>121</v>
      </c>
      <c r="BE480" s="159">
        <f>IF(N480="základní",J480,0)</f>
        <v>0</v>
      </c>
      <c r="BF480" s="159">
        <f>IF(N480="snížená",J480,0)</f>
        <v>0</v>
      </c>
      <c r="BG480" s="159">
        <f>IF(N480="zákl. přenesená",J480,0)</f>
        <v>0</v>
      </c>
      <c r="BH480" s="159">
        <f>IF(N480="sníž. přenesená",J480,0)</f>
        <v>0</v>
      </c>
      <c r="BI480" s="159">
        <f>IF(N480="nulová",J480,0)</f>
        <v>0</v>
      </c>
      <c r="BJ480" s="18" t="s">
        <v>81</v>
      </c>
      <c r="BK480" s="159">
        <f>ROUND(I480*H480,2)</f>
        <v>0</v>
      </c>
      <c r="BL480" s="18" t="s">
        <v>127</v>
      </c>
      <c r="BM480" s="158" t="s">
        <v>794</v>
      </c>
    </row>
    <row r="481" spans="2:51" s="13" customFormat="1" ht="12">
      <c r="B481" s="160"/>
      <c r="D481" s="161" t="s">
        <v>129</v>
      </c>
      <c r="E481" s="162" t="s">
        <v>1</v>
      </c>
      <c r="F481" s="163" t="s">
        <v>795</v>
      </c>
      <c r="H481" s="164">
        <v>1.14</v>
      </c>
      <c r="I481" s="165"/>
      <c r="L481" s="160"/>
      <c r="M481" s="166"/>
      <c r="N481" s="167"/>
      <c r="O481" s="167"/>
      <c r="P481" s="167"/>
      <c r="Q481" s="167"/>
      <c r="R481" s="167"/>
      <c r="S481" s="167"/>
      <c r="T481" s="168"/>
      <c r="AT481" s="162" t="s">
        <v>129</v>
      </c>
      <c r="AU481" s="162" t="s">
        <v>83</v>
      </c>
      <c r="AV481" s="13" t="s">
        <v>83</v>
      </c>
      <c r="AW481" s="13" t="s">
        <v>30</v>
      </c>
      <c r="AX481" s="13" t="s">
        <v>73</v>
      </c>
      <c r="AY481" s="162" t="s">
        <v>121</v>
      </c>
    </row>
    <row r="482" spans="2:51" s="13" customFormat="1" ht="12">
      <c r="B482" s="160"/>
      <c r="D482" s="161" t="s">
        <v>129</v>
      </c>
      <c r="E482" s="162" t="s">
        <v>1</v>
      </c>
      <c r="F482" s="163" t="s">
        <v>796</v>
      </c>
      <c r="H482" s="164">
        <v>9.264</v>
      </c>
      <c r="I482" s="165"/>
      <c r="L482" s="160"/>
      <c r="M482" s="166"/>
      <c r="N482" s="167"/>
      <c r="O482" s="167"/>
      <c r="P482" s="167"/>
      <c r="Q482" s="167"/>
      <c r="R482" s="167"/>
      <c r="S482" s="167"/>
      <c r="T482" s="168"/>
      <c r="AT482" s="162" t="s">
        <v>129</v>
      </c>
      <c r="AU482" s="162" t="s">
        <v>83</v>
      </c>
      <c r="AV482" s="13" t="s">
        <v>83</v>
      </c>
      <c r="AW482" s="13" t="s">
        <v>30</v>
      </c>
      <c r="AX482" s="13" t="s">
        <v>73</v>
      </c>
      <c r="AY482" s="162" t="s">
        <v>121</v>
      </c>
    </row>
    <row r="483" spans="2:51" s="15" customFormat="1" ht="12">
      <c r="B483" s="176"/>
      <c r="D483" s="161" t="s">
        <v>129</v>
      </c>
      <c r="E483" s="177" t="s">
        <v>1</v>
      </c>
      <c r="F483" s="178" t="s">
        <v>198</v>
      </c>
      <c r="H483" s="179">
        <v>10.404</v>
      </c>
      <c r="I483" s="180"/>
      <c r="L483" s="176"/>
      <c r="M483" s="181"/>
      <c r="N483" s="182"/>
      <c r="O483" s="182"/>
      <c r="P483" s="182"/>
      <c r="Q483" s="182"/>
      <c r="R483" s="182"/>
      <c r="S483" s="182"/>
      <c r="T483" s="183"/>
      <c r="AT483" s="177" t="s">
        <v>129</v>
      </c>
      <c r="AU483" s="177" t="s">
        <v>83</v>
      </c>
      <c r="AV483" s="15" t="s">
        <v>127</v>
      </c>
      <c r="AW483" s="15" t="s">
        <v>30</v>
      </c>
      <c r="AX483" s="15" t="s">
        <v>81</v>
      </c>
      <c r="AY483" s="177" t="s">
        <v>121</v>
      </c>
    </row>
    <row r="484" spans="1:65" s="2" customFormat="1" ht="22.15" customHeight="1">
      <c r="A484" s="33"/>
      <c r="B484" s="145"/>
      <c r="C484" s="146" t="s">
        <v>797</v>
      </c>
      <c r="D484" s="146" t="s">
        <v>123</v>
      </c>
      <c r="E484" s="147" t="s">
        <v>798</v>
      </c>
      <c r="F484" s="148" t="s">
        <v>799</v>
      </c>
      <c r="G484" s="149" t="s">
        <v>148</v>
      </c>
      <c r="H484" s="150">
        <v>37</v>
      </c>
      <c r="I484" s="151"/>
      <c r="J484" s="152">
        <f>ROUND(I484*H484,2)</f>
        <v>0</v>
      </c>
      <c r="K484" s="153"/>
      <c r="L484" s="34"/>
      <c r="M484" s="154" t="s">
        <v>1</v>
      </c>
      <c r="N484" s="155" t="s">
        <v>38</v>
      </c>
      <c r="O484" s="59"/>
      <c r="P484" s="156">
        <f>O484*H484</f>
        <v>0</v>
      </c>
      <c r="Q484" s="156">
        <v>0</v>
      </c>
      <c r="R484" s="156">
        <f>Q484*H484</f>
        <v>0</v>
      </c>
      <c r="S484" s="156">
        <v>0</v>
      </c>
      <c r="T484" s="157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58" t="s">
        <v>127</v>
      </c>
      <c r="AT484" s="158" t="s">
        <v>123</v>
      </c>
      <c r="AU484" s="158" t="s">
        <v>83</v>
      </c>
      <c r="AY484" s="18" t="s">
        <v>121</v>
      </c>
      <c r="BE484" s="159">
        <f>IF(N484="základní",J484,0)</f>
        <v>0</v>
      </c>
      <c r="BF484" s="159">
        <f>IF(N484="snížená",J484,0)</f>
        <v>0</v>
      </c>
      <c r="BG484" s="159">
        <f>IF(N484="zákl. přenesená",J484,0)</f>
        <v>0</v>
      </c>
      <c r="BH484" s="159">
        <f>IF(N484="sníž. přenesená",J484,0)</f>
        <v>0</v>
      </c>
      <c r="BI484" s="159">
        <f>IF(N484="nulová",J484,0)</f>
        <v>0</v>
      </c>
      <c r="BJ484" s="18" t="s">
        <v>81</v>
      </c>
      <c r="BK484" s="159">
        <f>ROUND(I484*H484,2)</f>
        <v>0</v>
      </c>
      <c r="BL484" s="18" t="s">
        <v>127</v>
      </c>
      <c r="BM484" s="158" t="s">
        <v>800</v>
      </c>
    </row>
    <row r="485" spans="2:51" s="13" customFormat="1" ht="12">
      <c r="B485" s="160"/>
      <c r="D485" s="161" t="s">
        <v>129</v>
      </c>
      <c r="E485" s="162" t="s">
        <v>1</v>
      </c>
      <c r="F485" s="163" t="s">
        <v>801</v>
      </c>
      <c r="H485" s="164">
        <v>37</v>
      </c>
      <c r="I485" s="165"/>
      <c r="L485" s="160"/>
      <c r="M485" s="166"/>
      <c r="N485" s="167"/>
      <c r="O485" s="167"/>
      <c r="P485" s="167"/>
      <c r="Q485" s="167"/>
      <c r="R485" s="167"/>
      <c r="S485" s="167"/>
      <c r="T485" s="168"/>
      <c r="AT485" s="162" t="s">
        <v>129</v>
      </c>
      <c r="AU485" s="162" t="s">
        <v>83</v>
      </c>
      <c r="AV485" s="13" t="s">
        <v>83</v>
      </c>
      <c r="AW485" s="13" t="s">
        <v>30</v>
      </c>
      <c r="AX485" s="13" t="s">
        <v>81</v>
      </c>
      <c r="AY485" s="162" t="s">
        <v>121</v>
      </c>
    </row>
    <row r="486" spans="1:65" s="2" customFormat="1" ht="22.15" customHeight="1">
      <c r="A486" s="33"/>
      <c r="B486" s="145"/>
      <c r="C486" s="146" t="s">
        <v>802</v>
      </c>
      <c r="D486" s="146" t="s">
        <v>123</v>
      </c>
      <c r="E486" s="147" t="s">
        <v>803</v>
      </c>
      <c r="F486" s="148" t="s">
        <v>804</v>
      </c>
      <c r="G486" s="149" t="s">
        <v>126</v>
      </c>
      <c r="H486" s="150">
        <v>699.44</v>
      </c>
      <c r="I486" s="151"/>
      <c r="J486" s="152">
        <f>ROUND(I486*H486,2)</f>
        <v>0</v>
      </c>
      <c r="K486" s="153"/>
      <c r="L486" s="34"/>
      <c r="M486" s="154" t="s">
        <v>1</v>
      </c>
      <c r="N486" s="155" t="s">
        <v>38</v>
      </c>
      <c r="O486" s="59"/>
      <c r="P486" s="156">
        <f>O486*H486</f>
        <v>0</v>
      </c>
      <c r="Q486" s="156">
        <v>0.00047</v>
      </c>
      <c r="R486" s="156">
        <f>Q486*H486</f>
        <v>0.3287368</v>
      </c>
      <c r="S486" s="156">
        <v>0</v>
      </c>
      <c r="T486" s="157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58" t="s">
        <v>127</v>
      </c>
      <c r="AT486" s="158" t="s">
        <v>123</v>
      </c>
      <c r="AU486" s="158" t="s">
        <v>83</v>
      </c>
      <c r="AY486" s="18" t="s">
        <v>121</v>
      </c>
      <c r="BE486" s="159">
        <f>IF(N486="základní",J486,0)</f>
        <v>0</v>
      </c>
      <c r="BF486" s="159">
        <f>IF(N486="snížená",J486,0)</f>
        <v>0</v>
      </c>
      <c r="BG486" s="159">
        <f>IF(N486="zákl. přenesená",J486,0)</f>
        <v>0</v>
      </c>
      <c r="BH486" s="159">
        <f>IF(N486="sníž. přenesená",J486,0)</f>
        <v>0</v>
      </c>
      <c r="BI486" s="159">
        <f>IF(N486="nulová",J486,0)</f>
        <v>0</v>
      </c>
      <c r="BJ486" s="18" t="s">
        <v>81</v>
      </c>
      <c r="BK486" s="159">
        <f>ROUND(I486*H486,2)</f>
        <v>0</v>
      </c>
      <c r="BL486" s="18" t="s">
        <v>127</v>
      </c>
      <c r="BM486" s="158" t="s">
        <v>805</v>
      </c>
    </row>
    <row r="487" spans="1:65" s="2" customFormat="1" ht="14.45" customHeight="1">
      <c r="A487" s="33"/>
      <c r="B487" s="145"/>
      <c r="C487" s="146" t="s">
        <v>806</v>
      </c>
      <c r="D487" s="146" t="s">
        <v>123</v>
      </c>
      <c r="E487" s="147" t="s">
        <v>807</v>
      </c>
      <c r="F487" s="148" t="s">
        <v>808</v>
      </c>
      <c r="G487" s="149" t="s">
        <v>148</v>
      </c>
      <c r="H487" s="150">
        <v>37</v>
      </c>
      <c r="I487" s="151"/>
      <c r="J487" s="152">
        <f>ROUND(I487*H487,2)</f>
        <v>0</v>
      </c>
      <c r="K487" s="153"/>
      <c r="L487" s="34"/>
      <c r="M487" s="154" t="s">
        <v>1</v>
      </c>
      <c r="N487" s="155" t="s">
        <v>38</v>
      </c>
      <c r="O487" s="59"/>
      <c r="P487" s="156">
        <f>O487*H487</f>
        <v>0</v>
      </c>
      <c r="Q487" s="156">
        <v>0</v>
      </c>
      <c r="R487" s="156">
        <f>Q487*H487</f>
        <v>0</v>
      </c>
      <c r="S487" s="156">
        <v>0</v>
      </c>
      <c r="T487" s="157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58" t="s">
        <v>127</v>
      </c>
      <c r="AT487" s="158" t="s">
        <v>123</v>
      </c>
      <c r="AU487" s="158" t="s">
        <v>83</v>
      </c>
      <c r="AY487" s="18" t="s">
        <v>121</v>
      </c>
      <c r="BE487" s="159">
        <f>IF(N487="základní",J487,0)</f>
        <v>0</v>
      </c>
      <c r="BF487" s="159">
        <f>IF(N487="snížená",J487,0)</f>
        <v>0</v>
      </c>
      <c r="BG487" s="159">
        <f>IF(N487="zákl. přenesená",J487,0)</f>
        <v>0</v>
      </c>
      <c r="BH487" s="159">
        <f>IF(N487="sníž. přenesená",J487,0)</f>
        <v>0</v>
      </c>
      <c r="BI487" s="159">
        <f>IF(N487="nulová",J487,0)</f>
        <v>0</v>
      </c>
      <c r="BJ487" s="18" t="s">
        <v>81</v>
      </c>
      <c r="BK487" s="159">
        <f>ROUND(I487*H487,2)</f>
        <v>0</v>
      </c>
      <c r="BL487" s="18" t="s">
        <v>127</v>
      </c>
      <c r="BM487" s="158" t="s">
        <v>809</v>
      </c>
    </row>
    <row r="488" spans="1:65" s="2" customFormat="1" ht="22.15" customHeight="1">
      <c r="A488" s="33"/>
      <c r="B488" s="145"/>
      <c r="C488" s="146" t="s">
        <v>810</v>
      </c>
      <c r="D488" s="146" t="s">
        <v>123</v>
      </c>
      <c r="E488" s="147" t="s">
        <v>811</v>
      </c>
      <c r="F488" s="148" t="s">
        <v>812</v>
      </c>
      <c r="G488" s="149" t="s">
        <v>148</v>
      </c>
      <c r="H488" s="150">
        <v>9</v>
      </c>
      <c r="I488" s="151"/>
      <c r="J488" s="152">
        <f>ROUND(I488*H488,2)</f>
        <v>0</v>
      </c>
      <c r="K488" s="153"/>
      <c r="L488" s="34"/>
      <c r="M488" s="154" t="s">
        <v>1</v>
      </c>
      <c r="N488" s="155" t="s">
        <v>38</v>
      </c>
      <c r="O488" s="59"/>
      <c r="P488" s="156">
        <f>O488*H488</f>
        <v>0</v>
      </c>
      <c r="Q488" s="156">
        <v>0.25565</v>
      </c>
      <c r="R488" s="156">
        <f>Q488*H488</f>
        <v>2.30085</v>
      </c>
      <c r="S488" s="156">
        <v>0</v>
      </c>
      <c r="T488" s="157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58" t="s">
        <v>127</v>
      </c>
      <c r="AT488" s="158" t="s">
        <v>123</v>
      </c>
      <c r="AU488" s="158" t="s">
        <v>83</v>
      </c>
      <c r="AY488" s="18" t="s">
        <v>121</v>
      </c>
      <c r="BE488" s="159">
        <f>IF(N488="základní",J488,0)</f>
        <v>0</v>
      </c>
      <c r="BF488" s="159">
        <f>IF(N488="snížená",J488,0)</f>
        <v>0</v>
      </c>
      <c r="BG488" s="159">
        <f>IF(N488="zákl. přenesená",J488,0)</f>
        <v>0</v>
      </c>
      <c r="BH488" s="159">
        <f>IF(N488="sníž. přenesená",J488,0)</f>
        <v>0</v>
      </c>
      <c r="BI488" s="159">
        <f>IF(N488="nulová",J488,0)</f>
        <v>0</v>
      </c>
      <c r="BJ488" s="18" t="s">
        <v>81</v>
      </c>
      <c r="BK488" s="159">
        <f>ROUND(I488*H488,2)</f>
        <v>0</v>
      </c>
      <c r="BL488" s="18" t="s">
        <v>127</v>
      </c>
      <c r="BM488" s="158" t="s">
        <v>813</v>
      </c>
    </row>
    <row r="489" spans="2:51" s="14" customFormat="1" ht="12">
      <c r="B489" s="169"/>
      <c r="D489" s="161" t="s">
        <v>129</v>
      </c>
      <c r="E489" s="170" t="s">
        <v>1</v>
      </c>
      <c r="F489" s="171" t="s">
        <v>814</v>
      </c>
      <c r="H489" s="170" t="s">
        <v>1</v>
      </c>
      <c r="I489" s="172"/>
      <c r="L489" s="169"/>
      <c r="M489" s="173"/>
      <c r="N489" s="174"/>
      <c r="O489" s="174"/>
      <c r="P489" s="174"/>
      <c r="Q489" s="174"/>
      <c r="R489" s="174"/>
      <c r="S489" s="174"/>
      <c r="T489" s="175"/>
      <c r="AT489" s="170" t="s">
        <v>129</v>
      </c>
      <c r="AU489" s="170" t="s">
        <v>83</v>
      </c>
      <c r="AV489" s="14" t="s">
        <v>81</v>
      </c>
      <c r="AW489" s="14" t="s">
        <v>30</v>
      </c>
      <c r="AX489" s="14" t="s">
        <v>73</v>
      </c>
      <c r="AY489" s="170" t="s">
        <v>121</v>
      </c>
    </row>
    <row r="490" spans="2:51" s="13" customFormat="1" ht="12">
      <c r="B490" s="160"/>
      <c r="D490" s="161" t="s">
        <v>129</v>
      </c>
      <c r="E490" s="162" t="s">
        <v>1</v>
      </c>
      <c r="F490" s="163" t="s">
        <v>815</v>
      </c>
      <c r="H490" s="164">
        <v>9</v>
      </c>
      <c r="I490" s="165"/>
      <c r="L490" s="160"/>
      <c r="M490" s="166"/>
      <c r="N490" s="167"/>
      <c r="O490" s="167"/>
      <c r="P490" s="167"/>
      <c r="Q490" s="167"/>
      <c r="R490" s="167"/>
      <c r="S490" s="167"/>
      <c r="T490" s="168"/>
      <c r="AT490" s="162" t="s">
        <v>129</v>
      </c>
      <c r="AU490" s="162" t="s">
        <v>83</v>
      </c>
      <c r="AV490" s="13" t="s">
        <v>83</v>
      </c>
      <c r="AW490" s="13" t="s">
        <v>30</v>
      </c>
      <c r="AX490" s="13" t="s">
        <v>81</v>
      </c>
      <c r="AY490" s="162" t="s">
        <v>121</v>
      </c>
    </row>
    <row r="491" spans="2:51" s="14" customFormat="1" ht="12">
      <c r="B491" s="169"/>
      <c r="D491" s="161" t="s">
        <v>129</v>
      </c>
      <c r="E491" s="170" t="s">
        <v>1</v>
      </c>
      <c r="F491" s="171" t="s">
        <v>816</v>
      </c>
      <c r="H491" s="170" t="s">
        <v>1</v>
      </c>
      <c r="I491" s="172"/>
      <c r="L491" s="169"/>
      <c r="M491" s="173"/>
      <c r="N491" s="174"/>
      <c r="O491" s="174"/>
      <c r="P491" s="174"/>
      <c r="Q491" s="174"/>
      <c r="R491" s="174"/>
      <c r="S491" s="174"/>
      <c r="T491" s="175"/>
      <c r="AT491" s="170" t="s">
        <v>129</v>
      </c>
      <c r="AU491" s="170" t="s">
        <v>83</v>
      </c>
      <c r="AV491" s="14" t="s">
        <v>81</v>
      </c>
      <c r="AW491" s="14" t="s">
        <v>30</v>
      </c>
      <c r="AX491" s="14" t="s">
        <v>73</v>
      </c>
      <c r="AY491" s="170" t="s">
        <v>121</v>
      </c>
    </row>
    <row r="492" spans="2:51" s="14" customFormat="1" ht="12">
      <c r="B492" s="169"/>
      <c r="D492" s="161" t="s">
        <v>129</v>
      </c>
      <c r="E492" s="170" t="s">
        <v>1</v>
      </c>
      <c r="F492" s="171" t="s">
        <v>817</v>
      </c>
      <c r="H492" s="170" t="s">
        <v>1</v>
      </c>
      <c r="I492" s="172"/>
      <c r="L492" s="169"/>
      <c r="M492" s="173"/>
      <c r="N492" s="174"/>
      <c r="O492" s="174"/>
      <c r="P492" s="174"/>
      <c r="Q492" s="174"/>
      <c r="R492" s="174"/>
      <c r="S492" s="174"/>
      <c r="T492" s="175"/>
      <c r="AT492" s="170" t="s">
        <v>129</v>
      </c>
      <c r="AU492" s="170" t="s">
        <v>83</v>
      </c>
      <c r="AV492" s="14" t="s">
        <v>81</v>
      </c>
      <c r="AW492" s="14" t="s">
        <v>30</v>
      </c>
      <c r="AX492" s="14" t="s">
        <v>73</v>
      </c>
      <c r="AY492" s="170" t="s">
        <v>121</v>
      </c>
    </row>
    <row r="493" spans="2:51" s="14" customFormat="1" ht="12">
      <c r="B493" s="169"/>
      <c r="D493" s="161" t="s">
        <v>129</v>
      </c>
      <c r="E493" s="170" t="s">
        <v>1</v>
      </c>
      <c r="F493" s="171" t="s">
        <v>818</v>
      </c>
      <c r="H493" s="170" t="s">
        <v>1</v>
      </c>
      <c r="I493" s="172"/>
      <c r="L493" s="169"/>
      <c r="M493" s="173"/>
      <c r="N493" s="174"/>
      <c r="O493" s="174"/>
      <c r="P493" s="174"/>
      <c r="Q493" s="174"/>
      <c r="R493" s="174"/>
      <c r="S493" s="174"/>
      <c r="T493" s="175"/>
      <c r="AT493" s="170" t="s">
        <v>129</v>
      </c>
      <c r="AU493" s="170" t="s">
        <v>83</v>
      </c>
      <c r="AV493" s="14" t="s">
        <v>81</v>
      </c>
      <c r="AW493" s="14" t="s">
        <v>30</v>
      </c>
      <c r="AX493" s="14" t="s">
        <v>73</v>
      </c>
      <c r="AY493" s="170" t="s">
        <v>121</v>
      </c>
    </row>
    <row r="494" spans="2:51" s="14" customFormat="1" ht="12">
      <c r="B494" s="169"/>
      <c r="D494" s="161" t="s">
        <v>129</v>
      </c>
      <c r="E494" s="170" t="s">
        <v>1</v>
      </c>
      <c r="F494" s="171" t="s">
        <v>819</v>
      </c>
      <c r="H494" s="170" t="s">
        <v>1</v>
      </c>
      <c r="I494" s="172"/>
      <c r="L494" s="169"/>
      <c r="M494" s="173"/>
      <c r="N494" s="174"/>
      <c r="O494" s="174"/>
      <c r="P494" s="174"/>
      <c r="Q494" s="174"/>
      <c r="R494" s="174"/>
      <c r="S494" s="174"/>
      <c r="T494" s="175"/>
      <c r="AT494" s="170" t="s">
        <v>129</v>
      </c>
      <c r="AU494" s="170" t="s">
        <v>83</v>
      </c>
      <c r="AV494" s="14" t="s">
        <v>81</v>
      </c>
      <c r="AW494" s="14" t="s">
        <v>30</v>
      </c>
      <c r="AX494" s="14" t="s">
        <v>73</v>
      </c>
      <c r="AY494" s="170" t="s">
        <v>121</v>
      </c>
    </row>
    <row r="495" spans="2:51" s="14" customFormat="1" ht="12">
      <c r="B495" s="169"/>
      <c r="D495" s="161" t="s">
        <v>129</v>
      </c>
      <c r="E495" s="170" t="s">
        <v>1</v>
      </c>
      <c r="F495" s="171" t="s">
        <v>820</v>
      </c>
      <c r="H495" s="170" t="s">
        <v>1</v>
      </c>
      <c r="I495" s="172"/>
      <c r="L495" s="169"/>
      <c r="M495" s="173"/>
      <c r="N495" s="174"/>
      <c r="O495" s="174"/>
      <c r="P495" s="174"/>
      <c r="Q495" s="174"/>
      <c r="R495" s="174"/>
      <c r="S495" s="174"/>
      <c r="T495" s="175"/>
      <c r="AT495" s="170" t="s">
        <v>129</v>
      </c>
      <c r="AU495" s="170" t="s">
        <v>83</v>
      </c>
      <c r="AV495" s="14" t="s">
        <v>81</v>
      </c>
      <c r="AW495" s="14" t="s">
        <v>30</v>
      </c>
      <c r="AX495" s="14" t="s">
        <v>73</v>
      </c>
      <c r="AY495" s="170" t="s">
        <v>121</v>
      </c>
    </row>
    <row r="496" spans="1:65" s="2" customFormat="1" ht="19.9" customHeight="1">
      <c r="A496" s="33"/>
      <c r="B496" s="145"/>
      <c r="C496" s="146" t="s">
        <v>821</v>
      </c>
      <c r="D496" s="146" t="s">
        <v>123</v>
      </c>
      <c r="E496" s="147" t="s">
        <v>822</v>
      </c>
      <c r="F496" s="148" t="s">
        <v>823</v>
      </c>
      <c r="G496" s="149" t="s">
        <v>315</v>
      </c>
      <c r="H496" s="150">
        <v>1</v>
      </c>
      <c r="I496" s="151"/>
      <c r="J496" s="152">
        <f>ROUND(I496*H496,2)</f>
        <v>0</v>
      </c>
      <c r="K496" s="153"/>
      <c r="L496" s="34"/>
      <c r="M496" s="154" t="s">
        <v>1</v>
      </c>
      <c r="N496" s="155" t="s">
        <v>38</v>
      </c>
      <c r="O496" s="59"/>
      <c r="P496" s="156">
        <f>O496*H496</f>
        <v>0</v>
      </c>
      <c r="Q496" s="156">
        <v>0.35744</v>
      </c>
      <c r="R496" s="156">
        <f>Q496*H496</f>
        <v>0.35744</v>
      </c>
      <c r="S496" s="156">
        <v>0</v>
      </c>
      <c r="T496" s="157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58" t="s">
        <v>127</v>
      </c>
      <c r="AT496" s="158" t="s">
        <v>123</v>
      </c>
      <c r="AU496" s="158" t="s">
        <v>83</v>
      </c>
      <c r="AY496" s="18" t="s">
        <v>121</v>
      </c>
      <c r="BE496" s="159">
        <f>IF(N496="základní",J496,0)</f>
        <v>0</v>
      </c>
      <c r="BF496" s="159">
        <f>IF(N496="snížená",J496,0)</f>
        <v>0</v>
      </c>
      <c r="BG496" s="159">
        <f>IF(N496="zákl. přenesená",J496,0)</f>
        <v>0</v>
      </c>
      <c r="BH496" s="159">
        <f>IF(N496="sníž. přenesená",J496,0)</f>
        <v>0</v>
      </c>
      <c r="BI496" s="159">
        <f>IF(N496="nulová",J496,0)</f>
        <v>0</v>
      </c>
      <c r="BJ496" s="18" t="s">
        <v>81</v>
      </c>
      <c r="BK496" s="159">
        <f>ROUND(I496*H496,2)</f>
        <v>0</v>
      </c>
      <c r="BL496" s="18" t="s">
        <v>127</v>
      </c>
      <c r="BM496" s="158" t="s">
        <v>824</v>
      </c>
    </row>
    <row r="497" spans="1:65" s="2" customFormat="1" ht="14.45" customHeight="1">
      <c r="A497" s="33"/>
      <c r="B497" s="145"/>
      <c r="C497" s="146" t="s">
        <v>825</v>
      </c>
      <c r="D497" s="146" t="s">
        <v>123</v>
      </c>
      <c r="E497" s="147" t="s">
        <v>826</v>
      </c>
      <c r="F497" s="148" t="s">
        <v>827</v>
      </c>
      <c r="G497" s="149" t="s">
        <v>148</v>
      </c>
      <c r="H497" s="150">
        <v>4.9</v>
      </c>
      <c r="I497" s="151"/>
      <c r="J497" s="152">
        <f>ROUND(I497*H497,2)</f>
        <v>0</v>
      </c>
      <c r="K497" s="153"/>
      <c r="L497" s="34"/>
      <c r="M497" s="154" t="s">
        <v>1</v>
      </c>
      <c r="N497" s="155" t="s">
        <v>38</v>
      </c>
      <c r="O497" s="59"/>
      <c r="P497" s="156">
        <f>O497*H497</f>
        <v>0</v>
      </c>
      <c r="Q497" s="156">
        <v>9E-05</v>
      </c>
      <c r="R497" s="156">
        <f>Q497*H497</f>
        <v>0.00044100000000000004</v>
      </c>
      <c r="S497" s="156">
        <v>0</v>
      </c>
      <c r="T497" s="157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8" t="s">
        <v>127</v>
      </c>
      <c r="AT497" s="158" t="s">
        <v>123</v>
      </c>
      <c r="AU497" s="158" t="s">
        <v>83</v>
      </c>
      <c r="AY497" s="18" t="s">
        <v>121</v>
      </c>
      <c r="BE497" s="159">
        <f>IF(N497="základní",J497,0)</f>
        <v>0</v>
      </c>
      <c r="BF497" s="159">
        <f>IF(N497="snížená",J497,0)</f>
        <v>0</v>
      </c>
      <c r="BG497" s="159">
        <f>IF(N497="zákl. přenesená",J497,0)</f>
        <v>0</v>
      </c>
      <c r="BH497" s="159">
        <f>IF(N497="sníž. přenesená",J497,0)</f>
        <v>0</v>
      </c>
      <c r="BI497" s="159">
        <f>IF(N497="nulová",J497,0)</f>
        <v>0</v>
      </c>
      <c r="BJ497" s="18" t="s">
        <v>81</v>
      </c>
      <c r="BK497" s="159">
        <f>ROUND(I497*H497,2)</f>
        <v>0</v>
      </c>
      <c r="BL497" s="18" t="s">
        <v>127</v>
      </c>
      <c r="BM497" s="158" t="s">
        <v>828</v>
      </c>
    </row>
    <row r="498" spans="2:51" s="13" customFormat="1" ht="12">
      <c r="B498" s="160"/>
      <c r="D498" s="161" t="s">
        <v>129</v>
      </c>
      <c r="E498" s="162" t="s">
        <v>1</v>
      </c>
      <c r="F498" s="163" t="s">
        <v>829</v>
      </c>
      <c r="H498" s="164">
        <v>4.9</v>
      </c>
      <c r="I498" s="165"/>
      <c r="L498" s="160"/>
      <c r="M498" s="166"/>
      <c r="N498" s="167"/>
      <c r="O498" s="167"/>
      <c r="P498" s="167"/>
      <c r="Q498" s="167"/>
      <c r="R498" s="167"/>
      <c r="S498" s="167"/>
      <c r="T498" s="168"/>
      <c r="AT498" s="162" t="s">
        <v>129</v>
      </c>
      <c r="AU498" s="162" t="s">
        <v>83</v>
      </c>
      <c r="AV498" s="13" t="s">
        <v>83</v>
      </c>
      <c r="AW498" s="13" t="s">
        <v>30</v>
      </c>
      <c r="AX498" s="13" t="s">
        <v>81</v>
      </c>
      <c r="AY498" s="162" t="s">
        <v>121</v>
      </c>
    </row>
    <row r="499" spans="1:65" s="2" customFormat="1" ht="14.45" customHeight="1">
      <c r="A499" s="33"/>
      <c r="B499" s="145"/>
      <c r="C499" s="146" t="s">
        <v>830</v>
      </c>
      <c r="D499" s="146" t="s">
        <v>123</v>
      </c>
      <c r="E499" s="147" t="s">
        <v>831</v>
      </c>
      <c r="F499" s="148" t="s">
        <v>832</v>
      </c>
      <c r="G499" s="149" t="s">
        <v>126</v>
      </c>
      <c r="H499" s="150">
        <v>66</v>
      </c>
      <c r="I499" s="151"/>
      <c r="J499" s="152">
        <f>ROUND(I499*H499,2)</f>
        <v>0</v>
      </c>
      <c r="K499" s="153"/>
      <c r="L499" s="34"/>
      <c r="M499" s="154" t="s">
        <v>1</v>
      </c>
      <c r="N499" s="155" t="s">
        <v>38</v>
      </c>
      <c r="O499" s="59"/>
      <c r="P499" s="156">
        <f>O499*H499</f>
        <v>0</v>
      </c>
      <c r="Q499" s="156">
        <v>0</v>
      </c>
      <c r="R499" s="156">
        <f>Q499*H499</f>
        <v>0</v>
      </c>
      <c r="S499" s="156">
        <v>0.01</v>
      </c>
      <c r="T499" s="157">
        <f>S499*H499</f>
        <v>0.66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58" t="s">
        <v>127</v>
      </c>
      <c r="AT499" s="158" t="s">
        <v>123</v>
      </c>
      <c r="AU499" s="158" t="s">
        <v>83</v>
      </c>
      <c r="AY499" s="18" t="s">
        <v>121</v>
      </c>
      <c r="BE499" s="159">
        <f>IF(N499="základní",J499,0)</f>
        <v>0</v>
      </c>
      <c r="BF499" s="159">
        <f>IF(N499="snížená",J499,0)</f>
        <v>0</v>
      </c>
      <c r="BG499" s="159">
        <f>IF(N499="zákl. přenesená",J499,0)</f>
        <v>0</v>
      </c>
      <c r="BH499" s="159">
        <f>IF(N499="sníž. přenesená",J499,0)</f>
        <v>0</v>
      </c>
      <c r="BI499" s="159">
        <f>IF(N499="nulová",J499,0)</f>
        <v>0</v>
      </c>
      <c r="BJ499" s="18" t="s">
        <v>81</v>
      </c>
      <c r="BK499" s="159">
        <f>ROUND(I499*H499,2)</f>
        <v>0</v>
      </c>
      <c r="BL499" s="18" t="s">
        <v>127</v>
      </c>
      <c r="BM499" s="158" t="s">
        <v>833</v>
      </c>
    </row>
    <row r="500" spans="1:65" s="2" customFormat="1" ht="22.15" customHeight="1">
      <c r="A500" s="33"/>
      <c r="B500" s="145"/>
      <c r="C500" s="146" t="s">
        <v>834</v>
      </c>
      <c r="D500" s="146" t="s">
        <v>123</v>
      </c>
      <c r="E500" s="147" t="s">
        <v>835</v>
      </c>
      <c r="F500" s="148" t="s">
        <v>836</v>
      </c>
      <c r="G500" s="149" t="s">
        <v>126</v>
      </c>
      <c r="H500" s="150">
        <v>66</v>
      </c>
      <c r="I500" s="151"/>
      <c r="J500" s="152">
        <f>ROUND(I500*H500,2)</f>
        <v>0</v>
      </c>
      <c r="K500" s="153"/>
      <c r="L500" s="34"/>
      <c r="M500" s="154" t="s">
        <v>1</v>
      </c>
      <c r="N500" s="155" t="s">
        <v>38</v>
      </c>
      <c r="O500" s="59"/>
      <c r="P500" s="156">
        <f>O500*H500</f>
        <v>0</v>
      </c>
      <c r="Q500" s="156">
        <v>0</v>
      </c>
      <c r="R500" s="156">
        <f>Q500*H500</f>
        <v>0</v>
      </c>
      <c r="S500" s="156">
        <v>0.02</v>
      </c>
      <c r="T500" s="157">
        <f>S500*H500</f>
        <v>1.32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8" t="s">
        <v>127</v>
      </c>
      <c r="AT500" s="158" t="s">
        <v>123</v>
      </c>
      <c r="AU500" s="158" t="s">
        <v>83</v>
      </c>
      <c r="AY500" s="18" t="s">
        <v>121</v>
      </c>
      <c r="BE500" s="159">
        <f>IF(N500="základní",J500,0)</f>
        <v>0</v>
      </c>
      <c r="BF500" s="159">
        <f>IF(N500="snížená",J500,0)</f>
        <v>0</v>
      </c>
      <c r="BG500" s="159">
        <f>IF(N500="zákl. přenesená",J500,0)</f>
        <v>0</v>
      </c>
      <c r="BH500" s="159">
        <f>IF(N500="sníž. přenesená",J500,0)</f>
        <v>0</v>
      </c>
      <c r="BI500" s="159">
        <f>IF(N500="nulová",J500,0)</f>
        <v>0</v>
      </c>
      <c r="BJ500" s="18" t="s">
        <v>81</v>
      </c>
      <c r="BK500" s="159">
        <f>ROUND(I500*H500,2)</f>
        <v>0</v>
      </c>
      <c r="BL500" s="18" t="s">
        <v>127</v>
      </c>
      <c r="BM500" s="158" t="s">
        <v>837</v>
      </c>
    </row>
    <row r="501" spans="1:65" s="2" customFormat="1" ht="22.15" customHeight="1">
      <c r="A501" s="33"/>
      <c r="B501" s="145"/>
      <c r="C501" s="146" t="s">
        <v>838</v>
      </c>
      <c r="D501" s="146" t="s">
        <v>123</v>
      </c>
      <c r="E501" s="147" t="s">
        <v>839</v>
      </c>
      <c r="F501" s="148" t="s">
        <v>840</v>
      </c>
      <c r="G501" s="149" t="s">
        <v>315</v>
      </c>
      <c r="H501" s="150">
        <v>2</v>
      </c>
      <c r="I501" s="151"/>
      <c r="J501" s="152">
        <f>ROUND(I501*H501,2)</f>
        <v>0</v>
      </c>
      <c r="K501" s="153"/>
      <c r="L501" s="34"/>
      <c r="M501" s="154" t="s">
        <v>1</v>
      </c>
      <c r="N501" s="155" t="s">
        <v>38</v>
      </c>
      <c r="O501" s="59"/>
      <c r="P501" s="156">
        <f>O501*H501</f>
        <v>0</v>
      </c>
      <c r="Q501" s="156">
        <v>0</v>
      </c>
      <c r="R501" s="156">
        <f>Q501*H501</f>
        <v>0</v>
      </c>
      <c r="S501" s="156">
        <v>0.082</v>
      </c>
      <c r="T501" s="157">
        <f>S501*H501</f>
        <v>0.164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58" t="s">
        <v>127</v>
      </c>
      <c r="AT501" s="158" t="s">
        <v>123</v>
      </c>
      <c r="AU501" s="158" t="s">
        <v>83</v>
      </c>
      <c r="AY501" s="18" t="s">
        <v>121</v>
      </c>
      <c r="BE501" s="159">
        <f>IF(N501="základní",J501,0)</f>
        <v>0</v>
      </c>
      <c r="BF501" s="159">
        <f>IF(N501="snížená",J501,0)</f>
        <v>0</v>
      </c>
      <c r="BG501" s="159">
        <f>IF(N501="zákl. přenesená",J501,0)</f>
        <v>0</v>
      </c>
      <c r="BH501" s="159">
        <f>IF(N501="sníž. přenesená",J501,0)</f>
        <v>0</v>
      </c>
      <c r="BI501" s="159">
        <f>IF(N501="nulová",J501,0)</f>
        <v>0</v>
      </c>
      <c r="BJ501" s="18" t="s">
        <v>81</v>
      </c>
      <c r="BK501" s="159">
        <f>ROUND(I501*H501,2)</f>
        <v>0</v>
      </c>
      <c r="BL501" s="18" t="s">
        <v>127</v>
      </c>
      <c r="BM501" s="158" t="s">
        <v>841</v>
      </c>
    </row>
    <row r="502" spans="2:51" s="13" customFormat="1" ht="12">
      <c r="B502" s="160"/>
      <c r="D502" s="161" t="s">
        <v>129</v>
      </c>
      <c r="E502" s="162" t="s">
        <v>1</v>
      </c>
      <c r="F502" s="163" t="s">
        <v>842</v>
      </c>
      <c r="H502" s="164">
        <v>1</v>
      </c>
      <c r="I502" s="165"/>
      <c r="L502" s="160"/>
      <c r="M502" s="166"/>
      <c r="N502" s="167"/>
      <c r="O502" s="167"/>
      <c r="P502" s="167"/>
      <c r="Q502" s="167"/>
      <c r="R502" s="167"/>
      <c r="S502" s="167"/>
      <c r="T502" s="168"/>
      <c r="AT502" s="162" t="s">
        <v>129</v>
      </c>
      <c r="AU502" s="162" t="s">
        <v>83</v>
      </c>
      <c r="AV502" s="13" t="s">
        <v>83</v>
      </c>
      <c r="AW502" s="13" t="s">
        <v>30</v>
      </c>
      <c r="AX502" s="13" t="s">
        <v>73</v>
      </c>
      <c r="AY502" s="162" t="s">
        <v>121</v>
      </c>
    </row>
    <row r="503" spans="2:51" s="13" customFormat="1" ht="12">
      <c r="B503" s="160"/>
      <c r="D503" s="161" t="s">
        <v>129</v>
      </c>
      <c r="E503" s="162" t="s">
        <v>1</v>
      </c>
      <c r="F503" s="163" t="s">
        <v>843</v>
      </c>
      <c r="H503" s="164">
        <v>1</v>
      </c>
      <c r="I503" s="165"/>
      <c r="L503" s="160"/>
      <c r="M503" s="166"/>
      <c r="N503" s="167"/>
      <c r="O503" s="167"/>
      <c r="P503" s="167"/>
      <c r="Q503" s="167"/>
      <c r="R503" s="167"/>
      <c r="S503" s="167"/>
      <c r="T503" s="168"/>
      <c r="AT503" s="162" t="s">
        <v>129</v>
      </c>
      <c r="AU503" s="162" t="s">
        <v>83</v>
      </c>
      <c r="AV503" s="13" t="s">
        <v>83</v>
      </c>
      <c r="AW503" s="13" t="s">
        <v>30</v>
      </c>
      <c r="AX503" s="13" t="s">
        <v>73</v>
      </c>
      <c r="AY503" s="162" t="s">
        <v>121</v>
      </c>
    </row>
    <row r="504" spans="2:51" s="15" customFormat="1" ht="12">
      <c r="B504" s="176"/>
      <c r="D504" s="161" t="s">
        <v>129</v>
      </c>
      <c r="E504" s="177" t="s">
        <v>1</v>
      </c>
      <c r="F504" s="178" t="s">
        <v>198</v>
      </c>
      <c r="H504" s="179">
        <v>2</v>
      </c>
      <c r="I504" s="180"/>
      <c r="L504" s="176"/>
      <c r="M504" s="181"/>
      <c r="N504" s="182"/>
      <c r="O504" s="182"/>
      <c r="P504" s="182"/>
      <c r="Q504" s="182"/>
      <c r="R504" s="182"/>
      <c r="S504" s="182"/>
      <c r="T504" s="183"/>
      <c r="AT504" s="177" t="s">
        <v>129</v>
      </c>
      <c r="AU504" s="177" t="s">
        <v>83</v>
      </c>
      <c r="AV504" s="15" t="s">
        <v>127</v>
      </c>
      <c r="AW504" s="15" t="s">
        <v>30</v>
      </c>
      <c r="AX504" s="15" t="s">
        <v>81</v>
      </c>
      <c r="AY504" s="177" t="s">
        <v>121</v>
      </c>
    </row>
    <row r="505" spans="1:65" s="2" customFormat="1" ht="22.15" customHeight="1">
      <c r="A505" s="33"/>
      <c r="B505" s="145"/>
      <c r="C505" s="146" t="s">
        <v>844</v>
      </c>
      <c r="D505" s="146" t="s">
        <v>123</v>
      </c>
      <c r="E505" s="147" t="s">
        <v>845</v>
      </c>
      <c r="F505" s="148" t="s">
        <v>846</v>
      </c>
      <c r="G505" s="149" t="s">
        <v>148</v>
      </c>
      <c r="H505" s="150">
        <v>0.4</v>
      </c>
      <c r="I505" s="151"/>
      <c r="J505" s="152">
        <f>ROUND(I505*H505,2)</f>
        <v>0</v>
      </c>
      <c r="K505" s="153"/>
      <c r="L505" s="34"/>
      <c r="M505" s="154" t="s">
        <v>1</v>
      </c>
      <c r="N505" s="155" t="s">
        <v>38</v>
      </c>
      <c r="O505" s="59"/>
      <c r="P505" s="156">
        <f>O505*H505</f>
        <v>0</v>
      </c>
      <c r="Q505" s="156">
        <v>0.00075</v>
      </c>
      <c r="R505" s="156">
        <f>Q505*H505</f>
        <v>0.00030000000000000003</v>
      </c>
      <c r="S505" s="156">
        <v>0.045</v>
      </c>
      <c r="T505" s="157">
        <f>S505*H505</f>
        <v>0.018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58" t="s">
        <v>127</v>
      </c>
      <c r="AT505" s="158" t="s">
        <v>123</v>
      </c>
      <c r="AU505" s="158" t="s">
        <v>83</v>
      </c>
      <c r="AY505" s="18" t="s">
        <v>121</v>
      </c>
      <c r="BE505" s="159">
        <f>IF(N505="základní",J505,0)</f>
        <v>0</v>
      </c>
      <c r="BF505" s="159">
        <f>IF(N505="snížená",J505,0)</f>
        <v>0</v>
      </c>
      <c r="BG505" s="159">
        <f>IF(N505="zákl. přenesená",J505,0)</f>
        <v>0</v>
      </c>
      <c r="BH505" s="159">
        <f>IF(N505="sníž. přenesená",J505,0)</f>
        <v>0</v>
      </c>
      <c r="BI505" s="159">
        <f>IF(N505="nulová",J505,0)</f>
        <v>0</v>
      </c>
      <c r="BJ505" s="18" t="s">
        <v>81</v>
      </c>
      <c r="BK505" s="159">
        <f>ROUND(I505*H505,2)</f>
        <v>0</v>
      </c>
      <c r="BL505" s="18" t="s">
        <v>127</v>
      </c>
      <c r="BM505" s="158" t="s">
        <v>847</v>
      </c>
    </row>
    <row r="506" spans="2:51" s="14" customFormat="1" ht="12">
      <c r="B506" s="169"/>
      <c r="D506" s="161" t="s">
        <v>129</v>
      </c>
      <c r="E506" s="170" t="s">
        <v>1</v>
      </c>
      <c r="F506" s="171" t="s">
        <v>848</v>
      </c>
      <c r="H506" s="170" t="s">
        <v>1</v>
      </c>
      <c r="I506" s="172"/>
      <c r="L506" s="169"/>
      <c r="M506" s="173"/>
      <c r="N506" s="174"/>
      <c r="O506" s="174"/>
      <c r="P506" s="174"/>
      <c r="Q506" s="174"/>
      <c r="R506" s="174"/>
      <c r="S506" s="174"/>
      <c r="T506" s="175"/>
      <c r="AT506" s="170" t="s">
        <v>129</v>
      </c>
      <c r="AU506" s="170" t="s">
        <v>83</v>
      </c>
      <c r="AV506" s="14" t="s">
        <v>81</v>
      </c>
      <c r="AW506" s="14" t="s">
        <v>30</v>
      </c>
      <c r="AX506" s="14" t="s">
        <v>73</v>
      </c>
      <c r="AY506" s="170" t="s">
        <v>121</v>
      </c>
    </row>
    <row r="507" spans="2:51" s="13" customFormat="1" ht="12">
      <c r="B507" s="160"/>
      <c r="D507" s="161" t="s">
        <v>129</v>
      </c>
      <c r="E507" s="162" t="s">
        <v>1</v>
      </c>
      <c r="F507" s="163" t="s">
        <v>849</v>
      </c>
      <c r="H507" s="164">
        <v>0.4</v>
      </c>
      <c r="I507" s="165"/>
      <c r="L507" s="160"/>
      <c r="M507" s="166"/>
      <c r="N507" s="167"/>
      <c r="O507" s="167"/>
      <c r="P507" s="167"/>
      <c r="Q507" s="167"/>
      <c r="R507" s="167"/>
      <c r="S507" s="167"/>
      <c r="T507" s="168"/>
      <c r="AT507" s="162" t="s">
        <v>129</v>
      </c>
      <c r="AU507" s="162" t="s">
        <v>83</v>
      </c>
      <c r="AV507" s="13" t="s">
        <v>83</v>
      </c>
      <c r="AW507" s="13" t="s">
        <v>30</v>
      </c>
      <c r="AX507" s="13" t="s">
        <v>81</v>
      </c>
      <c r="AY507" s="162" t="s">
        <v>121</v>
      </c>
    </row>
    <row r="508" spans="1:65" s="2" customFormat="1" ht="22.15" customHeight="1">
      <c r="A508" s="33"/>
      <c r="B508" s="145"/>
      <c r="C508" s="146" t="s">
        <v>850</v>
      </c>
      <c r="D508" s="146" t="s">
        <v>123</v>
      </c>
      <c r="E508" s="147" t="s">
        <v>851</v>
      </c>
      <c r="F508" s="148" t="s">
        <v>852</v>
      </c>
      <c r="G508" s="149" t="s">
        <v>148</v>
      </c>
      <c r="H508" s="150">
        <v>0.2</v>
      </c>
      <c r="I508" s="151"/>
      <c r="J508" s="152">
        <f>ROUND(I508*H508,2)</f>
        <v>0</v>
      </c>
      <c r="K508" s="153"/>
      <c r="L508" s="34"/>
      <c r="M508" s="154" t="s">
        <v>1</v>
      </c>
      <c r="N508" s="155" t="s">
        <v>38</v>
      </c>
      <c r="O508" s="59"/>
      <c r="P508" s="156">
        <f>O508*H508</f>
        <v>0</v>
      </c>
      <c r="Q508" s="156">
        <v>0.00232</v>
      </c>
      <c r="R508" s="156">
        <f>Q508*H508</f>
        <v>0.000464</v>
      </c>
      <c r="S508" s="156">
        <v>0.101</v>
      </c>
      <c r="T508" s="157">
        <f>S508*H508</f>
        <v>0.020200000000000003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58" t="s">
        <v>127</v>
      </c>
      <c r="AT508" s="158" t="s">
        <v>123</v>
      </c>
      <c r="AU508" s="158" t="s">
        <v>83</v>
      </c>
      <c r="AY508" s="18" t="s">
        <v>121</v>
      </c>
      <c r="BE508" s="159">
        <f>IF(N508="základní",J508,0)</f>
        <v>0</v>
      </c>
      <c r="BF508" s="159">
        <f>IF(N508="snížená",J508,0)</f>
        <v>0</v>
      </c>
      <c r="BG508" s="159">
        <f>IF(N508="zákl. přenesená",J508,0)</f>
        <v>0</v>
      </c>
      <c r="BH508" s="159">
        <f>IF(N508="sníž. přenesená",J508,0)</f>
        <v>0</v>
      </c>
      <c r="BI508" s="159">
        <f>IF(N508="nulová",J508,0)</f>
        <v>0</v>
      </c>
      <c r="BJ508" s="18" t="s">
        <v>81</v>
      </c>
      <c r="BK508" s="159">
        <f>ROUND(I508*H508,2)</f>
        <v>0</v>
      </c>
      <c r="BL508" s="18" t="s">
        <v>127</v>
      </c>
      <c r="BM508" s="158" t="s">
        <v>853</v>
      </c>
    </row>
    <row r="509" spans="2:51" s="13" customFormat="1" ht="12">
      <c r="B509" s="160"/>
      <c r="D509" s="161" t="s">
        <v>129</v>
      </c>
      <c r="E509" s="162" t="s">
        <v>1</v>
      </c>
      <c r="F509" s="163" t="s">
        <v>854</v>
      </c>
      <c r="H509" s="164">
        <v>0.2</v>
      </c>
      <c r="I509" s="165"/>
      <c r="L509" s="160"/>
      <c r="M509" s="166"/>
      <c r="N509" s="167"/>
      <c r="O509" s="167"/>
      <c r="P509" s="167"/>
      <c r="Q509" s="167"/>
      <c r="R509" s="167"/>
      <c r="S509" s="167"/>
      <c r="T509" s="168"/>
      <c r="AT509" s="162" t="s">
        <v>129</v>
      </c>
      <c r="AU509" s="162" t="s">
        <v>83</v>
      </c>
      <c r="AV509" s="13" t="s">
        <v>83</v>
      </c>
      <c r="AW509" s="13" t="s">
        <v>30</v>
      </c>
      <c r="AX509" s="13" t="s">
        <v>81</v>
      </c>
      <c r="AY509" s="162" t="s">
        <v>121</v>
      </c>
    </row>
    <row r="510" spans="1:65" s="2" customFormat="1" ht="22.15" customHeight="1">
      <c r="A510" s="33"/>
      <c r="B510" s="145"/>
      <c r="C510" s="146" t="s">
        <v>855</v>
      </c>
      <c r="D510" s="146" t="s">
        <v>123</v>
      </c>
      <c r="E510" s="147" t="s">
        <v>856</v>
      </c>
      <c r="F510" s="148" t="s">
        <v>857</v>
      </c>
      <c r="G510" s="149" t="s">
        <v>126</v>
      </c>
      <c r="H510" s="150">
        <v>21</v>
      </c>
      <c r="I510" s="151"/>
      <c r="J510" s="152">
        <f>ROUND(I510*H510,2)</f>
        <v>0</v>
      </c>
      <c r="K510" s="153"/>
      <c r="L510" s="34"/>
      <c r="M510" s="154" t="s">
        <v>1</v>
      </c>
      <c r="N510" s="155" t="s">
        <v>38</v>
      </c>
      <c r="O510" s="59"/>
      <c r="P510" s="156">
        <f>O510*H510</f>
        <v>0</v>
      </c>
      <c r="Q510" s="156">
        <v>0</v>
      </c>
      <c r="R510" s="156">
        <f>Q510*H510</f>
        <v>0</v>
      </c>
      <c r="S510" s="156">
        <v>0</v>
      </c>
      <c r="T510" s="157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8" t="s">
        <v>127</v>
      </c>
      <c r="AT510" s="158" t="s">
        <v>123</v>
      </c>
      <c r="AU510" s="158" t="s">
        <v>83</v>
      </c>
      <c r="AY510" s="18" t="s">
        <v>121</v>
      </c>
      <c r="BE510" s="159">
        <f>IF(N510="základní",J510,0)</f>
        <v>0</v>
      </c>
      <c r="BF510" s="159">
        <f>IF(N510="snížená",J510,0)</f>
        <v>0</v>
      </c>
      <c r="BG510" s="159">
        <f>IF(N510="zákl. přenesená",J510,0)</f>
        <v>0</v>
      </c>
      <c r="BH510" s="159">
        <f>IF(N510="sníž. přenesená",J510,0)</f>
        <v>0</v>
      </c>
      <c r="BI510" s="159">
        <f>IF(N510="nulová",J510,0)</f>
        <v>0</v>
      </c>
      <c r="BJ510" s="18" t="s">
        <v>81</v>
      </c>
      <c r="BK510" s="159">
        <f>ROUND(I510*H510,2)</f>
        <v>0</v>
      </c>
      <c r="BL510" s="18" t="s">
        <v>127</v>
      </c>
      <c r="BM510" s="158" t="s">
        <v>858</v>
      </c>
    </row>
    <row r="511" spans="1:65" s="2" customFormat="1" ht="14.45" customHeight="1">
      <c r="A511" s="33"/>
      <c r="B511" s="145"/>
      <c r="C511" s="146" t="s">
        <v>859</v>
      </c>
      <c r="D511" s="146" t="s">
        <v>123</v>
      </c>
      <c r="E511" s="147" t="s">
        <v>860</v>
      </c>
      <c r="F511" s="148" t="s">
        <v>861</v>
      </c>
      <c r="G511" s="149" t="s">
        <v>315</v>
      </c>
      <c r="H511" s="150">
        <v>1</v>
      </c>
      <c r="I511" s="151"/>
      <c r="J511" s="152">
        <f>ROUND(I511*H511,2)</f>
        <v>0</v>
      </c>
      <c r="K511" s="153"/>
      <c r="L511" s="34"/>
      <c r="M511" s="154" t="s">
        <v>1</v>
      </c>
      <c r="N511" s="155" t="s">
        <v>38</v>
      </c>
      <c r="O511" s="59"/>
      <c r="P511" s="156">
        <f>O511*H511</f>
        <v>0</v>
      </c>
      <c r="Q511" s="156">
        <v>0</v>
      </c>
      <c r="R511" s="156">
        <f>Q511*H511</f>
        <v>0</v>
      </c>
      <c r="S511" s="156">
        <v>0</v>
      </c>
      <c r="T511" s="157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58" t="s">
        <v>127</v>
      </c>
      <c r="AT511" s="158" t="s">
        <v>123</v>
      </c>
      <c r="AU511" s="158" t="s">
        <v>83</v>
      </c>
      <c r="AY511" s="18" t="s">
        <v>121</v>
      </c>
      <c r="BE511" s="159">
        <f>IF(N511="základní",J511,0)</f>
        <v>0</v>
      </c>
      <c r="BF511" s="159">
        <f>IF(N511="snížená",J511,0)</f>
        <v>0</v>
      </c>
      <c r="BG511" s="159">
        <f>IF(N511="zákl. přenesená",J511,0)</f>
        <v>0</v>
      </c>
      <c r="BH511" s="159">
        <f>IF(N511="sníž. přenesená",J511,0)</f>
        <v>0</v>
      </c>
      <c r="BI511" s="159">
        <f>IF(N511="nulová",J511,0)</f>
        <v>0</v>
      </c>
      <c r="BJ511" s="18" t="s">
        <v>81</v>
      </c>
      <c r="BK511" s="159">
        <f>ROUND(I511*H511,2)</f>
        <v>0</v>
      </c>
      <c r="BL511" s="18" t="s">
        <v>127</v>
      </c>
      <c r="BM511" s="158" t="s">
        <v>862</v>
      </c>
    </row>
    <row r="512" spans="2:51" s="14" customFormat="1" ht="12">
      <c r="B512" s="169"/>
      <c r="D512" s="161" t="s">
        <v>129</v>
      </c>
      <c r="E512" s="170" t="s">
        <v>1</v>
      </c>
      <c r="F512" s="171" t="s">
        <v>814</v>
      </c>
      <c r="H512" s="170" t="s">
        <v>1</v>
      </c>
      <c r="I512" s="172"/>
      <c r="L512" s="169"/>
      <c r="M512" s="173"/>
      <c r="N512" s="174"/>
      <c r="O512" s="174"/>
      <c r="P512" s="174"/>
      <c r="Q512" s="174"/>
      <c r="R512" s="174"/>
      <c r="S512" s="174"/>
      <c r="T512" s="175"/>
      <c r="AT512" s="170" t="s">
        <v>129</v>
      </c>
      <c r="AU512" s="170" t="s">
        <v>83</v>
      </c>
      <c r="AV512" s="14" t="s">
        <v>81</v>
      </c>
      <c r="AW512" s="14" t="s">
        <v>30</v>
      </c>
      <c r="AX512" s="14" t="s">
        <v>73</v>
      </c>
      <c r="AY512" s="170" t="s">
        <v>121</v>
      </c>
    </row>
    <row r="513" spans="2:51" s="13" customFormat="1" ht="12">
      <c r="B513" s="160"/>
      <c r="D513" s="161" t="s">
        <v>129</v>
      </c>
      <c r="E513" s="162" t="s">
        <v>1</v>
      </c>
      <c r="F513" s="163" t="s">
        <v>81</v>
      </c>
      <c r="H513" s="164">
        <v>1</v>
      </c>
      <c r="I513" s="165"/>
      <c r="L513" s="160"/>
      <c r="M513" s="166"/>
      <c r="N513" s="167"/>
      <c r="O513" s="167"/>
      <c r="P513" s="167"/>
      <c r="Q513" s="167"/>
      <c r="R513" s="167"/>
      <c r="S513" s="167"/>
      <c r="T513" s="168"/>
      <c r="AT513" s="162" t="s">
        <v>129</v>
      </c>
      <c r="AU513" s="162" t="s">
        <v>83</v>
      </c>
      <c r="AV513" s="13" t="s">
        <v>83</v>
      </c>
      <c r="AW513" s="13" t="s">
        <v>30</v>
      </c>
      <c r="AX513" s="13" t="s">
        <v>81</v>
      </c>
      <c r="AY513" s="162" t="s">
        <v>121</v>
      </c>
    </row>
    <row r="514" spans="1:65" s="2" customFormat="1" ht="14.45" customHeight="1">
      <c r="A514" s="33"/>
      <c r="B514" s="145"/>
      <c r="C514" s="146" t="s">
        <v>863</v>
      </c>
      <c r="D514" s="146" t="s">
        <v>123</v>
      </c>
      <c r="E514" s="147" t="s">
        <v>864</v>
      </c>
      <c r="F514" s="148" t="s">
        <v>865</v>
      </c>
      <c r="G514" s="149" t="s">
        <v>315</v>
      </c>
      <c r="H514" s="150">
        <v>1</v>
      </c>
      <c r="I514" s="151"/>
      <c r="J514" s="152">
        <f>ROUND(I514*H514,2)</f>
        <v>0</v>
      </c>
      <c r="K514" s="153"/>
      <c r="L514" s="34"/>
      <c r="M514" s="154" t="s">
        <v>1</v>
      </c>
      <c r="N514" s="155" t="s">
        <v>38</v>
      </c>
      <c r="O514" s="59"/>
      <c r="P514" s="156">
        <f>O514*H514</f>
        <v>0</v>
      </c>
      <c r="Q514" s="156">
        <v>0</v>
      </c>
      <c r="R514" s="156">
        <f>Q514*H514</f>
        <v>0</v>
      </c>
      <c r="S514" s="156">
        <v>0</v>
      </c>
      <c r="T514" s="157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58" t="s">
        <v>127</v>
      </c>
      <c r="AT514" s="158" t="s">
        <v>123</v>
      </c>
      <c r="AU514" s="158" t="s">
        <v>83</v>
      </c>
      <c r="AY514" s="18" t="s">
        <v>121</v>
      </c>
      <c r="BE514" s="159">
        <f>IF(N514="základní",J514,0)</f>
        <v>0</v>
      </c>
      <c r="BF514" s="159">
        <f>IF(N514="snížená",J514,0)</f>
        <v>0</v>
      </c>
      <c r="BG514" s="159">
        <f>IF(N514="zákl. přenesená",J514,0)</f>
        <v>0</v>
      </c>
      <c r="BH514" s="159">
        <f>IF(N514="sníž. přenesená",J514,0)</f>
        <v>0</v>
      </c>
      <c r="BI514" s="159">
        <f>IF(N514="nulová",J514,0)</f>
        <v>0</v>
      </c>
      <c r="BJ514" s="18" t="s">
        <v>81</v>
      </c>
      <c r="BK514" s="159">
        <f>ROUND(I514*H514,2)</f>
        <v>0</v>
      </c>
      <c r="BL514" s="18" t="s">
        <v>127</v>
      </c>
      <c r="BM514" s="158" t="s">
        <v>866</v>
      </c>
    </row>
    <row r="515" spans="2:51" s="13" customFormat="1" ht="12">
      <c r="B515" s="160"/>
      <c r="D515" s="161" t="s">
        <v>129</v>
      </c>
      <c r="E515" s="162" t="s">
        <v>1</v>
      </c>
      <c r="F515" s="163" t="s">
        <v>81</v>
      </c>
      <c r="H515" s="164">
        <v>1</v>
      </c>
      <c r="I515" s="165"/>
      <c r="L515" s="160"/>
      <c r="M515" s="166"/>
      <c r="N515" s="167"/>
      <c r="O515" s="167"/>
      <c r="P515" s="167"/>
      <c r="Q515" s="167"/>
      <c r="R515" s="167"/>
      <c r="S515" s="167"/>
      <c r="T515" s="168"/>
      <c r="AT515" s="162" t="s">
        <v>129</v>
      </c>
      <c r="AU515" s="162" t="s">
        <v>83</v>
      </c>
      <c r="AV515" s="13" t="s">
        <v>83</v>
      </c>
      <c r="AW515" s="13" t="s">
        <v>30</v>
      </c>
      <c r="AX515" s="13" t="s">
        <v>81</v>
      </c>
      <c r="AY515" s="162" t="s">
        <v>121</v>
      </c>
    </row>
    <row r="516" spans="2:51" s="14" customFormat="1" ht="12">
      <c r="B516" s="169"/>
      <c r="D516" s="161" t="s">
        <v>129</v>
      </c>
      <c r="E516" s="170" t="s">
        <v>1</v>
      </c>
      <c r="F516" s="171" t="s">
        <v>867</v>
      </c>
      <c r="H516" s="170" t="s">
        <v>1</v>
      </c>
      <c r="I516" s="172"/>
      <c r="L516" s="169"/>
      <c r="M516" s="173"/>
      <c r="N516" s="174"/>
      <c r="O516" s="174"/>
      <c r="P516" s="174"/>
      <c r="Q516" s="174"/>
      <c r="R516" s="174"/>
      <c r="S516" s="174"/>
      <c r="T516" s="175"/>
      <c r="AT516" s="170" t="s">
        <v>129</v>
      </c>
      <c r="AU516" s="170" t="s">
        <v>83</v>
      </c>
      <c r="AV516" s="14" t="s">
        <v>81</v>
      </c>
      <c r="AW516" s="14" t="s">
        <v>30</v>
      </c>
      <c r="AX516" s="14" t="s">
        <v>73</v>
      </c>
      <c r="AY516" s="170" t="s">
        <v>121</v>
      </c>
    </row>
    <row r="517" spans="1:65" s="2" customFormat="1" ht="14.45" customHeight="1">
      <c r="A517" s="33"/>
      <c r="B517" s="145"/>
      <c r="C517" s="146" t="s">
        <v>868</v>
      </c>
      <c r="D517" s="146" t="s">
        <v>123</v>
      </c>
      <c r="E517" s="147" t="s">
        <v>869</v>
      </c>
      <c r="F517" s="148" t="s">
        <v>948</v>
      </c>
      <c r="G517" s="149" t="s">
        <v>315</v>
      </c>
      <c r="H517" s="150">
        <v>1</v>
      </c>
      <c r="I517" s="151"/>
      <c r="J517" s="152">
        <f>ROUND(I517*H517,2)</f>
        <v>0</v>
      </c>
      <c r="K517" s="153"/>
      <c r="L517" s="34"/>
      <c r="M517" s="154" t="s">
        <v>1</v>
      </c>
      <c r="N517" s="155" t="s">
        <v>38</v>
      </c>
      <c r="O517" s="59"/>
      <c r="P517" s="156">
        <f>O517*H517</f>
        <v>0</v>
      </c>
      <c r="Q517" s="156">
        <v>0</v>
      </c>
      <c r="R517" s="156">
        <f>Q517*H517</f>
        <v>0</v>
      </c>
      <c r="S517" s="156">
        <v>0</v>
      </c>
      <c r="T517" s="157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8" t="s">
        <v>127</v>
      </c>
      <c r="AT517" s="158" t="s">
        <v>123</v>
      </c>
      <c r="AU517" s="158" t="s">
        <v>83</v>
      </c>
      <c r="AY517" s="18" t="s">
        <v>121</v>
      </c>
      <c r="BE517" s="159">
        <f>IF(N517="základní",J517,0)</f>
        <v>0</v>
      </c>
      <c r="BF517" s="159">
        <f>IF(N517="snížená",J517,0)</f>
        <v>0</v>
      </c>
      <c r="BG517" s="159">
        <f>IF(N517="zákl. přenesená",J517,0)</f>
        <v>0</v>
      </c>
      <c r="BH517" s="159">
        <f>IF(N517="sníž. přenesená",J517,0)</f>
        <v>0</v>
      </c>
      <c r="BI517" s="159">
        <f>IF(N517="nulová",J517,0)</f>
        <v>0</v>
      </c>
      <c r="BJ517" s="18" t="s">
        <v>81</v>
      </c>
      <c r="BK517" s="159">
        <f>ROUND(I517*H517,2)</f>
        <v>0</v>
      </c>
      <c r="BL517" s="18" t="s">
        <v>127</v>
      </c>
      <c r="BM517" s="158" t="s">
        <v>870</v>
      </c>
    </row>
    <row r="518" spans="2:51" s="13" customFormat="1" ht="12">
      <c r="B518" s="160"/>
      <c r="D518" s="161" t="s">
        <v>129</v>
      </c>
      <c r="E518" s="162" t="s">
        <v>1</v>
      </c>
      <c r="F518" s="163" t="s">
        <v>81</v>
      </c>
      <c r="H518" s="164">
        <v>1</v>
      </c>
      <c r="I518" s="165"/>
      <c r="L518" s="160"/>
      <c r="M518" s="166"/>
      <c r="N518" s="167"/>
      <c r="O518" s="167"/>
      <c r="P518" s="167"/>
      <c r="Q518" s="167"/>
      <c r="R518" s="167"/>
      <c r="S518" s="167"/>
      <c r="T518" s="168"/>
      <c r="AT518" s="162" t="s">
        <v>129</v>
      </c>
      <c r="AU518" s="162" t="s">
        <v>83</v>
      </c>
      <c r="AV518" s="13" t="s">
        <v>83</v>
      </c>
      <c r="AW518" s="13" t="s">
        <v>30</v>
      </c>
      <c r="AX518" s="13" t="s">
        <v>81</v>
      </c>
      <c r="AY518" s="162" t="s">
        <v>121</v>
      </c>
    </row>
    <row r="519" spans="2:51" s="14" customFormat="1" ht="22.5">
      <c r="B519" s="169"/>
      <c r="D519" s="161" t="s">
        <v>129</v>
      </c>
      <c r="E519" s="170" t="s">
        <v>1</v>
      </c>
      <c r="F519" s="171" t="s">
        <v>871</v>
      </c>
      <c r="H519" s="170" t="s">
        <v>1</v>
      </c>
      <c r="I519" s="172"/>
      <c r="L519" s="169"/>
      <c r="M519" s="173"/>
      <c r="N519" s="174"/>
      <c r="O519" s="174"/>
      <c r="P519" s="174"/>
      <c r="Q519" s="174"/>
      <c r="R519" s="174"/>
      <c r="S519" s="174"/>
      <c r="T519" s="175"/>
      <c r="AT519" s="170" t="s">
        <v>129</v>
      </c>
      <c r="AU519" s="170" t="s">
        <v>83</v>
      </c>
      <c r="AV519" s="14" t="s">
        <v>81</v>
      </c>
      <c r="AW519" s="14" t="s">
        <v>30</v>
      </c>
      <c r="AX519" s="14" t="s">
        <v>73</v>
      </c>
      <c r="AY519" s="170" t="s">
        <v>121</v>
      </c>
    </row>
    <row r="520" spans="1:65" s="2" customFormat="1" ht="14.45" customHeight="1">
      <c r="A520" s="33"/>
      <c r="B520" s="145"/>
      <c r="C520" s="146" t="s">
        <v>872</v>
      </c>
      <c r="D520" s="146" t="s">
        <v>123</v>
      </c>
      <c r="E520" s="147" t="s">
        <v>873</v>
      </c>
      <c r="F520" s="148" t="s">
        <v>874</v>
      </c>
      <c r="G520" s="149" t="s">
        <v>315</v>
      </c>
      <c r="H520" s="150">
        <v>9</v>
      </c>
      <c r="I520" s="151"/>
      <c r="J520" s="152">
        <f>ROUND(I520*H520,2)</f>
        <v>0</v>
      </c>
      <c r="K520" s="153"/>
      <c r="L520" s="34"/>
      <c r="M520" s="154" t="s">
        <v>1</v>
      </c>
      <c r="N520" s="155" t="s">
        <v>38</v>
      </c>
      <c r="O520" s="59"/>
      <c r="P520" s="156">
        <f>O520*H520</f>
        <v>0</v>
      </c>
      <c r="Q520" s="156">
        <v>0</v>
      </c>
      <c r="R520" s="156">
        <f>Q520*H520</f>
        <v>0</v>
      </c>
      <c r="S520" s="156">
        <v>0</v>
      </c>
      <c r="T520" s="157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58" t="s">
        <v>127</v>
      </c>
      <c r="AT520" s="158" t="s">
        <v>123</v>
      </c>
      <c r="AU520" s="158" t="s">
        <v>83</v>
      </c>
      <c r="AY520" s="18" t="s">
        <v>121</v>
      </c>
      <c r="BE520" s="159">
        <f>IF(N520="základní",J520,0)</f>
        <v>0</v>
      </c>
      <c r="BF520" s="159">
        <f>IF(N520="snížená",J520,0)</f>
        <v>0</v>
      </c>
      <c r="BG520" s="159">
        <f>IF(N520="zákl. přenesená",J520,0)</f>
        <v>0</v>
      </c>
      <c r="BH520" s="159">
        <f>IF(N520="sníž. přenesená",J520,0)</f>
        <v>0</v>
      </c>
      <c r="BI520" s="159">
        <f>IF(N520="nulová",J520,0)</f>
        <v>0</v>
      </c>
      <c r="BJ520" s="18" t="s">
        <v>81</v>
      </c>
      <c r="BK520" s="159">
        <f>ROUND(I520*H520,2)</f>
        <v>0</v>
      </c>
      <c r="BL520" s="18" t="s">
        <v>127</v>
      </c>
      <c r="BM520" s="158" t="s">
        <v>875</v>
      </c>
    </row>
    <row r="521" spans="2:51" s="13" customFormat="1" ht="12">
      <c r="B521" s="160"/>
      <c r="D521" s="161" t="s">
        <v>129</v>
      </c>
      <c r="E521" s="162" t="s">
        <v>1</v>
      </c>
      <c r="F521" s="163" t="s">
        <v>876</v>
      </c>
      <c r="H521" s="164">
        <v>9</v>
      </c>
      <c r="I521" s="165"/>
      <c r="L521" s="160"/>
      <c r="M521" s="166"/>
      <c r="N521" s="167"/>
      <c r="O521" s="167"/>
      <c r="P521" s="167"/>
      <c r="Q521" s="167"/>
      <c r="R521" s="167"/>
      <c r="S521" s="167"/>
      <c r="T521" s="168"/>
      <c r="AT521" s="162" t="s">
        <v>129</v>
      </c>
      <c r="AU521" s="162" t="s">
        <v>83</v>
      </c>
      <c r="AV521" s="13" t="s">
        <v>83</v>
      </c>
      <c r="AW521" s="13" t="s">
        <v>30</v>
      </c>
      <c r="AX521" s="13" t="s">
        <v>81</v>
      </c>
      <c r="AY521" s="162" t="s">
        <v>121</v>
      </c>
    </row>
    <row r="522" spans="2:63" s="12" customFormat="1" ht="22.9" customHeight="1">
      <c r="B522" s="132"/>
      <c r="D522" s="133" t="s">
        <v>72</v>
      </c>
      <c r="E522" s="143" t="s">
        <v>877</v>
      </c>
      <c r="F522" s="143" t="s">
        <v>878</v>
      </c>
      <c r="I522" s="135"/>
      <c r="J522" s="144">
        <f>BK522</f>
        <v>0</v>
      </c>
      <c r="L522" s="132"/>
      <c r="M522" s="137"/>
      <c r="N522" s="138"/>
      <c r="O522" s="138"/>
      <c r="P522" s="139">
        <f>SUM(P523:P531)</f>
        <v>0</v>
      </c>
      <c r="Q522" s="138"/>
      <c r="R522" s="139">
        <f>SUM(R523:R531)</f>
        <v>0</v>
      </c>
      <c r="S522" s="138"/>
      <c r="T522" s="140">
        <f>SUM(T523:T531)</f>
        <v>0</v>
      </c>
      <c r="AR522" s="133" t="s">
        <v>81</v>
      </c>
      <c r="AT522" s="141" t="s">
        <v>72</v>
      </c>
      <c r="AU522" s="141" t="s">
        <v>81</v>
      </c>
      <c r="AY522" s="133" t="s">
        <v>121</v>
      </c>
      <c r="BK522" s="142">
        <f>SUM(BK523:BK531)</f>
        <v>0</v>
      </c>
    </row>
    <row r="523" spans="1:65" s="2" customFormat="1" ht="19.9" customHeight="1">
      <c r="A523" s="33"/>
      <c r="B523" s="145"/>
      <c r="C523" s="146" t="s">
        <v>879</v>
      </c>
      <c r="D523" s="146" t="s">
        <v>123</v>
      </c>
      <c r="E523" s="147" t="s">
        <v>880</v>
      </c>
      <c r="F523" s="148" t="s">
        <v>881</v>
      </c>
      <c r="G523" s="149" t="s">
        <v>244</v>
      </c>
      <c r="H523" s="150">
        <v>173.104</v>
      </c>
      <c r="I523" s="151"/>
      <c r="J523" s="152">
        <f>ROUND(I523*H523,2)</f>
        <v>0</v>
      </c>
      <c r="K523" s="153"/>
      <c r="L523" s="34"/>
      <c r="M523" s="154" t="s">
        <v>1</v>
      </c>
      <c r="N523" s="155" t="s">
        <v>38</v>
      </c>
      <c r="O523" s="59"/>
      <c r="P523" s="156">
        <f>O523*H523</f>
        <v>0</v>
      </c>
      <c r="Q523" s="156">
        <v>0</v>
      </c>
      <c r="R523" s="156">
        <f>Q523*H523</f>
        <v>0</v>
      </c>
      <c r="S523" s="156">
        <v>0</v>
      </c>
      <c r="T523" s="157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58" t="s">
        <v>127</v>
      </c>
      <c r="AT523" s="158" t="s">
        <v>123</v>
      </c>
      <c r="AU523" s="158" t="s">
        <v>83</v>
      </c>
      <c r="AY523" s="18" t="s">
        <v>121</v>
      </c>
      <c r="BE523" s="159">
        <f>IF(N523="základní",J523,0)</f>
        <v>0</v>
      </c>
      <c r="BF523" s="159">
        <f>IF(N523="snížená",J523,0)</f>
        <v>0</v>
      </c>
      <c r="BG523" s="159">
        <f>IF(N523="zákl. přenesená",J523,0)</f>
        <v>0</v>
      </c>
      <c r="BH523" s="159">
        <f>IF(N523="sníž. přenesená",J523,0)</f>
        <v>0</v>
      </c>
      <c r="BI523" s="159">
        <f>IF(N523="nulová",J523,0)</f>
        <v>0</v>
      </c>
      <c r="BJ523" s="18" t="s">
        <v>81</v>
      </c>
      <c r="BK523" s="159">
        <f>ROUND(I523*H523,2)</f>
        <v>0</v>
      </c>
      <c r="BL523" s="18" t="s">
        <v>127</v>
      </c>
      <c r="BM523" s="158" t="s">
        <v>882</v>
      </c>
    </row>
    <row r="524" spans="1:65" s="2" customFormat="1" ht="22.15" customHeight="1">
      <c r="A524" s="33"/>
      <c r="B524" s="145"/>
      <c r="C524" s="146" t="s">
        <v>883</v>
      </c>
      <c r="D524" s="146" t="s">
        <v>123</v>
      </c>
      <c r="E524" s="147" t="s">
        <v>884</v>
      </c>
      <c r="F524" s="148" t="s">
        <v>885</v>
      </c>
      <c r="G524" s="149" t="s">
        <v>244</v>
      </c>
      <c r="H524" s="150">
        <v>1557.936</v>
      </c>
      <c r="I524" s="151"/>
      <c r="J524" s="152">
        <f>ROUND(I524*H524,2)</f>
        <v>0</v>
      </c>
      <c r="K524" s="153"/>
      <c r="L524" s="34"/>
      <c r="M524" s="154" t="s">
        <v>1</v>
      </c>
      <c r="N524" s="155" t="s">
        <v>38</v>
      </c>
      <c r="O524" s="59"/>
      <c r="P524" s="156">
        <f>O524*H524</f>
        <v>0</v>
      </c>
      <c r="Q524" s="156">
        <v>0</v>
      </c>
      <c r="R524" s="156">
        <f>Q524*H524</f>
        <v>0</v>
      </c>
      <c r="S524" s="156">
        <v>0</v>
      </c>
      <c r="T524" s="157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58" t="s">
        <v>127</v>
      </c>
      <c r="AT524" s="158" t="s">
        <v>123</v>
      </c>
      <c r="AU524" s="158" t="s">
        <v>83</v>
      </c>
      <c r="AY524" s="18" t="s">
        <v>121</v>
      </c>
      <c r="BE524" s="159">
        <f>IF(N524="základní",J524,0)</f>
        <v>0</v>
      </c>
      <c r="BF524" s="159">
        <f>IF(N524="snížená",J524,0)</f>
        <v>0</v>
      </c>
      <c r="BG524" s="159">
        <f>IF(N524="zákl. přenesená",J524,0)</f>
        <v>0</v>
      </c>
      <c r="BH524" s="159">
        <f>IF(N524="sníž. přenesená",J524,0)</f>
        <v>0</v>
      </c>
      <c r="BI524" s="159">
        <f>IF(N524="nulová",J524,0)</f>
        <v>0</v>
      </c>
      <c r="BJ524" s="18" t="s">
        <v>81</v>
      </c>
      <c r="BK524" s="159">
        <f>ROUND(I524*H524,2)</f>
        <v>0</v>
      </c>
      <c r="BL524" s="18" t="s">
        <v>127</v>
      </c>
      <c r="BM524" s="158" t="s">
        <v>886</v>
      </c>
    </row>
    <row r="525" spans="2:51" s="13" customFormat="1" ht="12">
      <c r="B525" s="160"/>
      <c r="D525" s="161" t="s">
        <v>129</v>
      </c>
      <c r="F525" s="163" t="s">
        <v>887</v>
      </c>
      <c r="H525" s="164">
        <v>1557.936</v>
      </c>
      <c r="I525" s="165"/>
      <c r="L525" s="160"/>
      <c r="M525" s="166"/>
      <c r="N525" s="167"/>
      <c r="O525" s="167"/>
      <c r="P525" s="167"/>
      <c r="Q525" s="167"/>
      <c r="R525" s="167"/>
      <c r="S525" s="167"/>
      <c r="T525" s="168"/>
      <c r="AT525" s="162" t="s">
        <v>129</v>
      </c>
      <c r="AU525" s="162" t="s">
        <v>83</v>
      </c>
      <c r="AV525" s="13" t="s">
        <v>83</v>
      </c>
      <c r="AW525" s="13" t="s">
        <v>3</v>
      </c>
      <c r="AX525" s="13" t="s">
        <v>81</v>
      </c>
      <c r="AY525" s="162" t="s">
        <v>121</v>
      </c>
    </row>
    <row r="526" spans="1:65" s="2" customFormat="1" ht="22.15" customHeight="1">
      <c r="A526" s="33"/>
      <c r="B526" s="145"/>
      <c r="C526" s="146" t="s">
        <v>888</v>
      </c>
      <c r="D526" s="146" t="s">
        <v>123</v>
      </c>
      <c r="E526" s="147" t="s">
        <v>889</v>
      </c>
      <c r="F526" s="148" t="s">
        <v>890</v>
      </c>
      <c r="G526" s="149" t="s">
        <v>244</v>
      </c>
      <c r="H526" s="150">
        <v>173.104</v>
      </c>
      <c r="I526" s="151"/>
      <c r="J526" s="152">
        <f aca="true" t="shared" si="40" ref="J526:J531">ROUND(I526*H526,2)</f>
        <v>0</v>
      </c>
      <c r="K526" s="153"/>
      <c r="L526" s="34"/>
      <c r="M526" s="154" t="s">
        <v>1</v>
      </c>
      <c r="N526" s="155" t="s">
        <v>38</v>
      </c>
      <c r="O526" s="59"/>
      <c r="P526" s="156">
        <f aca="true" t="shared" si="41" ref="P526:P531">O526*H526</f>
        <v>0</v>
      </c>
      <c r="Q526" s="156">
        <v>0</v>
      </c>
      <c r="R526" s="156">
        <f aca="true" t="shared" si="42" ref="R526:R531">Q526*H526</f>
        <v>0</v>
      </c>
      <c r="S526" s="156">
        <v>0</v>
      </c>
      <c r="T526" s="157">
        <f aca="true" t="shared" si="43" ref="T526:T531"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8" t="s">
        <v>127</v>
      </c>
      <c r="AT526" s="158" t="s">
        <v>123</v>
      </c>
      <c r="AU526" s="158" t="s">
        <v>83</v>
      </c>
      <c r="AY526" s="18" t="s">
        <v>121</v>
      </c>
      <c r="BE526" s="159">
        <f aca="true" t="shared" si="44" ref="BE526:BE531">IF(N526="základní",J526,0)</f>
        <v>0</v>
      </c>
      <c r="BF526" s="159">
        <f aca="true" t="shared" si="45" ref="BF526:BF531">IF(N526="snížená",J526,0)</f>
        <v>0</v>
      </c>
      <c r="BG526" s="159">
        <f aca="true" t="shared" si="46" ref="BG526:BG531">IF(N526="zákl. přenesená",J526,0)</f>
        <v>0</v>
      </c>
      <c r="BH526" s="159">
        <f aca="true" t="shared" si="47" ref="BH526:BH531">IF(N526="sníž. přenesená",J526,0)</f>
        <v>0</v>
      </c>
      <c r="BI526" s="159">
        <f aca="true" t="shared" si="48" ref="BI526:BI531">IF(N526="nulová",J526,0)</f>
        <v>0</v>
      </c>
      <c r="BJ526" s="18" t="s">
        <v>81</v>
      </c>
      <c r="BK526" s="159">
        <f aca="true" t="shared" si="49" ref="BK526:BK531">ROUND(I526*H526,2)</f>
        <v>0</v>
      </c>
      <c r="BL526" s="18" t="s">
        <v>127</v>
      </c>
      <c r="BM526" s="158" t="s">
        <v>891</v>
      </c>
    </row>
    <row r="527" spans="1:65" s="2" customFormat="1" ht="30" customHeight="1">
      <c r="A527" s="33"/>
      <c r="B527" s="145"/>
      <c r="C527" s="146" t="s">
        <v>892</v>
      </c>
      <c r="D527" s="146" t="s">
        <v>123</v>
      </c>
      <c r="E527" s="147" t="s">
        <v>893</v>
      </c>
      <c r="F527" s="148" t="s">
        <v>894</v>
      </c>
      <c r="G527" s="149" t="s">
        <v>244</v>
      </c>
      <c r="H527" s="150">
        <v>58.844</v>
      </c>
      <c r="I527" s="151"/>
      <c r="J527" s="152">
        <f t="shared" si="40"/>
        <v>0</v>
      </c>
      <c r="K527" s="153"/>
      <c r="L527" s="34"/>
      <c r="M527" s="154" t="s">
        <v>1</v>
      </c>
      <c r="N527" s="155" t="s">
        <v>38</v>
      </c>
      <c r="O527" s="59"/>
      <c r="P527" s="156">
        <f t="shared" si="41"/>
        <v>0</v>
      </c>
      <c r="Q527" s="156">
        <v>0</v>
      </c>
      <c r="R527" s="156">
        <f t="shared" si="42"/>
        <v>0</v>
      </c>
      <c r="S527" s="156">
        <v>0</v>
      </c>
      <c r="T527" s="157">
        <f t="shared" si="43"/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58" t="s">
        <v>127</v>
      </c>
      <c r="AT527" s="158" t="s">
        <v>123</v>
      </c>
      <c r="AU527" s="158" t="s">
        <v>83</v>
      </c>
      <c r="AY527" s="18" t="s">
        <v>121</v>
      </c>
      <c r="BE527" s="159">
        <f t="shared" si="44"/>
        <v>0</v>
      </c>
      <c r="BF527" s="159">
        <f t="shared" si="45"/>
        <v>0</v>
      </c>
      <c r="BG527" s="159">
        <f t="shared" si="46"/>
        <v>0</v>
      </c>
      <c r="BH527" s="159">
        <f t="shared" si="47"/>
        <v>0</v>
      </c>
      <c r="BI527" s="159">
        <f t="shared" si="48"/>
        <v>0</v>
      </c>
      <c r="BJ527" s="18" t="s">
        <v>81</v>
      </c>
      <c r="BK527" s="159">
        <f t="shared" si="49"/>
        <v>0</v>
      </c>
      <c r="BL527" s="18" t="s">
        <v>127</v>
      </c>
      <c r="BM527" s="158" t="s">
        <v>895</v>
      </c>
    </row>
    <row r="528" spans="1:65" s="2" customFormat="1" ht="30" customHeight="1">
      <c r="A528" s="33"/>
      <c r="B528" s="145"/>
      <c r="C528" s="146" t="s">
        <v>896</v>
      </c>
      <c r="D528" s="146" t="s">
        <v>123</v>
      </c>
      <c r="E528" s="147" t="s">
        <v>897</v>
      </c>
      <c r="F528" s="148" t="s">
        <v>898</v>
      </c>
      <c r="G528" s="149" t="s">
        <v>244</v>
      </c>
      <c r="H528" s="150">
        <v>3.6</v>
      </c>
      <c r="I528" s="151"/>
      <c r="J528" s="152">
        <f t="shared" si="40"/>
        <v>0</v>
      </c>
      <c r="K528" s="153"/>
      <c r="L528" s="34"/>
      <c r="M528" s="154" t="s">
        <v>1</v>
      </c>
      <c r="N528" s="155" t="s">
        <v>38</v>
      </c>
      <c r="O528" s="59"/>
      <c r="P528" s="156">
        <f t="shared" si="41"/>
        <v>0</v>
      </c>
      <c r="Q528" s="156">
        <v>0</v>
      </c>
      <c r="R528" s="156">
        <f t="shared" si="42"/>
        <v>0</v>
      </c>
      <c r="S528" s="156">
        <v>0</v>
      </c>
      <c r="T528" s="157">
        <f t="shared" si="43"/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58" t="s">
        <v>127</v>
      </c>
      <c r="AT528" s="158" t="s">
        <v>123</v>
      </c>
      <c r="AU528" s="158" t="s">
        <v>83</v>
      </c>
      <c r="AY528" s="18" t="s">
        <v>121</v>
      </c>
      <c r="BE528" s="159">
        <f t="shared" si="44"/>
        <v>0</v>
      </c>
      <c r="BF528" s="159">
        <f t="shared" si="45"/>
        <v>0</v>
      </c>
      <c r="BG528" s="159">
        <f t="shared" si="46"/>
        <v>0</v>
      </c>
      <c r="BH528" s="159">
        <f t="shared" si="47"/>
        <v>0</v>
      </c>
      <c r="BI528" s="159">
        <f t="shared" si="48"/>
        <v>0</v>
      </c>
      <c r="BJ528" s="18" t="s">
        <v>81</v>
      </c>
      <c r="BK528" s="159">
        <f t="shared" si="49"/>
        <v>0</v>
      </c>
      <c r="BL528" s="18" t="s">
        <v>127</v>
      </c>
      <c r="BM528" s="158" t="s">
        <v>899</v>
      </c>
    </row>
    <row r="529" spans="1:65" s="2" customFormat="1" ht="30" customHeight="1">
      <c r="A529" s="33"/>
      <c r="B529" s="145"/>
      <c r="C529" s="146" t="s">
        <v>900</v>
      </c>
      <c r="D529" s="146" t="s">
        <v>123</v>
      </c>
      <c r="E529" s="147" t="s">
        <v>901</v>
      </c>
      <c r="F529" s="148" t="s">
        <v>902</v>
      </c>
      <c r="G529" s="149" t="s">
        <v>244</v>
      </c>
      <c r="H529" s="150">
        <v>101.58</v>
      </c>
      <c r="I529" s="151"/>
      <c r="J529" s="152">
        <f t="shared" si="40"/>
        <v>0</v>
      </c>
      <c r="K529" s="153"/>
      <c r="L529" s="34"/>
      <c r="M529" s="154" t="s">
        <v>1</v>
      </c>
      <c r="N529" s="155" t="s">
        <v>38</v>
      </c>
      <c r="O529" s="59"/>
      <c r="P529" s="156">
        <f t="shared" si="41"/>
        <v>0</v>
      </c>
      <c r="Q529" s="156">
        <v>0</v>
      </c>
      <c r="R529" s="156">
        <f t="shared" si="42"/>
        <v>0</v>
      </c>
      <c r="S529" s="156">
        <v>0</v>
      </c>
      <c r="T529" s="157">
        <f t="shared" si="43"/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58" t="s">
        <v>127</v>
      </c>
      <c r="AT529" s="158" t="s">
        <v>123</v>
      </c>
      <c r="AU529" s="158" t="s">
        <v>83</v>
      </c>
      <c r="AY529" s="18" t="s">
        <v>121</v>
      </c>
      <c r="BE529" s="159">
        <f t="shared" si="44"/>
        <v>0</v>
      </c>
      <c r="BF529" s="159">
        <f t="shared" si="45"/>
        <v>0</v>
      </c>
      <c r="BG529" s="159">
        <f t="shared" si="46"/>
        <v>0</v>
      </c>
      <c r="BH529" s="159">
        <f t="shared" si="47"/>
        <v>0</v>
      </c>
      <c r="BI529" s="159">
        <f t="shared" si="48"/>
        <v>0</v>
      </c>
      <c r="BJ529" s="18" t="s">
        <v>81</v>
      </c>
      <c r="BK529" s="159">
        <f t="shared" si="49"/>
        <v>0</v>
      </c>
      <c r="BL529" s="18" t="s">
        <v>127</v>
      </c>
      <c r="BM529" s="158" t="s">
        <v>903</v>
      </c>
    </row>
    <row r="530" spans="1:65" s="2" customFormat="1" ht="22.15" customHeight="1">
      <c r="A530" s="33"/>
      <c r="B530" s="145"/>
      <c r="C530" s="146" t="s">
        <v>904</v>
      </c>
      <c r="D530" s="146" t="s">
        <v>123</v>
      </c>
      <c r="E530" s="147" t="s">
        <v>905</v>
      </c>
      <c r="F530" s="148" t="s">
        <v>243</v>
      </c>
      <c r="G530" s="149" t="s">
        <v>244</v>
      </c>
      <c r="H530" s="150">
        <v>8.58</v>
      </c>
      <c r="I530" s="151"/>
      <c r="J530" s="152">
        <f t="shared" si="40"/>
        <v>0</v>
      </c>
      <c r="K530" s="153"/>
      <c r="L530" s="34"/>
      <c r="M530" s="154" t="s">
        <v>1</v>
      </c>
      <c r="N530" s="155" t="s">
        <v>38</v>
      </c>
      <c r="O530" s="59"/>
      <c r="P530" s="156">
        <f t="shared" si="41"/>
        <v>0</v>
      </c>
      <c r="Q530" s="156">
        <v>0</v>
      </c>
      <c r="R530" s="156">
        <f t="shared" si="42"/>
        <v>0</v>
      </c>
      <c r="S530" s="156">
        <v>0</v>
      </c>
      <c r="T530" s="157">
        <f t="shared" si="43"/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58" t="s">
        <v>127</v>
      </c>
      <c r="AT530" s="158" t="s">
        <v>123</v>
      </c>
      <c r="AU530" s="158" t="s">
        <v>83</v>
      </c>
      <c r="AY530" s="18" t="s">
        <v>121</v>
      </c>
      <c r="BE530" s="159">
        <f t="shared" si="44"/>
        <v>0</v>
      </c>
      <c r="BF530" s="159">
        <f t="shared" si="45"/>
        <v>0</v>
      </c>
      <c r="BG530" s="159">
        <f t="shared" si="46"/>
        <v>0</v>
      </c>
      <c r="BH530" s="159">
        <f t="shared" si="47"/>
        <v>0</v>
      </c>
      <c r="BI530" s="159">
        <f t="shared" si="48"/>
        <v>0</v>
      </c>
      <c r="BJ530" s="18" t="s">
        <v>81</v>
      </c>
      <c r="BK530" s="159">
        <f t="shared" si="49"/>
        <v>0</v>
      </c>
      <c r="BL530" s="18" t="s">
        <v>127</v>
      </c>
      <c r="BM530" s="158" t="s">
        <v>906</v>
      </c>
    </row>
    <row r="531" spans="1:65" s="2" customFormat="1" ht="30" customHeight="1">
      <c r="A531" s="33"/>
      <c r="B531" s="145"/>
      <c r="C531" s="146" t="s">
        <v>907</v>
      </c>
      <c r="D531" s="146" t="s">
        <v>123</v>
      </c>
      <c r="E531" s="147" t="s">
        <v>908</v>
      </c>
      <c r="F531" s="148" t="s">
        <v>909</v>
      </c>
      <c r="G531" s="149" t="s">
        <v>244</v>
      </c>
      <c r="H531" s="150">
        <v>0.5</v>
      </c>
      <c r="I531" s="151"/>
      <c r="J531" s="152">
        <f t="shared" si="40"/>
        <v>0</v>
      </c>
      <c r="K531" s="153"/>
      <c r="L531" s="34"/>
      <c r="M531" s="154" t="s">
        <v>1</v>
      </c>
      <c r="N531" s="155" t="s">
        <v>38</v>
      </c>
      <c r="O531" s="59"/>
      <c r="P531" s="156">
        <f t="shared" si="41"/>
        <v>0</v>
      </c>
      <c r="Q531" s="156">
        <v>0</v>
      </c>
      <c r="R531" s="156">
        <f t="shared" si="42"/>
        <v>0</v>
      </c>
      <c r="S531" s="156">
        <v>0</v>
      </c>
      <c r="T531" s="157">
        <f t="shared" si="43"/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8" t="s">
        <v>127</v>
      </c>
      <c r="AT531" s="158" t="s">
        <v>123</v>
      </c>
      <c r="AU531" s="158" t="s">
        <v>83</v>
      </c>
      <c r="AY531" s="18" t="s">
        <v>121</v>
      </c>
      <c r="BE531" s="159">
        <f t="shared" si="44"/>
        <v>0</v>
      </c>
      <c r="BF531" s="159">
        <f t="shared" si="45"/>
        <v>0</v>
      </c>
      <c r="BG531" s="159">
        <f t="shared" si="46"/>
        <v>0</v>
      </c>
      <c r="BH531" s="159">
        <f t="shared" si="47"/>
        <v>0</v>
      </c>
      <c r="BI531" s="159">
        <f t="shared" si="48"/>
        <v>0</v>
      </c>
      <c r="BJ531" s="18" t="s">
        <v>81</v>
      </c>
      <c r="BK531" s="159">
        <f t="shared" si="49"/>
        <v>0</v>
      </c>
      <c r="BL531" s="18" t="s">
        <v>127</v>
      </c>
      <c r="BM531" s="158" t="s">
        <v>910</v>
      </c>
    </row>
    <row r="532" spans="2:63" s="12" customFormat="1" ht="22.9" customHeight="1">
      <c r="B532" s="132"/>
      <c r="D532" s="133" t="s">
        <v>72</v>
      </c>
      <c r="E532" s="143" t="s">
        <v>911</v>
      </c>
      <c r="F532" s="143" t="s">
        <v>912</v>
      </c>
      <c r="I532" s="135"/>
      <c r="J532" s="144">
        <f>BK532</f>
        <v>0</v>
      </c>
      <c r="L532" s="132"/>
      <c r="M532" s="137"/>
      <c r="N532" s="138"/>
      <c r="O532" s="138"/>
      <c r="P532" s="139">
        <f>P533</f>
        <v>0</v>
      </c>
      <c r="Q532" s="138"/>
      <c r="R532" s="139">
        <f>R533</f>
        <v>0</v>
      </c>
      <c r="S532" s="138"/>
      <c r="T532" s="140">
        <f>T533</f>
        <v>0</v>
      </c>
      <c r="AR532" s="133" t="s">
        <v>81</v>
      </c>
      <c r="AT532" s="141" t="s">
        <v>72</v>
      </c>
      <c r="AU532" s="141" t="s">
        <v>81</v>
      </c>
      <c r="AY532" s="133" t="s">
        <v>121</v>
      </c>
      <c r="BK532" s="142">
        <f>BK533</f>
        <v>0</v>
      </c>
    </row>
    <row r="533" spans="1:65" s="2" customFormat="1" ht="22.15" customHeight="1">
      <c r="A533" s="33"/>
      <c r="B533" s="145"/>
      <c r="C533" s="146" t="s">
        <v>913</v>
      </c>
      <c r="D533" s="146" t="s">
        <v>123</v>
      </c>
      <c r="E533" s="147" t="s">
        <v>914</v>
      </c>
      <c r="F533" s="148" t="s">
        <v>915</v>
      </c>
      <c r="G533" s="149" t="s">
        <v>244</v>
      </c>
      <c r="H533" s="150">
        <v>438.732</v>
      </c>
      <c r="I533" s="151"/>
      <c r="J533" s="152">
        <f>ROUND(I533*H533,2)</f>
        <v>0</v>
      </c>
      <c r="K533" s="153"/>
      <c r="L533" s="34"/>
      <c r="M533" s="154" t="s">
        <v>1</v>
      </c>
      <c r="N533" s="155" t="s">
        <v>38</v>
      </c>
      <c r="O533" s="59"/>
      <c r="P533" s="156">
        <f>O533*H533</f>
        <v>0</v>
      </c>
      <c r="Q533" s="156">
        <v>0</v>
      </c>
      <c r="R533" s="156">
        <f>Q533*H533</f>
        <v>0</v>
      </c>
      <c r="S533" s="156">
        <v>0</v>
      </c>
      <c r="T533" s="157">
        <f>S533*H533</f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58" t="s">
        <v>127</v>
      </c>
      <c r="AT533" s="158" t="s">
        <v>123</v>
      </c>
      <c r="AU533" s="158" t="s">
        <v>83</v>
      </c>
      <c r="AY533" s="18" t="s">
        <v>121</v>
      </c>
      <c r="BE533" s="159">
        <f>IF(N533="základní",J533,0)</f>
        <v>0</v>
      </c>
      <c r="BF533" s="159">
        <f>IF(N533="snížená",J533,0)</f>
        <v>0</v>
      </c>
      <c r="BG533" s="159">
        <f>IF(N533="zákl. přenesená",J533,0)</f>
        <v>0</v>
      </c>
      <c r="BH533" s="159">
        <f>IF(N533="sníž. přenesená",J533,0)</f>
        <v>0</v>
      </c>
      <c r="BI533" s="159">
        <f>IF(N533="nulová",J533,0)</f>
        <v>0</v>
      </c>
      <c r="BJ533" s="18" t="s">
        <v>81</v>
      </c>
      <c r="BK533" s="159">
        <f>ROUND(I533*H533,2)</f>
        <v>0</v>
      </c>
      <c r="BL533" s="18" t="s">
        <v>127</v>
      </c>
      <c r="BM533" s="158" t="s">
        <v>916</v>
      </c>
    </row>
    <row r="534" spans="2:63" s="12" customFormat="1" ht="25.9" customHeight="1">
      <c r="B534" s="132"/>
      <c r="D534" s="133" t="s">
        <v>72</v>
      </c>
      <c r="E534" s="134" t="s">
        <v>270</v>
      </c>
      <c r="F534" s="134" t="s">
        <v>917</v>
      </c>
      <c r="I534" s="135"/>
      <c r="J534" s="136">
        <f>BK534</f>
        <v>0</v>
      </c>
      <c r="L534" s="132"/>
      <c r="M534" s="137"/>
      <c r="N534" s="138"/>
      <c r="O534" s="138"/>
      <c r="P534" s="139">
        <f>P535</f>
        <v>0</v>
      </c>
      <c r="Q534" s="138"/>
      <c r="R534" s="139">
        <f>R535</f>
        <v>0.23711999999999997</v>
      </c>
      <c r="S534" s="138"/>
      <c r="T534" s="140">
        <f>T535</f>
        <v>0</v>
      </c>
      <c r="AR534" s="133" t="s">
        <v>135</v>
      </c>
      <c r="AT534" s="141" t="s">
        <v>72</v>
      </c>
      <c r="AU534" s="141" t="s">
        <v>73</v>
      </c>
      <c r="AY534" s="133" t="s">
        <v>121</v>
      </c>
      <c r="BK534" s="142">
        <f>BK535</f>
        <v>0</v>
      </c>
    </row>
    <row r="535" spans="2:63" s="12" customFormat="1" ht="22.9" customHeight="1">
      <c r="B535" s="132"/>
      <c r="D535" s="133" t="s">
        <v>72</v>
      </c>
      <c r="E535" s="143" t="s">
        <v>918</v>
      </c>
      <c r="F535" s="143" t="s">
        <v>919</v>
      </c>
      <c r="I535" s="135"/>
      <c r="J535" s="144">
        <f>BK535</f>
        <v>0</v>
      </c>
      <c r="L535" s="132"/>
      <c r="M535" s="137"/>
      <c r="N535" s="138"/>
      <c r="O535" s="138"/>
      <c r="P535" s="139">
        <f>SUM(P536:P543)</f>
        <v>0</v>
      </c>
      <c r="Q535" s="138"/>
      <c r="R535" s="139">
        <f>SUM(R536:R543)</f>
        <v>0.23711999999999997</v>
      </c>
      <c r="S535" s="138"/>
      <c r="T535" s="140">
        <f>SUM(T536:T543)</f>
        <v>0</v>
      </c>
      <c r="AR535" s="133" t="s">
        <v>135</v>
      </c>
      <c r="AT535" s="141" t="s">
        <v>72</v>
      </c>
      <c r="AU535" s="141" t="s">
        <v>81</v>
      </c>
      <c r="AY535" s="133" t="s">
        <v>121</v>
      </c>
      <c r="BK535" s="142">
        <f>SUM(BK536:BK543)</f>
        <v>0</v>
      </c>
    </row>
    <row r="536" spans="1:65" s="2" customFormat="1" ht="22.15" customHeight="1">
      <c r="A536" s="33"/>
      <c r="B536" s="145"/>
      <c r="C536" s="146" t="s">
        <v>920</v>
      </c>
      <c r="D536" s="146" t="s">
        <v>123</v>
      </c>
      <c r="E536" s="147" t="s">
        <v>921</v>
      </c>
      <c r="F536" s="148" t="s">
        <v>922</v>
      </c>
      <c r="G536" s="149" t="s">
        <v>148</v>
      </c>
      <c r="H536" s="150">
        <v>114</v>
      </c>
      <c r="I536" s="151"/>
      <c r="J536" s="152">
        <f>ROUND(I536*H536,2)</f>
        <v>0</v>
      </c>
      <c r="K536" s="153"/>
      <c r="L536" s="34"/>
      <c r="M536" s="154" t="s">
        <v>1</v>
      </c>
      <c r="N536" s="155" t="s">
        <v>38</v>
      </c>
      <c r="O536" s="59"/>
      <c r="P536" s="156">
        <f>O536*H536</f>
        <v>0</v>
      </c>
      <c r="Q536" s="156">
        <v>0</v>
      </c>
      <c r="R536" s="156">
        <f>Q536*H536</f>
        <v>0</v>
      </c>
      <c r="S536" s="156">
        <v>0</v>
      </c>
      <c r="T536" s="157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58" t="s">
        <v>468</v>
      </c>
      <c r="AT536" s="158" t="s">
        <v>123</v>
      </c>
      <c r="AU536" s="158" t="s">
        <v>83</v>
      </c>
      <c r="AY536" s="18" t="s">
        <v>121</v>
      </c>
      <c r="BE536" s="159">
        <f>IF(N536="základní",J536,0)</f>
        <v>0</v>
      </c>
      <c r="BF536" s="159">
        <f>IF(N536="snížená",J536,0)</f>
        <v>0</v>
      </c>
      <c r="BG536" s="159">
        <f>IF(N536="zákl. přenesená",J536,0)</f>
        <v>0</v>
      </c>
      <c r="BH536" s="159">
        <f>IF(N536="sníž. přenesená",J536,0)</f>
        <v>0</v>
      </c>
      <c r="BI536" s="159">
        <f>IF(N536="nulová",J536,0)</f>
        <v>0</v>
      </c>
      <c r="BJ536" s="18" t="s">
        <v>81</v>
      </c>
      <c r="BK536" s="159">
        <f>ROUND(I536*H536,2)</f>
        <v>0</v>
      </c>
      <c r="BL536" s="18" t="s">
        <v>468</v>
      </c>
      <c r="BM536" s="158" t="s">
        <v>923</v>
      </c>
    </row>
    <row r="537" spans="2:51" s="13" customFormat="1" ht="22.5">
      <c r="B537" s="160"/>
      <c r="D537" s="161" t="s">
        <v>129</v>
      </c>
      <c r="E537" s="162" t="s">
        <v>1</v>
      </c>
      <c r="F537" s="163" t="s">
        <v>924</v>
      </c>
      <c r="H537" s="164">
        <v>68</v>
      </c>
      <c r="I537" s="165"/>
      <c r="L537" s="160"/>
      <c r="M537" s="166"/>
      <c r="N537" s="167"/>
      <c r="O537" s="167"/>
      <c r="P537" s="167"/>
      <c r="Q537" s="167"/>
      <c r="R537" s="167"/>
      <c r="S537" s="167"/>
      <c r="T537" s="168"/>
      <c r="AT537" s="162" t="s">
        <v>129</v>
      </c>
      <c r="AU537" s="162" t="s">
        <v>83</v>
      </c>
      <c r="AV537" s="13" t="s">
        <v>83</v>
      </c>
      <c r="AW537" s="13" t="s">
        <v>30</v>
      </c>
      <c r="AX537" s="13" t="s">
        <v>73</v>
      </c>
      <c r="AY537" s="162" t="s">
        <v>121</v>
      </c>
    </row>
    <row r="538" spans="2:51" s="13" customFormat="1" ht="22.5">
      <c r="B538" s="160"/>
      <c r="D538" s="161" t="s">
        <v>129</v>
      </c>
      <c r="E538" s="162" t="s">
        <v>1</v>
      </c>
      <c r="F538" s="163" t="s">
        <v>925</v>
      </c>
      <c r="H538" s="164">
        <v>14</v>
      </c>
      <c r="I538" s="165"/>
      <c r="L538" s="160"/>
      <c r="M538" s="166"/>
      <c r="N538" s="167"/>
      <c r="O538" s="167"/>
      <c r="P538" s="167"/>
      <c r="Q538" s="167"/>
      <c r="R538" s="167"/>
      <c r="S538" s="167"/>
      <c r="T538" s="168"/>
      <c r="AT538" s="162" t="s">
        <v>129</v>
      </c>
      <c r="AU538" s="162" t="s">
        <v>83</v>
      </c>
      <c r="AV538" s="13" t="s">
        <v>83</v>
      </c>
      <c r="AW538" s="13" t="s">
        <v>30</v>
      </c>
      <c r="AX538" s="13" t="s">
        <v>73</v>
      </c>
      <c r="AY538" s="162" t="s">
        <v>121</v>
      </c>
    </row>
    <row r="539" spans="2:51" s="13" customFormat="1" ht="22.5">
      <c r="B539" s="160"/>
      <c r="D539" s="161" t="s">
        <v>129</v>
      </c>
      <c r="E539" s="162" t="s">
        <v>1</v>
      </c>
      <c r="F539" s="163" t="s">
        <v>926</v>
      </c>
      <c r="H539" s="164">
        <v>16</v>
      </c>
      <c r="I539" s="165"/>
      <c r="L539" s="160"/>
      <c r="M539" s="166"/>
      <c r="N539" s="167"/>
      <c r="O539" s="167"/>
      <c r="P539" s="167"/>
      <c r="Q539" s="167"/>
      <c r="R539" s="167"/>
      <c r="S539" s="167"/>
      <c r="T539" s="168"/>
      <c r="AT539" s="162" t="s">
        <v>129</v>
      </c>
      <c r="AU539" s="162" t="s">
        <v>83</v>
      </c>
      <c r="AV539" s="13" t="s">
        <v>83</v>
      </c>
      <c r="AW539" s="13" t="s">
        <v>30</v>
      </c>
      <c r="AX539" s="13" t="s">
        <v>73</v>
      </c>
      <c r="AY539" s="162" t="s">
        <v>121</v>
      </c>
    </row>
    <row r="540" spans="2:51" s="13" customFormat="1" ht="12">
      <c r="B540" s="160"/>
      <c r="D540" s="161" t="s">
        <v>129</v>
      </c>
      <c r="E540" s="162" t="s">
        <v>1</v>
      </c>
      <c r="F540" s="163" t="s">
        <v>927</v>
      </c>
      <c r="H540" s="164">
        <v>16</v>
      </c>
      <c r="I540" s="165"/>
      <c r="L540" s="160"/>
      <c r="M540" s="166"/>
      <c r="N540" s="167"/>
      <c r="O540" s="167"/>
      <c r="P540" s="167"/>
      <c r="Q540" s="167"/>
      <c r="R540" s="167"/>
      <c r="S540" s="167"/>
      <c r="T540" s="168"/>
      <c r="AT540" s="162" t="s">
        <v>129</v>
      </c>
      <c r="AU540" s="162" t="s">
        <v>83</v>
      </c>
      <c r="AV540" s="13" t="s">
        <v>83</v>
      </c>
      <c r="AW540" s="13" t="s">
        <v>30</v>
      </c>
      <c r="AX540" s="13" t="s">
        <v>73</v>
      </c>
      <c r="AY540" s="162" t="s">
        <v>121</v>
      </c>
    </row>
    <row r="541" spans="2:51" s="15" customFormat="1" ht="12">
      <c r="B541" s="176"/>
      <c r="D541" s="161" t="s">
        <v>129</v>
      </c>
      <c r="E541" s="177" t="s">
        <v>1</v>
      </c>
      <c r="F541" s="178" t="s">
        <v>198</v>
      </c>
      <c r="H541" s="179">
        <v>114</v>
      </c>
      <c r="I541" s="180"/>
      <c r="L541" s="176"/>
      <c r="M541" s="181"/>
      <c r="N541" s="182"/>
      <c r="O541" s="182"/>
      <c r="P541" s="182"/>
      <c r="Q541" s="182"/>
      <c r="R541" s="182"/>
      <c r="S541" s="182"/>
      <c r="T541" s="183"/>
      <c r="AT541" s="177" t="s">
        <v>129</v>
      </c>
      <c r="AU541" s="177" t="s">
        <v>83</v>
      </c>
      <c r="AV541" s="15" t="s">
        <v>127</v>
      </c>
      <c r="AW541" s="15" t="s">
        <v>30</v>
      </c>
      <c r="AX541" s="15" t="s">
        <v>81</v>
      </c>
      <c r="AY541" s="177" t="s">
        <v>121</v>
      </c>
    </row>
    <row r="542" spans="1:65" s="2" customFormat="1" ht="14.45" customHeight="1">
      <c r="A542" s="33"/>
      <c r="B542" s="145"/>
      <c r="C542" s="184" t="s">
        <v>928</v>
      </c>
      <c r="D542" s="184" t="s">
        <v>270</v>
      </c>
      <c r="E542" s="185" t="s">
        <v>929</v>
      </c>
      <c r="F542" s="186" t="s">
        <v>930</v>
      </c>
      <c r="G542" s="187" t="s">
        <v>148</v>
      </c>
      <c r="H542" s="188">
        <v>114</v>
      </c>
      <c r="I542" s="189"/>
      <c r="J542" s="190">
        <f>ROUND(I542*H542,2)</f>
        <v>0</v>
      </c>
      <c r="K542" s="191"/>
      <c r="L542" s="192"/>
      <c r="M542" s="193" t="s">
        <v>1</v>
      </c>
      <c r="N542" s="194" t="s">
        <v>38</v>
      </c>
      <c r="O542" s="59"/>
      <c r="P542" s="156">
        <f>O542*H542</f>
        <v>0</v>
      </c>
      <c r="Q542" s="156">
        <v>0.00208</v>
      </c>
      <c r="R542" s="156">
        <f>Q542*H542</f>
        <v>0.23711999999999997</v>
      </c>
      <c r="S542" s="156">
        <v>0</v>
      </c>
      <c r="T542" s="157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58" t="s">
        <v>766</v>
      </c>
      <c r="AT542" s="158" t="s">
        <v>270</v>
      </c>
      <c r="AU542" s="158" t="s">
        <v>83</v>
      </c>
      <c r="AY542" s="18" t="s">
        <v>121</v>
      </c>
      <c r="BE542" s="159">
        <f>IF(N542="základní",J542,0)</f>
        <v>0</v>
      </c>
      <c r="BF542" s="159">
        <f>IF(N542="snížená",J542,0)</f>
        <v>0</v>
      </c>
      <c r="BG542" s="159">
        <f>IF(N542="zákl. přenesená",J542,0)</f>
        <v>0</v>
      </c>
      <c r="BH542" s="159">
        <f>IF(N542="sníž. přenesená",J542,0)</f>
        <v>0</v>
      </c>
      <c r="BI542" s="159">
        <f>IF(N542="nulová",J542,0)</f>
        <v>0</v>
      </c>
      <c r="BJ542" s="18" t="s">
        <v>81</v>
      </c>
      <c r="BK542" s="159">
        <f>ROUND(I542*H542,2)</f>
        <v>0</v>
      </c>
      <c r="BL542" s="18" t="s">
        <v>766</v>
      </c>
      <c r="BM542" s="158" t="s">
        <v>931</v>
      </c>
    </row>
    <row r="543" spans="1:65" s="2" customFormat="1" ht="14.45" customHeight="1">
      <c r="A543" s="33"/>
      <c r="B543" s="145"/>
      <c r="C543" s="146" t="s">
        <v>932</v>
      </c>
      <c r="D543" s="146" t="s">
        <v>123</v>
      </c>
      <c r="E543" s="147" t="s">
        <v>933</v>
      </c>
      <c r="F543" s="148" t="s">
        <v>934</v>
      </c>
      <c r="G543" s="149" t="s">
        <v>315</v>
      </c>
      <c r="H543" s="150">
        <v>16</v>
      </c>
      <c r="I543" s="151"/>
      <c r="J543" s="152">
        <f>ROUND(I543*H543,2)</f>
        <v>0</v>
      </c>
      <c r="K543" s="153"/>
      <c r="L543" s="34"/>
      <c r="M543" s="203" t="s">
        <v>1</v>
      </c>
      <c r="N543" s="204" t="s">
        <v>38</v>
      </c>
      <c r="O543" s="205"/>
      <c r="P543" s="206">
        <f>O543*H543</f>
        <v>0</v>
      </c>
      <c r="Q543" s="206">
        <v>0</v>
      </c>
      <c r="R543" s="206">
        <f>Q543*H543</f>
        <v>0</v>
      </c>
      <c r="S543" s="206">
        <v>0</v>
      </c>
      <c r="T543" s="207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58" t="s">
        <v>468</v>
      </c>
      <c r="AT543" s="158" t="s">
        <v>123</v>
      </c>
      <c r="AU543" s="158" t="s">
        <v>83</v>
      </c>
      <c r="AY543" s="18" t="s">
        <v>121</v>
      </c>
      <c r="BE543" s="159">
        <f>IF(N543="základní",J543,0)</f>
        <v>0</v>
      </c>
      <c r="BF543" s="159">
        <f>IF(N543="snížená",J543,0)</f>
        <v>0</v>
      </c>
      <c r="BG543" s="159">
        <f>IF(N543="zákl. přenesená",J543,0)</f>
        <v>0</v>
      </c>
      <c r="BH543" s="159">
        <f>IF(N543="sníž. přenesená",J543,0)</f>
        <v>0</v>
      </c>
      <c r="BI543" s="159">
        <f>IF(N543="nulová",J543,0)</f>
        <v>0</v>
      </c>
      <c r="BJ543" s="18" t="s">
        <v>81</v>
      </c>
      <c r="BK543" s="159">
        <f>ROUND(I543*H543,2)</f>
        <v>0</v>
      </c>
      <c r="BL543" s="18" t="s">
        <v>468</v>
      </c>
      <c r="BM543" s="158" t="s">
        <v>935</v>
      </c>
    </row>
    <row r="544" spans="1:31" s="2" customFormat="1" ht="6.95" customHeight="1">
      <c r="A544" s="33"/>
      <c r="B544" s="48"/>
      <c r="C544" s="49"/>
      <c r="D544" s="49"/>
      <c r="E544" s="49"/>
      <c r="F544" s="49"/>
      <c r="G544" s="49"/>
      <c r="H544" s="49"/>
      <c r="I544" s="49"/>
      <c r="J544" s="49"/>
      <c r="K544" s="49"/>
      <c r="L544" s="34"/>
      <c r="M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</row>
  </sheetData>
  <autoFilter ref="C126:K54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37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8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87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27" customHeight="1">
      <c r="B7" s="21"/>
      <c r="E7" s="251" t="str">
        <f>'Rekapitulace stavby'!K6</f>
        <v>Regenerace panelového sídliště Nerudova v Novém Jíčíně - I. Etapa</v>
      </c>
      <c r="F7" s="252"/>
      <c r="G7" s="252"/>
      <c r="H7" s="252"/>
      <c r="L7" s="21"/>
    </row>
    <row r="8" spans="1:31" s="2" customFormat="1" ht="12" customHeight="1">
      <c r="A8" s="33"/>
      <c r="B8" s="34"/>
      <c r="C8" s="33"/>
      <c r="D8" s="28" t="s">
        <v>88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1.15" customHeight="1">
      <c r="A9" s="33"/>
      <c r="B9" s="34"/>
      <c r="C9" s="33"/>
      <c r="D9" s="33"/>
      <c r="E9" s="248" t="s">
        <v>936</v>
      </c>
      <c r="F9" s="250"/>
      <c r="G9" s="250"/>
      <c r="H9" s="25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11. 11. 2021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26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3" t="str">
        <f>'Rekapitulace stavby'!E14</f>
        <v>Vyplň údaj</v>
      </c>
      <c r="F18" s="214"/>
      <c r="G18" s="214"/>
      <c r="H18" s="214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26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95"/>
      <c r="B27" s="96"/>
      <c r="C27" s="95"/>
      <c r="D27" s="95"/>
      <c r="E27" s="219" t="s">
        <v>1</v>
      </c>
      <c r="F27" s="219"/>
      <c r="G27" s="219"/>
      <c r="H27" s="21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33</v>
      </c>
      <c r="E30" s="33"/>
      <c r="F30" s="33"/>
      <c r="G30" s="33"/>
      <c r="H30" s="33"/>
      <c r="I30" s="33"/>
      <c r="J30" s="72">
        <f>ROUND(J117,2)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37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37</v>
      </c>
      <c r="E33" s="28" t="s">
        <v>38</v>
      </c>
      <c r="F33" s="100">
        <f>ROUND((SUM(BE117:BE126)),2)</f>
        <v>0</v>
      </c>
      <c r="G33" s="33"/>
      <c r="H33" s="33"/>
      <c r="I33" s="101">
        <v>0.21</v>
      </c>
      <c r="J33" s="100">
        <f>ROUND(((SUM(BE117:BE126))*I33),2)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39</v>
      </c>
      <c r="F34" s="100">
        <f>ROUND((SUM(BF117:BF126)),2)</f>
        <v>0</v>
      </c>
      <c r="G34" s="33"/>
      <c r="H34" s="33"/>
      <c r="I34" s="101">
        <v>0.15</v>
      </c>
      <c r="J34" s="100">
        <f>ROUND(((SUM(BF117:BF126))*I34),2)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40</v>
      </c>
      <c r="F35" s="100">
        <f>ROUND((SUM(BG117:BG126)),2)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41</v>
      </c>
      <c r="F36" s="100">
        <f>ROUND((SUM(BH117:BH126)),2)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42</v>
      </c>
      <c r="F37" s="100">
        <f>ROUND((SUM(BI117:BI126)),2)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43</v>
      </c>
      <c r="E39" s="61"/>
      <c r="F39" s="61"/>
      <c r="G39" s="104" t="s">
        <v>44</v>
      </c>
      <c r="H39" s="105" t="s">
        <v>45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08" t="s">
        <v>49</v>
      </c>
      <c r="G61" s="46" t="s">
        <v>48</v>
      </c>
      <c r="H61" s="36"/>
      <c r="I61" s="36"/>
      <c r="J61" s="109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08" t="s">
        <v>49</v>
      </c>
      <c r="G76" s="46" t="s">
        <v>48</v>
      </c>
      <c r="H76" s="36"/>
      <c r="I76" s="36"/>
      <c r="J76" s="109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90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7" customHeight="1">
      <c r="A85" s="33"/>
      <c r="B85" s="34"/>
      <c r="C85" s="33"/>
      <c r="D85" s="33"/>
      <c r="E85" s="251" t="str">
        <f>E7</f>
        <v>Regenerace panelového sídliště Nerudova v Novém Jíčíně - I. Etapa</v>
      </c>
      <c r="F85" s="252"/>
      <c r="G85" s="252"/>
      <c r="H85" s="25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88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31.15" customHeight="1">
      <c r="A87" s="33"/>
      <c r="B87" s="34"/>
      <c r="C87" s="33"/>
      <c r="D87" s="33"/>
      <c r="E87" s="248" t="str">
        <f>E9</f>
        <v>SO 01n - Komunikace a parkovací stání, chodníky - NEUZNATELNÉ NÁKLADY</v>
      </c>
      <c r="F87" s="250"/>
      <c r="G87" s="250"/>
      <c r="H87" s="25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11. 11. 2021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6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29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6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91</v>
      </c>
      <c r="D94" s="102"/>
      <c r="E94" s="102"/>
      <c r="F94" s="102"/>
      <c r="G94" s="102"/>
      <c r="H94" s="102"/>
      <c r="I94" s="102"/>
      <c r="J94" s="111" t="s">
        <v>92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93</v>
      </c>
      <c r="D96" s="33"/>
      <c r="E96" s="33"/>
      <c r="F96" s="33"/>
      <c r="G96" s="33"/>
      <c r="H96" s="33"/>
      <c r="I96" s="33"/>
      <c r="J96" s="72">
        <f>J117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94</v>
      </c>
    </row>
    <row r="97" spans="2:12" s="9" customFormat="1" ht="24.95" customHeight="1">
      <c r="B97" s="113"/>
      <c r="D97" s="114" t="s">
        <v>95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5" customHeight="1">
      <c r="A103" s="33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5" customHeight="1">
      <c r="A104" s="33"/>
      <c r="B104" s="34"/>
      <c r="C104" s="22" t="s">
        <v>106</v>
      </c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7" customHeight="1">
      <c r="A107" s="33"/>
      <c r="B107" s="34"/>
      <c r="C107" s="33"/>
      <c r="D107" s="33"/>
      <c r="E107" s="251" t="str">
        <f>E7</f>
        <v>Regenerace panelového sídliště Nerudova v Novém Jíčíně - I. Etapa</v>
      </c>
      <c r="F107" s="252"/>
      <c r="G107" s="252"/>
      <c r="H107" s="252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88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31.15" customHeight="1">
      <c r="A109" s="33"/>
      <c r="B109" s="34"/>
      <c r="C109" s="33"/>
      <c r="D109" s="33"/>
      <c r="E109" s="248" t="str">
        <f>E9</f>
        <v>SO 01n - Komunikace a parkovací stání, chodníky - NEUZNATELNÉ NÁKLADY</v>
      </c>
      <c r="F109" s="250"/>
      <c r="G109" s="250"/>
      <c r="H109" s="250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20</v>
      </c>
      <c r="D111" s="33"/>
      <c r="E111" s="33"/>
      <c r="F111" s="26" t="str">
        <f>F12</f>
        <v xml:space="preserve"> </v>
      </c>
      <c r="G111" s="33"/>
      <c r="H111" s="33"/>
      <c r="I111" s="28" t="s">
        <v>22</v>
      </c>
      <c r="J111" s="56" t="str">
        <f>IF(J12="","",J12)</f>
        <v>11. 11. 2021</v>
      </c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5.6" customHeight="1">
      <c r="A113" s="33"/>
      <c r="B113" s="34"/>
      <c r="C113" s="28" t="s">
        <v>24</v>
      </c>
      <c r="D113" s="33"/>
      <c r="E113" s="33"/>
      <c r="F113" s="26" t="str">
        <f>E15</f>
        <v xml:space="preserve"> </v>
      </c>
      <c r="G113" s="33"/>
      <c r="H113" s="33"/>
      <c r="I113" s="28" t="s">
        <v>29</v>
      </c>
      <c r="J113" s="31" t="str">
        <f>E21</f>
        <v xml:space="preserve"> 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6" customHeight="1">
      <c r="A114" s="33"/>
      <c r="B114" s="34"/>
      <c r="C114" s="28" t="s">
        <v>27</v>
      </c>
      <c r="D114" s="33"/>
      <c r="E114" s="33"/>
      <c r="F114" s="26" t="str">
        <f>IF(E18="","",E18)</f>
        <v>Vyplň údaj</v>
      </c>
      <c r="G114" s="33"/>
      <c r="H114" s="33"/>
      <c r="I114" s="28" t="s">
        <v>31</v>
      </c>
      <c r="J114" s="31" t="str">
        <f>E24</f>
        <v xml:space="preserve"> 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1" customFormat="1" ht="29.25" customHeight="1">
      <c r="A116" s="121"/>
      <c r="B116" s="122"/>
      <c r="C116" s="123" t="s">
        <v>107</v>
      </c>
      <c r="D116" s="124" t="s">
        <v>58</v>
      </c>
      <c r="E116" s="124" t="s">
        <v>54</v>
      </c>
      <c r="F116" s="124" t="s">
        <v>55</v>
      </c>
      <c r="G116" s="124" t="s">
        <v>108</v>
      </c>
      <c r="H116" s="124" t="s">
        <v>109</v>
      </c>
      <c r="I116" s="124" t="s">
        <v>110</v>
      </c>
      <c r="J116" s="125" t="s">
        <v>92</v>
      </c>
      <c r="K116" s="126" t="s">
        <v>111</v>
      </c>
      <c r="L116" s="127"/>
      <c r="M116" s="63" t="s">
        <v>1</v>
      </c>
      <c r="N116" s="64" t="s">
        <v>37</v>
      </c>
      <c r="O116" s="64" t="s">
        <v>112</v>
      </c>
      <c r="P116" s="64" t="s">
        <v>113</v>
      </c>
      <c r="Q116" s="64" t="s">
        <v>114</v>
      </c>
      <c r="R116" s="64" t="s">
        <v>115</v>
      </c>
      <c r="S116" s="64" t="s">
        <v>116</v>
      </c>
      <c r="T116" s="65" t="s">
        <v>117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9" customHeight="1">
      <c r="A117" s="33"/>
      <c r="B117" s="34"/>
      <c r="C117" s="70" t="s">
        <v>118</v>
      </c>
      <c r="D117" s="33"/>
      <c r="E117" s="33"/>
      <c r="F117" s="33"/>
      <c r="G117" s="33"/>
      <c r="H117" s="33"/>
      <c r="I117" s="33"/>
      <c r="J117" s="128">
        <f>BK117</f>
        <v>0</v>
      </c>
      <c r="K117" s="33"/>
      <c r="L117" s="34"/>
      <c r="M117" s="66"/>
      <c r="N117" s="57"/>
      <c r="O117" s="67"/>
      <c r="P117" s="129">
        <f>P118</f>
        <v>0</v>
      </c>
      <c r="Q117" s="67"/>
      <c r="R117" s="129">
        <f>R118</f>
        <v>0</v>
      </c>
      <c r="S117" s="67"/>
      <c r="T117" s="130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72</v>
      </c>
      <c r="AU117" s="18" t="s">
        <v>94</v>
      </c>
      <c r="BK117" s="131">
        <f>BK118</f>
        <v>0</v>
      </c>
    </row>
    <row r="118" spans="2:63" s="12" customFormat="1" ht="25.9" customHeight="1">
      <c r="B118" s="132"/>
      <c r="D118" s="133" t="s">
        <v>72</v>
      </c>
      <c r="E118" s="134" t="s">
        <v>119</v>
      </c>
      <c r="F118" s="134" t="s">
        <v>120</v>
      </c>
      <c r="I118" s="135"/>
      <c r="J118" s="136">
        <f>BK118</f>
        <v>0</v>
      </c>
      <c r="L118" s="132"/>
      <c r="M118" s="137"/>
      <c r="N118" s="138"/>
      <c r="O118" s="138"/>
      <c r="P118" s="139">
        <f>SUM(P119:P126)</f>
        <v>0</v>
      </c>
      <c r="Q118" s="138"/>
      <c r="R118" s="139">
        <f>SUM(R119:R126)</f>
        <v>0</v>
      </c>
      <c r="S118" s="138"/>
      <c r="T118" s="140">
        <f>SUM(T119:T126)</f>
        <v>0</v>
      </c>
      <c r="AR118" s="133" t="s">
        <v>81</v>
      </c>
      <c r="AT118" s="141" t="s">
        <v>72</v>
      </c>
      <c r="AU118" s="141" t="s">
        <v>73</v>
      </c>
      <c r="AY118" s="133" t="s">
        <v>121</v>
      </c>
      <c r="BK118" s="142">
        <f>SUM(BK119:BK126)</f>
        <v>0</v>
      </c>
    </row>
    <row r="119" spans="1:65" s="2" customFormat="1" ht="14.45" customHeight="1">
      <c r="A119" s="33"/>
      <c r="B119" s="145"/>
      <c r="C119" s="146" t="s">
        <v>81</v>
      </c>
      <c r="D119" s="146" t="s">
        <v>123</v>
      </c>
      <c r="E119" s="147" t="s">
        <v>937</v>
      </c>
      <c r="F119" s="148" t="s">
        <v>938</v>
      </c>
      <c r="G119" s="149" t="s">
        <v>939</v>
      </c>
      <c r="H119" s="150">
        <v>1</v>
      </c>
      <c r="I119" s="151"/>
      <c r="J119" s="152">
        <f>ROUND(I119*H119,2)</f>
        <v>0</v>
      </c>
      <c r="K119" s="153"/>
      <c r="L119" s="34"/>
      <c r="M119" s="154" t="s">
        <v>1</v>
      </c>
      <c r="N119" s="155" t="s">
        <v>38</v>
      </c>
      <c r="O119" s="59"/>
      <c r="P119" s="156">
        <f>O119*H119</f>
        <v>0</v>
      </c>
      <c r="Q119" s="156">
        <v>0</v>
      </c>
      <c r="R119" s="156">
        <f>Q119*H119</f>
        <v>0</v>
      </c>
      <c r="S119" s="156">
        <v>0</v>
      </c>
      <c r="T119" s="15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8" t="s">
        <v>940</v>
      </c>
      <c r="AT119" s="158" t="s">
        <v>123</v>
      </c>
      <c r="AU119" s="158" t="s">
        <v>81</v>
      </c>
      <c r="AY119" s="18" t="s">
        <v>121</v>
      </c>
      <c r="BE119" s="159">
        <f>IF(N119="základní",J119,0)</f>
        <v>0</v>
      </c>
      <c r="BF119" s="159">
        <f>IF(N119="snížená",J119,0)</f>
        <v>0</v>
      </c>
      <c r="BG119" s="159">
        <f>IF(N119="zákl. přenesená",J119,0)</f>
        <v>0</v>
      </c>
      <c r="BH119" s="159">
        <f>IF(N119="sníž. přenesená",J119,0)</f>
        <v>0</v>
      </c>
      <c r="BI119" s="159">
        <f>IF(N119="nulová",J119,0)</f>
        <v>0</v>
      </c>
      <c r="BJ119" s="18" t="s">
        <v>81</v>
      </c>
      <c r="BK119" s="159">
        <f>ROUND(I119*H119,2)</f>
        <v>0</v>
      </c>
      <c r="BL119" s="18" t="s">
        <v>940</v>
      </c>
      <c r="BM119" s="158" t="s">
        <v>941</v>
      </c>
    </row>
    <row r="120" spans="2:51" s="13" customFormat="1" ht="12">
      <c r="B120" s="160"/>
      <c r="D120" s="161" t="s">
        <v>129</v>
      </c>
      <c r="E120" s="162" t="s">
        <v>1</v>
      </c>
      <c r="F120" s="163" t="s">
        <v>81</v>
      </c>
      <c r="H120" s="164">
        <v>1</v>
      </c>
      <c r="I120" s="165"/>
      <c r="L120" s="160"/>
      <c r="M120" s="166"/>
      <c r="N120" s="167"/>
      <c r="O120" s="167"/>
      <c r="P120" s="167"/>
      <c r="Q120" s="167"/>
      <c r="R120" s="167"/>
      <c r="S120" s="167"/>
      <c r="T120" s="168"/>
      <c r="AT120" s="162" t="s">
        <v>129</v>
      </c>
      <c r="AU120" s="162" t="s">
        <v>81</v>
      </c>
      <c r="AV120" s="13" t="s">
        <v>83</v>
      </c>
      <c r="AW120" s="13" t="s">
        <v>30</v>
      </c>
      <c r="AX120" s="13" t="s">
        <v>81</v>
      </c>
      <c r="AY120" s="162" t="s">
        <v>121</v>
      </c>
    </row>
    <row r="121" spans="2:51" s="14" customFormat="1" ht="12">
      <c r="B121" s="169"/>
      <c r="D121" s="161" t="s">
        <v>129</v>
      </c>
      <c r="E121" s="170" t="s">
        <v>1</v>
      </c>
      <c r="F121" s="171" t="s">
        <v>942</v>
      </c>
      <c r="H121" s="170" t="s">
        <v>1</v>
      </c>
      <c r="I121" s="172"/>
      <c r="L121" s="169"/>
      <c r="M121" s="173"/>
      <c r="N121" s="174"/>
      <c r="O121" s="174"/>
      <c r="P121" s="174"/>
      <c r="Q121" s="174"/>
      <c r="R121" s="174"/>
      <c r="S121" s="174"/>
      <c r="T121" s="175"/>
      <c r="AT121" s="170" t="s">
        <v>129</v>
      </c>
      <c r="AU121" s="170" t="s">
        <v>81</v>
      </c>
      <c r="AV121" s="14" t="s">
        <v>81</v>
      </c>
      <c r="AW121" s="14" t="s">
        <v>30</v>
      </c>
      <c r="AX121" s="14" t="s">
        <v>73</v>
      </c>
      <c r="AY121" s="170" t="s">
        <v>121</v>
      </c>
    </row>
    <row r="122" spans="2:51" s="14" customFormat="1" ht="33.75">
      <c r="B122" s="169"/>
      <c r="D122" s="161" t="s">
        <v>129</v>
      </c>
      <c r="E122" s="170" t="s">
        <v>1</v>
      </c>
      <c r="F122" s="171" t="s">
        <v>943</v>
      </c>
      <c r="H122" s="170" t="s">
        <v>1</v>
      </c>
      <c r="I122" s="172"/>
      <c r="L122" s="169"/>
      <c r="M122" s="173"/>
      <c r="N122" s="174"/>
      <c r="O122" s="174"/>
      <c r="P122" s="174"/>
      <c r="Q122" s="174"/>
      <c r="R122" s="174"/>
      <c r="S122" s="174"/>
      <c r="T122" s="175"/>
      <c r="AT122" s="170" t="s">
        <v>129</v>
      </c>
      <c r="AU122" s="170" t="s">
        <v>81</v>
      </c>
      <c r="AV122" s="14" t="s">
        <v>81</v>
      </c>
      <c r="AW122" s="14" t="s">
        <v>30</v>
      </c>
      <c r="AX122" s="14" t="s">
        <v>73</v>
      </c>
      <c r="AY122" s="170" t="s">
        <v>121</v>
      </c>
    </row>
    <row r="123" spans="2:51" s="14" customFormat="1" ht="22.5">
      <c r="B123" s="169"/>
      <c r="D123" s="161" t="s">
        <v>129</v>
      </c>
      <c r="E123" s="170" t="s">
        <v>1</v>
      </c>
      <c r="F123" s="171" t="s">
        <v>944</v>
      </c>
      <c r="H123" s="170" t="s">
        <v>1</v>
      </c>
      <c r="I123" s="172"/>
      <c r="L123" s="169"/>
      <c r="M123" s="173"/>
      <c r="N123" s="174"/>
      <c r="O123" s="174"/>
      <c r="P123" s="174"/>
      <c r="Q123" s="174"/>
      <c r="R123" s="174"/>
      <c r="S123" s="174"/>
      <c r="T123" s="175"/>
      <c r="AT123" s="170" t="s">
        <v>129</v>
      </c>
      <c r="AU123" s="170" t="s">
        <v>81</v>
      </c>
      <c r="AV123" s="14" t="s">
        <v>81</v>
      </c>
      <c r="AW123" s="14" t="s">
        <v>30</v>
      </c>
      <c r="AX123" s="14" t="s">
        <v>73</v>
      </c>
      <c r="AY123" s="170" t="s">
        <v>121</v>
      </c>
    </row>
    <row r="124" spans="2:51" s="14" customFormat="1" ht="33.75">
      <c r="B124" s="169"/>
      <c r="D124" s="161" t="s">
        <v>129</v>
      </c>
      <c r="E124" s="170" t="s">
        <v>1</v>
      </c>
      <c r="F124" s="171" t="s">
        <v>945</v>
      </c>
      <c r="H124" s="170" t="s">
        <v>1</v>
      </c>
      <c r="I124" s="172"/>
      <c r="L124" s="169"/>
      <c r="M124" s="173"/>
      <c r="N124" s="174"/>
      <c r="O124" s="174"/>
      <c r="P124" s="174"/>
      <c r="Q124" s="174"/>
      <c r="R124" s="174"/>
      <c r="S124" s="174"/>
      <c r="T124" s="175"/>
      <c r="AT124" s="170" t="s">
        <v>129</v>
      </c>
      <c r="AU124" s="170" t="s">
        <v>81</v>
      </c>
      <c r="AV124" s="14" t="s">
        <v>81</v>
      </c>
      <c r="AW124" s="14" t="s">
        <v>30</v>
      </c>
      <c r="AX124" s="14" t="s">
        <v>73</v>
      </c>
      <c r="AY124" s="170" t="s">
        <v>121</v>
      </c>
    </row>
    <row r="125" spans="2:51" s="14" customFormat="1" ht="22.5">
      <c r="B125" s="169"/>
      <c r="D125" s="161" t="s">
        <v>129</v>
      </c>
      <c r="E125" s="170" t="s">
        <v>1</v>
      </c>
      <c r="F125" s="171" t="s">
        <v>946</v>
      </c>
      <c r="H125" s="170" t="s">
        <v>1</v>
      </c>
      <c r="I125" s="172"/>
      <c r="L125" s="169"/>
      <c r="M125" s="173"/>
      <c r="N125" s="174"/>
      <c r="O125" s="174"/>
      <c r="P125" s="174"/>
      <c r="Q125" s="174"/>
      <c r="R125" s="174"/>
      <c r="S125" s="174"/>
      <c r="T125" s="175"/>
      <c r="AT125" s="170" t="s">
        <v>129</v>
      </c>
      <c r="AU125" s="170" t="s">
        <v>81</v>
      </c>
      <c r="AV125" s="14" t="s">
        <v>81</v>
      </c>
      <c r="AW125" s="14" t="s">
        <v>30</v>
      </c>
      <c r="AX125" s="14" t="s">
        <v>73</v>
      </c>
      <c r="AY125" s="170" t="s">
        <v>121</v>
      </c>
    </row>
    <row r="126" spans="2:51" s="14" customFormat="1" ht="22.5">
      <c r="B126" s="169"/>
      <c r="D126" s="161" t="s">
        <v>129</v>
      </c>
      <c r="E126" s="170" t="s">
        <v>1</v>
      </c>
      <c r="F126" s="171" t="s">
        <v>947</v>
      </c>
      <c r="H126" s="170" t="s">
        <v>1</v>
      </c>
      <c r="I126" s="172"/>
      <c r="L126" s="169"/>
      <c r="M126" s="208"/>
      <c r="N126" s="209"/>
      <c r="O126" s="209"/>
      <c r="P126" s="209"/>
      <c r="Q126" s="209"/>
      <c r="R126" s="209"/>
      <c r="S126" s="209"/>
      <c r="T126" s="210"/>
      <c r="AT126" s="170" t="s">
        <v>129</v>
      </c>
      <c r="AU126" s="170" t="s">
        <v>81</v>
      </c>
      <c r="AV126" s="14" t="s">
        <v>81</v>
      </c>
      <c r="AW126" s="14" t="s">
        <v>30</v>
      </c>
      <c r="AX126" s="14" t="s">
        <v>73</v>
      </c>
      <c r="AY126" s="170" t="s">
        <v>121</v>
      </c>
    </row>
    <row r="127" spans="1:31" s="2" customFormat="1" ht="6.95" customHeight="1">
      <c r="A127" s="33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34"/>
      <c r="M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</sheetData>
  <autoFilter ref="C116:K12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Morská</dc:creator>
  <cp:keywords/>
  <dc:description/>
  <cp:lastModifiedBy>Tomas Katka</cp:lastModifiedBy>
  <dcterms:created xsi:type="dcterms:W3CDTF">2021-12-02T07:43:36Z</dcterms:created>
  <dcterms:modified xsi:type="dcterms:W3CDTF">2022-08-17T11:14:21Z</dcterms:modified>
  <cp:category/>
  <cp:version/>
  <cp:contentType/>
  <cp:contentStatus/>
</cp:coreProperties>
</file>