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780" windowHeight="12210" activeTab="0"/>
  </bookViews>
  <sheets>
    <sheet name="Rekapitulace stavby" sheetId="1" r:id="rId1"/>
    <sheet name="SO 01 - Demolice plechové..." sheetId="2" r:id="rId2"/>
    <sheet name="VRN - Vedlejší rozpočtové..." sheetId="3" r:id="rId3"/>
    <sheet name="Pokyny pro vyplnění" sheetId="4" r:id="rId4"/>
  </sheets>
  <definedNames>
    <definedName name="_xlnm._FilterDatabase" localSheetId="1" hidden="1">'SO 01 - Demolice plechové...'!$C$86:$K$141</definedName>
    <definedName name="_xlnm._FilterDatabase" localSheetId="2" hidden="1">'VRN - Vedlejší rozpočtové...'!$C$82:$K$97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Demolice plechové...'!$C$4:$J$39,'SO 01 - Demolice plechové...'!$C$45:$J$68,'SO 01 - Demolice plechové...'!$C$74:$K$141</definedName>
    <definedName name="_xlnm.Print_Area" localSheetId="2">'VRN - Vedlejší rozpočtové...'!$C$4:$J$39,'VRN - Vedlejší rozpočtové...'!$C$45:$J$64,'VRN - Vedlejší rozpočtové...'!$C$70:$K$97</definedName>
    <definedName name="_xlnm.Print_Titles" localSheetId="0">'Rekapitulace stavby'!$52:$52</definedName>
    <definedName name="_xlnm.Print_Titles" localSheetId="1">'SO 01 - Demolice plechové...'!$86:$86</definedName>
    <definedName name="_xlnm.Print_Titles" localSheetId="2">'VRN - Vedlejší rozpočtové...'!$82:$82</definedName>
  </definedNames>
  <calcPr calcId="152511"/>
</workbook>
</file>

<file path=xl/sharedStrings.xml><?xml version="1.0" encoding="utf-8"?>
<sst xmlns="http://schemas.openxmlformats.org/spreadsheetml/2006/main" count="1425" uniqueCount="437">
  <si>
    <t>Export Komplet</t>
  </si>
  <si>
    <t>VZ</t>
  </si>
  <si>
    <t>2.0</t>
  </si>
  <si>
    <t>ZAMOK</t>
  </si>
  <si>
    <t>False</t>
  </si>
  <si>
    <t>{3d0a40a3-ed5d-4211-88fb-48ec17c77800}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</si>
  <si>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</si>
  <si>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</si>
  <si>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</si>
  <si>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</si>
  <si>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</si>
  <si>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</si>
  <si>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</si>
  <si>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</si>
  <si>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20_b_06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</si>
  <si>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</si>
  <si>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</si>
  <si>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Demolice plechového skladu střediska Veřejná zeleň na ul. Palackého 29, Nový Jičín</t>
  </si>
  <si>
    <t>KSO:</t>
  </si>
  <si>
    <t/>
  </si>
  <si>
    <t>CC-CZ:</t>
  </si>
  <si>
    <t>Místo:</t>
  </si>
  <si>
    <t>p. č. 589/3, k. ú. Nový Jičín - Horní Předměstí</t>
  </si>
  <si>
    <t>Datum:</t>
  </si>
  <si>
    <t>Zadavatel:</t>
  </si>
  <si>
    <t>IČ:</t>
  </si>
  <si>
    <t>Technické služby města Nového Jičína</t>
  </si>
  <si>
    <t>DIČ:</t>
  </si>
  <si>
    <t>Uchazeč: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</si>
  <si>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</si>
  <si>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</si>
  <si>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</si>
  <si>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</si>
  <si>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</si>
  <si>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</si>
  <si>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</si>
  <si>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</si>
  <si>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</si>
  <si>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</si>
  <si>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</si>
  <si>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</si>
  <si>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</si>
  <si>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</si>
  <si>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</si>
  <si>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</si>
  <si>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</si>
  <si>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</si>
  <si>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</si>
  <si>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</si>
  <si>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</si>
  <si>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</si>
  <si>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</si>
  <si>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</si>
  <si>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</si>
  <si>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</si>
  <si>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</si>
  <si>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</si>
  <si>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</si>
  <si>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</si>
  <si>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</si>
  <si>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</si>
  <si>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</si>
  <si>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</si>
  <si>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</si>
  <si>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</si>
  <si>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</si>
  <si>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</si>
  <si>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</si>
  <si>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</si>
  <si>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</si>
  <si>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</si>
  <si>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</si>
  <si>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</si>
  <si>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</si>
  <si>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</si>
  <si>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 plechového skladu</t>
  </si>
  <si>
    <t>STA</t>
  </si>
  <si>
    <t>1</t>
  </si>
  <si>
    <t>{70465423-2e4e-45f6-a0ca-b3af365c6912}</t>
  </si>
  <si>
    <t>2</t>
  </si>
  <si>
    <t>VRN</t>
  </si>
  <si>
    <t>Vedlejší rozpočtové náklady</t>
  </si>
  <si>
    <t>{b0ffea04-90d8-4bea-a310-0b9d2804f852}</t>
  </si>
  <si>
    <t>KRYCÍ LIST SOUPISU PRACÍ</t>
  </si>
  <si>
    <t>Objekt:</t>
  </si>
  <si>
    <t>SO 01 - Demolice plechového skladu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</si>
  <si>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</si>
  <si>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</si>
  <si>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</si>
  <si>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</si>
  <si>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</si>
  <si>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</si>
  <si>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</si>
  <si>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</si>
  <si>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</si>
  <si>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</si>
  <si>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</si>
  <si>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</si>
  <si>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</si>
  <si>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</si>
  <si>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</si>
  <si>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</si>
  <si>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</si>
  <si>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</si>
  <si>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</si>
  <si>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</si>
  <si>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</si>
  <si>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</si>
  <si>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</si>
  <si>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</si>
  <si>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</si>
  <si>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</si>
  <si>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</si>
  <si>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</si>
  <si>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</si>
  <si>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</si>
  <si>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</si>
  <si>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</si>
  <si>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</si>
  <si>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02</t>
  </si>
  <si>
    <t>4</t>
  </si>
  <si>
    <t>1506021173</t>
  </si>
  <si>
    <t>Online PSC</t>
  </si>
  <si>
    <t>https://podminky.urs.cz/item/CS_URS_2022_02/111211101</t>
  </si>
  <si>
    <t>VV</t>
  </si>
  <si>
    <t>(10+50,4)*2</t>
  </si>
  <si>
    <t>9</t>
  </si>
  <si>
    <t>Ostatní konstrukce a práce, bourání</t>
  </si>
  <si>
    <t>941211111</t>
  </si>
  <si>
    <t>Montáž lešení řadového rámového lehkého pracovního s podlahami s provozním zatížením tř. 3 do 200 kg/m2 šířky tř. SW06 od 0,6 do 0,9 m, výšky do 10 m</t>
  </si>
  <si>
    <t>1829917962</t>
  </si>
  <si>
    <t>https://podminky.urs.cz/item/CS_URS_2022_02/941211111</t>
  </si>
  <si>
    <t>Viz výkres D.2:</t>
  </si>
  <si>
    <t>3,8*(10+10+50,4+50,4)</t>
  </si>
  <si>
    <t>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</si>
  <si>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</si>
  <si>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</si>
  <si>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301403787</t>
  </si>
  <si>
    <t>https://podminky.urs.cz/item/CS_URS_2022_02/941211211</t>
  </si>
  <si>
    <t>P</t>
  </si>
  <si>
    <t>Poznámka k položce:
Celkem 5 dní.</t>
  </si>
  <si>
    <t>459,04*5 'Přepočtené koeficientem množství</t>
  </si>
  <si>
    <t>941211811</t>
  </si>
  <si>
    <t>Demontáž lešení řadového rámového lehkého pracovního s provozním zatížením tř. 3 do 200 kg/m2 šířky tř. SW06 od 0,6 do 0,9 m, výšky do 10 m</t>
  </si>
  <si>
    <t>-1976628676</t>
  </si>
  <si>
    <t>https://podminky.urs.cz/item/CS_URS_2022_02/941211811</t>
  </si>
  <si>
    <t>5</t>
  </si>
  <si>
    <t>981332111</t>
  </si>
  <si>
    <t>Demolice ocelových konstrukcí hal, sil, technologických zařízení apod. jakýmkoliv způsobem</t>
  </si>
  <si>
    <t>t</t>
  </si>
  <si>
    <t>-1726150461</t>
  </si>
  <si>
    <t>https://podminky.urs.cz/item/CS_URS_2022_02/981332111</t>
  </si>
  <si>
    <t>Viz Technická zpráva D.1:</t>
  </si>
  <si>
    <t>14,3</t>
  </si>
  <si>
    <t>997</t>
  </si>
  <si>
    <t>Přesun sutě</t>
  </si>
  <si>
    <t>6</t>
  </si>
  <si>
    <t>997006511</t>
  </si>
  <si>
    <t>Vodorovná doprava suti na skládku s naložením na dopravní prostředek a složením do 100 m</t>
  </si>
  <si>
    <t>-627957971</t>
  </si>
  <si>
    <t>https://podminky.urs.cz/item/CS_URS_2022_02/997006511</t>
  </si>
  <si>
    <t>7</t>
  </si>
  <si>
    <t>997006519</t>
  </si>
  <si>
    <t>Vodorovná doprava suti na skládku Příplatek k ceně -6512 za každý další i započatý 1 km</t>
  </si>
  <si>
    <t>-2111129565</t>
  </si>
  <si>
    <t>https://podminky.urs.cz/item/CS_URS_2022_02/997006519</t>
  </si>
  <si>
    <t>Poznámka k položce:
Celkem 5 km.</t>
  </si>
  <si>
    <t>37,791*4 'Přepočtené koeficientem množství</t>
  </si>
  <si>
    <t>8</t>
  </si>
  <si>
    <t>997013631</t>
  </si>
  <si>
    <t>Poplatek za uložení stavebního odpadu na skládce (skládkovné) směsného stavebního a demoličního zatříděného do Katalogu odpadů pod kódem 17 09 04</t>
  </si>
  <si>
    <t>-741993452</t>
  </si>
  <si>
    <t>https://podminky.urs.cz/item/CS_URS_2022_02/997013631</t>
  </si>
  <si>
    <t>997013998</t>
  </si>
  <si>
    <t>Výkup kovů – železo, ocel</t>
  </si>
  <si>
    <t>kg</t>
  </si>
  <si>
    <t>dle dodavatele</t>
  </si>
  <si>
    <t>13945287</t>
  </si>
  <si>
    <t>Množství bude upraveno dle skutečných podmínek na stavbě!</t>
  </si>
  <si>
    <t>14,3*1000</t>
  </si>
  <si>
    <t>10</t>
  </si>
  <si>
    <t>997013999</t>
  </si>
  <si>
    <t>Výkup kovů – železný plech</t>
  </si>
  <si>
    <t>-1569568716</t>
  </si>
  <si>
    <t>9,540*1000</t>
  </si>
  <si>
    <t>PSV</t>
  </si>
  <si>
    <t>Práce a dodávky PSV</t>
  </si>
  <si>
    <t>767</t>
  </si>
  <si>
    <t>Konstrukce zámečnické</t>
  </si>
  <si>
    <t>11</t>
  </si>
  <si>
    <t>767392802</t>
  </si>
  <si>
    <t>Demontáž krytin střech z plechů šroubovaných do suti</t>
  </si>
  <si>
    <t>16</t>
  </si>
  <si>
    <t>1838714342</t>
  </si>
  <si>
    <t>https://podminky.urs.cz/item/CS_URS_2022_02/767392802</t>
  </si>
  <si>
    <t>(5,2*5,2)*50,40</t>
  </si>
  <si>
    <t>12</t>
  </si>
  <si>
    <t>767416811</t>
  </si>
  <si>
    <t>Demontáž lehkých obvodových plášťů rastrová (roštová) konstrukce výšky budovy do 6 m</t>
  </si>
  <si>
    <t>1804735306</t>
  </si>
  <si>
    <t>https://podminky.urs.cz/item/CS_URS_2022_02/767416811</t>
  </si>
  <si>
    <t>Štít:</t>
  </si>
  <si>
    <t>((10*0,6)/2)*2</t>
  </si>
  <si>
    <t>Součet</t>
  </si>
  <si>
    <t>M</t>
  </si>
  <si>
    <t>Práce a dodávky M</t>
  </si>
  <si>
    <t>21-M</t>
  </si>
  <si>
    <t>Elektromontáže</t>
  </si>
  <si>
    <t>13</t>
  </si>
  <si>
    <t>210192601-D</t>
  </si>
  <si>
    <t>Demontáž desek přístrojových bez zapojení vodičů typových ostatních</t>
  </si>
  <si>
    <t>kus</t>
  </si>
  <si>
    <t>64</t>
  </si>
  <si>
    <t>1043867843</t>
  </si>
  <si>
    <t>https://podminky.urs.cz/item/CS_URS_2022_02/210192601-D</t>
  </si>
  <si>
    <t>14</t>
  </si>
  <si>
    <t>210202013-D</t>
  </si>
  <si>
    <t>Demontáž svítidel výbojkových se zapojením vodičů průmyslových nebo venkovních na výložník</t>
  </si>
  <si>
    <t>-1870440179</t>
  </si>
  <si>
    <t>https://podminky.urs.cz/item/CS_URS_2022_02/210202013-D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</si>
  <si>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</si>
  <si>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</si>
  <si>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</si>
  <si>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VRN9 - Ostatní náklady</t>
  </si>
  <si>
    <t>VRN2</t>
  </si>
  <si>
    <t>Příprava staveniště</t>
  </si>
  <si>
    <t>020001000</t>
  </si>
  <si>
    <t xml:space="preserve">Příprava staveniště </t>
  </si>
  <si>
    <t>kpl.</t>
  </si>
  <si>
    <t>1024</t>
  </si>
  <si>
    <t>-1300842032</t>
  </si>
  <si>
    <t>https://podminky.urs.cz/item/CS_URS_2022_02/020001000</t>
  </si>
  <si>
    <t>Poznámka k položce:
(specifikace a rozsah - dle vyhlášky 169/2016 Sb.)
-Zřízení trvalé, dočasné deponie a mezideponie
-zřízení příjezdů a přístupů na staveniště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)</t>
  </si>
  <si>
    <t>VRN3</t>
  </si>
  <si>
    <t>Zařízení staveniště</t>
  </si>
  <si>
    <t>030001000</t>
  </si>
  <si>
    <t xml:space="preserve">Zařízení staveniště </t>
  </si>
  <si>
    <t>-1943041359</t>
  </si>
  <si>
    <t>https://podminky.urs.cz/item/CS_URS_2022_02/030001000</t>
  </si>
  <si>
    <t>034103000</t>
  </si>
  <si>
    <t>Oplocení staveniště</t>
  </si>
  <si>
    <t>-849590811</t>
  </si>
  <si>
    <t>https://podminky.urs.cz/item/CS_URS_2022_02/034103000</t>
  </si>
  <si>
    <t>VRN9</t>
  </si>
  <si>
    <t>Ostatní náklady</t>
  </si>
  <si>
    <t>090001000</t>
  </si>
  <si>
    <t>-1411929489</t>
  </si>
  <si>
    <t>https://podminky.urs.cz/item/CS_URS_2022_02/090001000</t>
  </si>
  <si>
    <t>Poznámka k položce:
V jednotkové ceně zahrnuty náklady :
-ostatní náklady dle vyhlášky 169/2016 Sb
-náklady zhotovitele spojené s ochranou všech dotčených, jinde nespecifikovaných, dřevin, stromů, porostů a vegetačních ploch při stavebních prací dle ČSN 83 9061 - po celou dobu výstavby
-uvedení všech dotčených ploch, konstrukcí a povrchů do původního, bezvadného stavu
-vytyčení všech inženýrských sítí před zahájením prací vč. řádného zajištění. Zpětné protokolární předání všech inženýrských sítí jednotlivým správcům vč. uvedení dotčených ploch do bezvadného stavu.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</si>
  <si>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</si>
  <si>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</si>
  <si>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</si>
  <si>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</si>
  <si>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</si>
  <si>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</si>
  <si>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</si>
  <si>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</si>
  <si>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</si>
  <si>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</si>
  <si>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</si>
  <si>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</si>
  <si>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</si>
  <si>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</si>
  <si>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</si>
  <si>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</si>
  <si>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</si>
  <si>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</si>
  <si>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</si>
  <si>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</si>
  <si>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</si>
  <si>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</si>
  <si>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</si>
  <si>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</si>
  <si>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</si>
  <si>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</si>
  <si>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</si>
  <si>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</si>
  <si>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</si>
  <si>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</si>
  <si>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</si>
  <si>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</si>
  <si>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</si>
  <si>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</si>
  <si>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</si>
  <si>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</si>
  <si>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</si>
  <si>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</si>
  <si>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</si>
  <si>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</si>
  <si>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</si>
  <si>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</si>
  <si>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</si>
  <si>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</si>
  <si>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</si>
  <si>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</si>
  <si>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</si>
  <si>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</si>
  <si>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</si>
  <si>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</si>
  <si>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</si>
  <si>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</si>
  <si>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</si>
  <si>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</si>
  <si>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</si>
  <si>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</si>
  <si>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</si>
  <si>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</si>
  <si>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</si>
  <si>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</si>
  <si>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</si>
  <si>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</si>
  <si>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</si>
  <si>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</si>
  <si>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</si>
  <si>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</si>
  <si>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</si>
  <si>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</si>
  <si>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</si>
  <si>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</si>
  <si>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</si>
  <si>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</si>
  <si>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</si>
  <si>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</si>
  <si>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</si>
  <si>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</si>
  <si>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</si>
  <si>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</si>
  <si>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</si>
  <si>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</si>
  <si>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</si>
  <si>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</si>
  <si>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</si>
  <si>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</si>
  <si>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</si>
  <si>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</si>
  <si>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</si>
  <si>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</si>
  <si>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</si>
  <si>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</si>
  <si>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</si>
  <si>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</si>
  <si>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</si>
  <si>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</si>
  <si>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</si>
  <si>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</si>
  <si>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</si>
  <si>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</si>
  <si>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</si>
  <si>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</si>
  <si>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</si>
  <si>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</si>
  <si>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</si>
  <si>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</si>
  <si>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</si>
  <si>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</si>
  <si>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</si>
  <si>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</si>
  <si>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</si>
  <si>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</si>
  <si>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</si>
  <si>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</si>
  <si>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</si>
  <si>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</si>
  <si>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</si>
  <si>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</si>
  <si>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</si>
  <si>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</si>
  <si>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</si>
  <si>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</si>
  <si>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</si>
  <si>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</si>
  <si>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</si>
  <si>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</si>
  <si>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</si>
  <si>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</si>
  <si>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</si>
  <si>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</si>
  <si>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</si>
  <si>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</si>
  <si>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</si>
  <si>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</si>
  <si>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</si>
  <si>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</si>
  <si>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</si>
  <si>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</si>
  <si>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</si>
  <si>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</si>
  <si>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</si>
  <si>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</si>
  <si>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</si>
  <si>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</si>
  <si>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</si>
  <si>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</si>
  <si>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</si>
  <si>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</si>
  <si>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</si>
  <si>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</si>
  <si>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</si>
  <si>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</si>
  <si>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</si>
  <si>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</si>
  <si>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</si>
  <si>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</si>
  <si>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</si>
  <si>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</si>
  <si>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</si>
  <si>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</si>
  <si>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</si>
  <si>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</si>
  <si>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</si>
  <si>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</si>
  <si>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</si>
  <si>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</si>
  <si>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</si>
  <si>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</si>
  <si>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</si>
  <si>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</si>
  <si>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</si>
  <si>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</si>
  <si>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</si>
  <si>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</si>
  <si>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</si>
  <si>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</si>
  <si>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</si>
  <si>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</si>
  <si>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</si>
  <si>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</si>
  <si>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</si>
  <si>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</si>
  <si>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</si>
  <si>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</si>
  <si>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</si>
  <si>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</si>
  <si>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</si>
  <si>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47671416</t>
  </si>
  <si>
    <t>CZ47671416</t>
  </si>
  <si>
    <t>NOSTA s.r.o.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</si>
</sst>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941211111" TargetMode="External" /><Relationship Id="rId3" Type="http://schemas.openxmlformats.org/officeDocument/2006/relationships/hyperlink" Target="https://podminky.urs.cz/item/CS_URS_2022_02/941211211" TargetMode="External" /><Relationship Id="rId4" Type="http://schemas.openxmlformats.org/officeDocument/2006/relationships/hyperlink" Target="https://podminky.urs.cz/item/CS_URS_2022_02/941211811" TargetMode="External" /><Relationship Id="rId5" Type="http://schemas.openxmlformats.org/officeDocument/2006/relationships/hyperlink" Target="https://podminky.urs.cz/item/CS_URS_2022_02/981332111" TargetMode="External" /><Relationship Id="rId6" Type="http://schemas.openxmlformats.org/officeDocument/2006/relationships/hyperlink" Target="https://podminky.urs.cz/item/CS_URS_2022_02/997006511" TargetMode="External" /><Relationship Id="rId7" Type="http://schemas.openxmlformats.org/officeDocument/2006/relationships/hyperlink" Target="https://podminky.urs.cz/item/CS_URS_2022_02/997006519" TargetMode="External" /><Relationship Id="rId8" Type="http://schemas.openxmlformats.org/officeDocument/2006/relationships/hyperlink" Target="https://podminky.urs.cz/item/CS_URS_2022_02/997013631" TargetMode="External" /><Relationship Id="rId9" Type="http://schemas.openxmlformats.org/officeDocument/2006/relationships/hyperlink" Target="https://podminky.urs.cz/item/CS_URS_2022_02/767392802" TargetMode="External" /><Relationship Id="rId10" Type="http://schemas.openxmlformats.org/officeDocument/2006/relationships/hyperlink" Target="https://podminky.urs.cz/item/CS_URS_2022_02/767416811" TargetMode="External" /><Relationship Id="rId11" Type="http://schemas.openxmlformats.org/officeDocument/2006/relationships/hyperlink" Target="https://podminky.urs.cz/item/CS_URS_2022_02/210192601-D" TargetMode="External" /><Relationship Id="rId12" Type="http://schemas.openxmlformats.org/officeDocument/2006/relationships/hyperlink" Target="https://podminky.urs.cz/item/CS_URS_2022_02/210202013-D" TargetMode="External" /><Relationship Id="rId1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20001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34103000" TargetMode="External" /><Relationship Id="rId4" Type="http://schemas.openxmlformats.org/officeDocument/2006/relationships/hyperlink" Target="https://podminky.urs.cz/item/CS_URS_2022_02/090001000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28">
      <selection activeCell="AK30" sqref="AK30:AO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3" t="s">
        <v>14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3"/>
      <c r="AQ5" s="23"/>
      <c r="AR5" s="21"/>
      <c r="BE5" s="34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5" t="s">
        <v>17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3"/>
      <c r="AQ6" s="23"/>
      <c r="AR6" s="21"/>
      <c r="BE6" s="34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1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1">
        <v>44855</v>
      </c>
      <c r="AO8" s="23"/>
      <c r="AP8" s="23"/>
      <c r="AQ8" s="23"/>
      <c r="AR8" s="21"/>
      <c r="BE8" s="34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1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41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4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1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434</v>
      </c>
      <c r="AO13" s="23"/>
      <c r="AP13" s="23"/>
      <c r="AQ13" s="23"/>
      <c r="AR13" s="21"/>
      <c r="BE13" s="341"/>
      <c r="BS13" s="18" t="s">
        <v>6</v>
      </c>
    </row>
    <row r="14" spans="2:71" ht="12.75">
      <c r="B14" s="22"/>
      <c r="C14" s="23"/>
      <c r="D14" s="23"/>
      <c r="E14" s="346" t="s">
        <v>436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0" t="s">
        <v>27</v>
      </c>
      <c r="AL14" s="23"/>
      <c r="AM14" s="23"/>
      <c r="AN14" s="32" t="s">
        <v>435</v>
      </c>
      <c r="AO14" s="23"/>
      <c r="AP14" s="23"/>
      <c r="AQ14" s="23"/>
      <c r="AR14" s="21"/>
      <c r="BE14" s="34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1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41"/>
      <c r="BS16" s="18" t="s">
        <v>4</v>
      </c>
    </row>
    <row r="17" spans="2:71" s="1" customFormat="1" ht="18.4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41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1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41"/>
      <c r="BS19" s="18" t="s">
        <v>6</v>
      </c>
    </row>
    <row r="20" spans="2:71" s="1" customFormat="1" ht="18.4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4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1"/>
    </row>
    <row r="22" spans="2:57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1"/>
    </row>
    <row r="23" spans="2:57" s="1" customFormat="1" ht="47.25" customHeight="1">
      <c r="B23" s="22"/>
      <c r="C23" s="23"/>
      <c r="D23" s="23"/>
      <c r="E23" s="348" t="s">
        <v>34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23"/>
      <c r="AP23" s="23"/>
      <c r="AQ23" s="23"/>
      <c r="AR23" s="21"/>
      <c r="BE23" s="34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1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9">
        <f>ROUND(AG54,2)</f>
        <v>209715.46</v>
      </c>
      <c r="AL26" s="350"/>
      <c r="AM26" s="350"/>
      <c r="AN26" s="350"/>
      <c r="AO26" s="350"/>
      <c r="AP26" s="37"/>
      <c r="AQ26" s="37"/>
      <c r="AR26" s="40"/>
      <c r="BE26" s="34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1" t="s">
        <v>36</v>
      </c>
      <c r="M28" s="351"/>
      <c r="N28" s="351"/>
      <c r="O28" s="351"/>
      <c r="P28" s="351"/>
      <c r="Q28" s="37"/>
      <c r="R28" s="37"/>
      <c r="S28" s="37"/>
      <c r="T28" s="37"/>
      <c r="U28" s="37"/>
      <c r="V28" s="37"/>
      <c r="W28" s="351" t="s">
        <v>37</v>
      </c>
      <c r="X28" s="351"/>
      <c r="Y28" s="351"/>
      <c r="Z28" s="351"/>
      <c r="AA28" s="351"/>
      <c r="AB28" s="351"/>
      <c r="AC28" s="351"/>
      <c r="AD28" s="351"/>
      <c r="AE28" s="351"/>
      <c r="AF28" s="37"/>
      <c r="AG28" s="37"/>
      <c r="AH28" s="37"/>
      <c r="AI28" s="37"/>
      <c r="AJ28" s="37"/>
      <c r="AK28" s="351" t="s">
        <v>38</v>
      </c>
      <c r="AL28" s="351"/>
      <c r="AM28" s="351"/>
      <c r="AN28" s="351"/>
      <c r="AO28" s="351"/>
      <c r="AP28" s="37"/>
      <c r="AQ28" s="37"/>
      <c r="AR28" s="40"/>
      <c r="BE28" s="341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35">
        <v>0.21</v>
      </c>
      <c r="M29" s="334"/>
      <c r="N29" s="334"/>
      <c r="O29" s="334"/>
      <c r="P29" s="334"/>
      <c r="Q29" s="42"/>
      <c r="R29" s="42"/>
      <c r="S29" s="42"/>
      <c r="T29" s="42"/>
      <c r="U29" s="42"/>
      <c r="V29" s="42"/>
      <c r="W29" s="333">
        <f>ROUND(AZ54,2)</f>
        <v>209715.46</v>
      </c>
      <c r="X29" s="334"/>
      <c r="Y29" s="334"/>
      <c r="Z29" s="334"/>
      <c r="AA29" s="334"/>
      <c r="AB29" s="334"/>
      <c r="AC29" s="334"/>
      <c r="AD29" s="334"/>
      <c r="AE29" s="334"/>
      <c r="AF29" s="42"/>
      <c r="AG29" s="42"/>
      <c r="AH29" s="42"/>
      <c r="AI29" s="42"/>
      <c r="AJ29" s="42"/>
      <c r="AK29" s="333">
        <f>ROUND(AV54,2)</f>
        <v>44040.25</v>
      </c>
      <c r="AL29" s="334"/>
      <c r="AM29" s="334"/>
      <c r="AN29" s="334"/>
      <c r="AO29" s="334"/>
      <c r="AP29" s="42"/>
      <c r="AQ29" s="42"/>
      <c r="AR29" s="43"/>
      <c r="BE29" s="342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35">
        <v>0.15</v>
      </c>
      <c r="M30" s="334"/>
      <c r="N30" s="334"/>
      <c r="O30" s="334"/>
      <c r="P30" s="334"/>
      <c r="Q30" s="42"/>
      <c r="R30" s="42"/>
      <c r="S30" s="42"/>
      <c r="T30" s="42"/>
      <c r="U30" s="42"/>
      <c r="V30" s="42"/>
      <c r="W30" s="333">
        <f>ROUND(BA54,2)</f>
        <v>0</v>
      </c>
      <c r="X30" s="334"/>
      <c r="Y30" s="334"/>
      <c r="Z30" s="334"/>
      <c r="AA30" s="334"/>
      <c r="AB30" s="334"/>
      <c r="AC30" s="334"/>
      <c r="AD30" s="334"/>
      <c r="AE30" s="334"/>
      <c r="AF30" s="42"/>
      <c r="AG30" s="42"/>
      <c r="AH30" s="42"/>
      <c r="AI30" s="42"/>
      <c r="AJ30" s="42"/>
      <c r="AK30" s="333">
        <f>ROUND(AW54,2)</f>
        <v>0</v>
      </c>
      <c r="AL30" s="334"/>
      <c r="AM30" s="334"/>
      <c r="AN30" s="334"/>
      <c r="AO30" s="334"/>
      <c r="AP30" s="42"/>
      <c r="AQ30" s="42"/>
      <c r="AR30" s="43"/>
      <c r="BE30" s="342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35">
        <v>0.21</v>
      </c>
      <c r="M31" s="334"/>
      <c r="N31" s="334"/>
      <c r="O31" s="334"/>
      <c r="P31" s="334"/>
      <c r="Q31" s="42"/>
      <c r="R31" s="42"/>
      <c r="S31" s="42"/>
      <c r="T31" s="42"/>
      <c r="U31" s="42"/>
      <c r="V31" s="42"/>
      <c r="W31" s="333">
        <f>ROUND(BB54,2)</f>
        <v>0</v>
      </c>
      <c r="X31" s="334"/>
      <c r="Y31" s="334"/>
      <c r="Z31" s="334"/>
      <c r="AA31" s="334"/>
      <c r="AB31" s="334"/>
      <c r="AC31" s="334"/>
      <c r="AD31" s="334"/>
      <c r="AE31" s="334"/>
      <c r="AF31" s="42"/>
      <c r="AG31" s="42"/>
      <c r="AH31" s="42"/>
      <c r="AI31" s="42"/>
      <c r="AJ31" s="42"/>
      <c r="AK31" s="333">
        <v>0</v>
      </c>
      <c r="AL31" s="334"/>
      <c r="AM31" s="334"/>
      <c r="AN31" s="334"/>
      <c r="AO31" s="334"/>
      <c r="AP31" s="42"/>
      <c r="AQ31" s="42"/>
      <c r="AR31" s="43"/>
      <c r="BE31" s="342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35">
        <v>0.15</v>
      </c>
      <c r="M32" s="334"/>
      <c r="N32" s="334"/>
      <c r="O32" s="334"/>
      <c r="P32" s="334"/>
      <c r="Q32" s="42"/>
      <c r="R32" s="42"/>
      <c r="S32" s="42"/>
      <c r="T32" s="42"/>
      <c r="U32" s="42"/>
      <c r="V32" s="42"/>
      <c r="W32" s="333">
        <f>ROUND(BC54,2)</f>
        <v>0</v>
      </c>
      <c r="X32" s="334"/>
      <c r="Y32" s="334"/>
      <c r="Z32" s="334"/>
      <c r="AA32" s="334"/>
      <c r="AB32" s="334"/>
      <c r="AC32" s="334"/>
      <c r="AD32" s="334"/>
      <c r="AE32" s="334"/>
      <c r="AF32" s="42"/>
      <c r="AG32" s="42"/>
      <c r="AH32" s="42"/>
      <c r="AI32" s="42"/>
      <c r="AJ32" s="42"/>
      <c r="AK32" s="333">
        <v>0</v>
      </c>
      <c r="AL32" s="334"/>
      <c r="AM32" s="334"/>
      <c r="AN32" s="334"/>
      <c r="AO32" s="334"/>
      <c r="AP32" s="42"/>
      <c r="AQ32" s="42"/>
      <c r="AR32" s="43"/>
      <c r="BE32" s="342"/>
    </row>
    <row r="33" spans="2:44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35">
        <v>0</v>
      </c>
      <c r="M33" s="334"/>
      <c r="N33" s="334"/>
      <c r="O33" s="334"/>
      <c r="P33" s="334"/>
      <c r="Q33" s="42"/>
      <c r="R33" s="42"/>
      <c r="S33" s="42"/>
      <c r="T33" s="42"/>
      <c r="U33" s="42"/>
      <c r="V33" s="42"/>
      <c r="W33" s="333">
        <f>ROUND(BD54,2)</f>
        <v>0</v>
      </c>
      <c r="X33" s="334"/>
      <c r="Y33" s="334"/>
      <c r="Z33" s="334"/>
      <c r="AA33" s="334"/>
      <c r="AB33" s="334"/>
      <c r="AC33" s="334"/>
      <c r="AD33" s="334"/>
      <c r="AE33" s="334"/>
      <c r="AF33" s="42"/>
      <c r="AG33" s="42"/>
      <c r="AH33" s="42"/>
      <c r="AI33" s="42"/>
      <c r="AJ33" s="42"/>
      <c r="AK33" s="333">
        <v>0</v>
      </c>
      <c r="AL33" s="334"/>
      <c r="AM33" s="334"/>
      <c r="AN33" s="334"/>
      <c r="AO33" s="33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36" t="s">
        <v>47</v>
      </c>
      <c r="Y35" s="337"/>
      <c r="Z35" s="337"/>
      <c r="AA35" s="337"/>
      <c r="AB35" s="337"/>
      <c r="AC35" s="46"/>
      <c r="AD35" s="46"/>
      <c r="AE35" s="46"/>
      <c r="AF35" s="46"/>
      <c r="AG35" s="46"/>
      <c r="AH35" s="46"/>
      <c r="AI35" s="46"/>
      <c r="AJ35" s="46"/>
      <c r="AK35" s="338">
        <f>SUM(AK26:AK33)</f>
        <v>253755.71</v>
      </c>
      <c r="AL35" s="337"/>
      <c r="AM35" s="337"/>
      <c r="AN35" s="337"/>
      <c r="AO35" s="33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20_b_06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2" t="str">
        <f>K6</f>
        <v>Demolice plechového skladu střediska Veřejná zeleň na ul. Palackého 29, Nový Jičín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p. č. 589/3, k. ú. Nový Jičín - Horní Předměstí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4">
        <f>IF(AN8="","",AN8)</f>
        <v>44855</v>
      </c>
      <c r="AN47" s="32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Technické služby města Nového Jičína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29</v>
      </c>
      <c r="AJ49" s="37"/>
      <c r="AK49" s="37"/>
      <c r="AL49" s="37"/>
      <c r="AM49" s="325" t="str">
        <f>IF(E17="","",E17)</f>
        <v>BENEPRO, a.s.</v>
      </c>
      <c r="AN49" s="326"/>
      <c r="AO49" s="326"/>
      <c r="AP49" s="326"/>
      <c r="AQ49" s="37"/>
      <c r="AR49" s="40"/>
      <c r="AS49" s="327" t="s">
        <v>49</v>
      </c>
      <c r="AT49" s="32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>NOSTA s.r.o. Nový Jičín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25" t="str">
        <f>IF(E20="","",E20)</f>
        <v>BENEPRO, a.s.</v>
      </c>
      <c r="AN50" s="326"/>
      <c r="AO50" s="326"/>
      <c r="AP50" s="326"/>
      <c r="AQ50" s="37"/>
      <c r="AR50" s="40"/>
      <c r="AS50" s="329"/>
      <c r="AT50" s="33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1"/>
      <c r="AT51" s="33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18" t="s">
        <v>50</v>
      </c>
      <c r="D52" s="319"/>
      <c r="E52" s="319"/>
      <c r="F52" s="319"/>
      <c r="G52" s="319"/>
      <c r="H52" s="67"/>
      <c r="I52" s="320" t="s">
        <v>51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1" t="s">
        <v>52</v>
      </c>
      <c r="AH52" s="319"/>
      <c r="AI52" s="319"/>
      <c r="AJ52" s="319"/>
      <c r="AK52" s="319"/>
      <c r="AL52" s="319"/>
      <c r="AM52" s="319"/>
      <c r="AN52" s="320" t="s">
        <v>53</v>
      </c>
      <c r="AO52" s="319"/>
      <c r="AP52" s="319"/>
      <c r="AQ52" s="68" t="s">
        <v>54</v>
      </c>
      <c r="AR52" s="40"/>
      <c r="AS52" s="69" t="s">
        <v>55</v>
      </c>
      <c r="AT52" s="70" t="s">
        <v>56</v>
      </c>
      <c r="AU52" s="70" t="s">
        <v>57</v>
      </c>
      <c r="AV52" s="70" t="s">
        <v>58</v>
      </c>
      <c r="AW52" s="70" t="s">
        <v>59</v>
      </c>
      <c r="AX52" s="70" t="s">
        <v>60</v>
      </c>
      <c r="AY52" s="70" t="s">
        <v>61</v>
      </c>
      <c r="AZ52" s="70" t="s">
        <v>62</v>
      </c>
      <c r="BA52" s="70" t="s">
        <v>63</v>
      </c>
      <c r="BB52" s="70" t="s">
        <v>64</v>
      </c>
      <c r="BC52" s="70" t="s">
        <v>65</v>
      </c>
      <c r="BD52" s="71" t="s">
        <v>66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16">
        <f>ROUND(SUM(AG55:AG56),2)</f>
        <v>209715.46</v>
      </c>
      <c r="AH54" s="316"/>
      <c r="AI54" s="316"/>
      <c r="AJ54" s="316"/>
      <c r="AK54" s="316"/>
      <c r="AL54" s="316"/>
      <c r="AM54" s="316"/>
      <c r="AN54" s="317">
        <f>SUM(AG54,AT54)</f>
        <v>253755.71</v>
      </c>
      <c r="AO54" s="317"/>
      <c r="AP54" s="317"/>
      <c r="AQ54" s="79" t="s">
        <v>19</v>
      </c>
      <c r="AR54" s="80"/>
      <c r="AS54" s="81">
        <f>ROUND(SUM(AS55:AS56),2)</f>
        <v>0</v>
      </c>
      <c r="AT54" s="82">
        <f>ROUND(SUM(AV54:AW54),2)</f>
        <v>44040.25</v>
      </c>
      <c r="AU54" s="83">
        <f>ROUND(SUM(AU55:AU56),5)</f>
        <v>0</v>
      </c>
      <c r="AV54" s="82">
        <f>ROUND(AZ54*L29,2)</f>
        <v>44040.25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209715.46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68</v>
      </c>
      <c r="BT54" s="85" t="s">
        <v>69</v>
      </c>
      <c r="BU54" s="86" t="s">
        <v>70</v>
      </c>
      <c r="BV54" s="85" t="s">
        <v>71</v>
      </c>
      <c r="BW54" s="85" t="s">
        <v>5</v>
      </c>
      <c r="BX54" s="85" t="s">
        <v>72</v>
      </c>
      <c r="CL54" s="85" t="s">
        <v>19</v>
      </c>
    </row>
    <row r="55" spans="1:91" s="7" customFormat="1" ht="16.5" customHeight="1">
      <c r="A55" s="87" t="s">
        <v>73</v>
      </c>
      <c r="B55" s="88"/>
      <c r="C55" s="89"/>
      <c r="D55" s="315" t="s">
        <v>74</v>
      </c>
      <c r="E55" s="315"/>
      <c r="F55" s="315"/>
      <c r="G55" s="315"/>
      <c r="H55" s="315"/>
      <c r="I55" s="90"/>
      <c r="J55" s="315" t="s">
        <v>75</v>
      </c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3">
        <f>'SO 01 - Demolice plechové...'!J30</f>
        <v>203850.46</v>
      </c>
      <c r="AH55" s="314"/>
      <c r="AI55" s="314"/>
      <c r="AJ55" s="314"/>
      <c r="AK55" s="314"/>
      <c r="AL55" s="314"/>
      <c r="AM55" s="314"/>
      <c r="AN55" s="313">
        <f>SUM(AG55,AT55)</f>
        <v>246659.06</v>
      </c>
      <c r="AO55" s="314"/>
      <c r="AP55" s="314"/>
      <c r="AQ55" s="91" t="s">
        <v>76</v>
      </c>
      <c r="AR55" s="92"/>
      <c r="AS55" s="93">
        <v>0</v>
      </c>
      <c r="AT55" s="94">
        <f>ROUND(SUM(AV55:AW55),2)</f>
        <v>42808.6</v>
      </c>
      <c r="AU55" s="95">
        <f>'SO 01 - Demolice plechové...'!P87</f>
        <v>0</v>
      </c>
      <c r="AV55" s="94">
        <f>'SO 01 - Demolice plechové...'!J33</f>
        <v>42808.6</v>
      </c>
      <c r="AW55" s="94">
        <f>'SO 01 - Demolice plechové...'!J34</f>
        <v>0</v>
      </c>
      <c r="AX55" s="94">
        <f>'SO 01 - Demolice plechové...'!J35</f>
        <v>0</v>
      </c>
      <c r="AY55" s="94">
        <f>'SO 01 - Demolice plechové...'!J36</f>
        <v>0</v>
      </c>
      <c r="AZ55" s="94">
        <f>'SO 01 - Demolice plechové...'!F33</f>
        <v>203850.46</v>
      </c>
      <c r="BA55" s="94">
        <f>'SO 01 - Demolice plechové...'!F34</f>
        <v>0</v>
      </c>
      <c r="BB55" s="94">
        <f>'SO 01 - Demolice plechové...'!F35</f>
        <v>0</v>
      </c>
      <c r="BC55" s="94">
        <f>'SO 01 - Demolice plechové...'!F36</f>
        <v>0</v>
      </c>
      <c r="BD55" s="96">
        <f>'SO 01 - Demolice plechové...'!F37</f>
        <v>0</v>
      </c>
      <c r="BT55" s="97" t="s">
        <v>77</v>
      </c>
      <c r="BV55" s="97" t="s">
        <v>71</v>
      </c>
      <c r="BW55" s="97" t="s">
        <v>78</v>
      </c>
      <c r="BX55" s="97" t="s">
        <v>5</v>
      </c>
      <c r="CL55" s="97" t="s">
        <v>19</v>
      </c>
      <c r="CM55" s="97" t="s">
        <v>79</v>
      </c>
    </row>
    <row r="56" spans="1:91" s="7" customFormat="1" ht="16.5" customHeight="1">
      <c r="A56" s="87" t="s">
        <v>73</v>
      </c>
      <c r="B56" s="88"/>
      <c r="C56" s="89"/>
      <c r="D56" s="315" t="s">
        <v>80</v>
      </c>
      <c r="E56" s="315"/>
      <c r="F56" s="315"/>
      <c r="G56" s="315"/>
      <c r="H56" s="315"/>
      <c r="I56" s="90"/>
      <c r="J56" s="315" t="s">
        <v>81</v>
      </c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3">
        <f>'VRN - Vedlejší rozpočtové...'!J30</f>
        <v>5865</v>
      </c>
      <c r="AH56" s="314"/>
      <c r="AI56" s="314"/>
      <c r="AJ56" s="314"/>
      <c r="AK56" s="314"/>
      <c r="AL56" s="314"/>
      <c r="AM56" s="314"/>
      <c r="AN56" s="313">
        <f>SUM(AG56,AT56)</f>
        <v>7096.65</v>
      </c>
      <c r="AO56" s="314"/>
      <c r="AP56" s="314"/>
      <c r="AQ56" s="91" t="s">
        <v>76</v>
      </c>
      <c r="AR56" s="92"/>
      <c r="AS56" s="98">
        <v>0</v>
      </c>
      <c r="AT56" s="99">
        <f>ROUND(SUM(AV56:AW56),2)</f>
        <v>1231.65</v>
      </c>
      <c r="AU56" s="100">
        <f>'VRN - Vedlejší rozpočtové...'!P83</f>
        <v>0</v>
      </c>
      <c r="AV56" s="99">
        <f>'VRN - Vedlejší rozpočtové...'!J33</f>
        <v>1231.65</v>
      </c>
      <c r="AW56" s="99">
        <f>'VRN - Vedlejší rozpočtové...'!J34</f>
        <v>0</v>
      </c>
      <c r="AX56" s="99">
        <f>'VRN - Vedlejší rozpočtové...'!J35</f>
        <v>0</v>
      </c>
      <c r="AY56" s="99">
        <f>'VRN - Vedlejší rozpočtové...'!J36</f>
        <v>0</v>
      </c>
      <c r="AZ56" s="99">
        <f>'VRN - Vedlejší rozpočtové...'!F33</f>
        <v>5865</v>
      </c>
      <c r="BA56" s="99">
        <f>'VRN - Vedlejší rozpočtové...'!F34</f>
        <v>0</v>
      </c>
      <c r="BB56" s="99">
        <f>'VRN - Vedlejší rozpočtové...'!F35</f>
        <v>0</v>
      </c>
      <c r="BC56" s="99">
        <f>'VRN - Vedlejší rozpočtové...'!F36</f>
        <v>0</v>
      </c>
      <c r="BD56" s="101">
        <f>'VRN - Vedlejší rozpočtové...'!F37</f>
        <v>0</v>
      </c>
      <c r="BT56" s="97" t="s">
        <v>77</v>
      </c>
      <c r="BV56" s="97" t="s">
        <v>71</v>
      </c>
      <c r="BW56" s="97" t="s">
        <v>82</v>
      </c>
      <c r="BX56" s="97" t="s">
        <v>5</v>
      </c>
      <c r="CL56" s="97" t="s">
        <v>19</v>
      </c>
      <c r="CM56" s="97" t="s">
        <v>79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3J4DGvYmqSZ9CA3q57KRv/gjN7Iwl5Ia5NOrPpns5/WcvAp+UgBqBIofakeFPEIe8NF0Wro4CoxXj/2b0WRJJA==" saltValue="PryhrCiJCskezvCHm8ahzUvqgl0v/Coz8PUjc1GYv2NRhbDGsVpB1lEJCa3EylA1Oi5e3dG+ZMuvo9OQUZWSxg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SO 01 - Demolice plechové...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 topLeftCell="A76">
      <selection activeCell="I141" sqref="I1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78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83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55" t="str">
        <f>'Rekapitulace stavby'!K6</f>
        <v>Demolice plechového skladu střediska Veřejná zeleň na ul. Palackého 29, Nový Jičín</v>
      </c>
      <c r="F7" s="356"/>
      <c r="G7" s="356"/>
      <c r="H7" s="356"/>
      <c r="L7" s="21"/>
    </row>
    <row r="8" spans="1:31" s="2" customFormat="1" ht="12" customHeight="1">
      <c r="A8" s="35"/>
      <c r="B8" s="40"/>
      <c r="C8" s="35"/>
      <c r="D8" s="106" t="s">
        <v>84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7" t="s">
        <v>85</v>
      </c>
      <c r="F9" s="358"/>
      <c r="G9" s="358"/>
      <c r="H9" s="35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>
        <f>'Rekapitulace stavby'!AN8</f>
        <v>44855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47671416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9" t="str">
        <f>'Rekapitulace stavby'!E14</f>
        <v>NOSTA s.r.o. Nový Jičín</v>
      </c>
      <c r="F18" s="360"/>
      <c r="G18" s="360"/>
      <c r="H18" s="360"/>
      <c r="I18" s="106" t="s">
        <v>27</v>
      </c>
      <c r="J18" s="31" t="str">
        <f>'Rekapitulace stavby'!AN14</f>
        <v>CZ47671416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29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30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30</v>
      </c>
      <c r="F24" s="35"/>
      <c r="G24" s="35"/>
      <c r="H24" s="35"/>
      <c r="I24" s="106" t="s">
        <v>27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1" t="s">
        <v>19</v>
      </c>
      <c r="F27" s="361"/>
      <c r="G27" s="361"/>
      <c r="H27" s="36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ROUND(J87,2)</f>
        <v>203850.46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ROUND((SUM(BE87:BE141)),2)</f>
        <v>203850.46</v>
      </c>
      <c r="G33" s="35"/>
      <c r="H33" s="35"/>
      <c r="I33" s="119">
        <v>0.21</v>
      </c>
      <c r="J33" s="118">
        <f>ROUND(((SUM(BE87:BE141))*I33),2)</f>
        <v>42808.6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ROUND((SUM(BF87:BF141)),2)</f>
        <v>0</v>
      </c>
      <c r="G34" s="35"/>
      <c r="H34" s="35"/>
      <c r="I34" s="119">
        <v>0.15</v>
      </c>
      <c r="J34" s="118">
        <f>ROUND(((SUM(BF87:BF141))*I34),2)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ROUND((SUM(BG87:BG141)),2)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ROUND((SUM(BH87:BH141)),2)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ROUND((SUM(BI87:BI141)),2)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246659.06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353" t="str">
        <f>E7</f>
        <v>Demolice plechového skladu střediska Veřejná zeleň na ul. Palackého 29, Nový Jičín</v>
      </c>
      <c r="F48" s="354"/>
      <c r="G48" s="354"/>
      <c r="H48" s="35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84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2" t="str">
        <f>E9</f>
        <v>SO 01 - Demolice plechového skladu</v>
      </c>
      <c r="F50" s="352"/>
      <c r="G50" s="352"/>
      <c r="H50" s="35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p. č. 589/3, k. ú. Nový Jičín - Horní Předměstí</v>
      </c>
      <c r="G52" s="37"/>
      <c r="H52" s="37"/>
      <c r="I52" s="30" t="s">
        <v>23</v>
      </c>
      <c r="J52" s="60">
        <f>IF(J12="","",J12)</f>
        <v>44855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7"/>
      <c r="E54" s="37"/>
      <c r="F54" s="28" t="str">
        <f>E15</f>
        <v>Technické služby města Nového Jičína</v>
      </c>
      <c r="G54" s="37"/>
      <c r="H54" s="37"/>
      <c r="I54" s="30" t="s">
        <v>29</v>
      </c>
      <c r="J54" s="33" t="str">
        <f>E21</f>
        <v>BENEPRO,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28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32</v>
      </c>
      <c r="J55" s="33" t="str">
        <f>E24</f>
        <v>BENEPRO, a.s.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87</v>
      </c>
      <c r="D57" s="132"/>
      <c r="E57" s="132"/>
      <c r="F57" s="132"/>
      <c r="G57" s="132"/>
      <c r="H57" s="132"/>
      <c r="I57" s="132"/>
      <c r="J57" s="133" t="s">
        <v>88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J87</f>
        <v>203850.46000000002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89</v>
      </c>
    </row>
    <row r="60" spans="2:12" s="9" customFormat="1" ht="24.95" customHeight="1">
      <c r="B60" s="135"/>
      <c r="C60" s="136"/>
      <c r="D60" s="137" t="s">
        <v>90</v>
      </c>
      <c r="E60" s="138"/>
      <c r="F60" s="138"/>
      <c r="G60" s="138"/>
      <c r="H60" s="138"/>
      <c r="I60" s="138"/>
      <c r="J60" s="139">
        <f>J88</f>
        <v>105683.30000000002</v>
      </c>
      <c r="K60" s="136"/>
      <c r="L60" s="140"/>
    </row>
    <row r="61" spans="2:12" s="10" customFormat="1" ht="19.9" customHeight="1">
      <c r="B61" s="141"/>
      <c r="C61" s="142"/>
      <c r="D61" s="143" t="s">
        <v>91</v>
      </c>
      <c r="E61" s="144"/>
      <c r="F61" s="144"/>
      <c r="G61" s="144"/>
      <c r="H61" s="144"/>
      <c r="I61" s="144"/>
      <c r="J61" s="145">
        <f>J89</f>
        <v>7876.16</v>
      </c>
      <c r="K61" s="142"/>
      <c r="L61" s="146"/>
    </row>
    <row r="62" spans="2:12" s="10" customFormat="1" ht="19.9" customHeight="1">
      <c r="B62" s="141"/>
      <c r="C62" s="142"/>
      <c r="D62" s="143" t="s">
        <v>92</v>
      </c>
      <c r="E62" s="144"/>
      <c r="F62" s="144"/>
      <c r="G62" s="144"/>
      <c r="H62" s="144"/>
      <c r="I62" s="144"/>
      <c r="J62" s="145">
        <f>J93</f>
        <v>109930.57</v>
      </c>
      <c r="K62" s="142"/>
      <c r="L62" s="146"/>
    </row>
    <row r="63" spans="2:12" s="10" customFormat="1" ht="19.9" customHeight="1">
      <c r="B63" s="141"/>
      <c r="C63" s="142"/>
      <c r="D63" s="143" t="s">
        <v>93</v>
      </c>
      <c r="E63" s="144"/>
      <c r="F63" s="144"/>
      <c r="G63" s="144"/>
      <c r="H63" s="144"/>
      <c r="I63" s="144"/>
      <c r="J63" s="145">
        <f>J108</f>
        <v>-12123.43</v>
      </c>
      <c r="K63" s="142"/>
      <c r="L63" s="146"/>
    </row>
    <row r="64" spans="2:12" s="9" customFormat="1" ht="24.95" customHeight="1">
      <c r="B64" s="135"/>
      <c r="C64" s="136"/>
      <c r="D64" s="137" t="s">
        <v>94</v>
      </c>
      <c r="E64" s="138"/>
      <c r="F64" s="138"/>
      <c r="G64" s="138"/>
      <c r="H64" s="138"/>
      <c r="I64" s="138"/>
      <c r="J64" s="139">
        <f>J123</f>
        <v>75691.86</v>
      </c>
      <c r="K64" s="136"/>
      <c r="L64" s="140"/>
    </row>
    <row r="65" spans="2:12" s="10" customFormat="1" ht="19.9" customHeight="1">
      <c r="B65" s="141"/>
      <c r="C65" s="142"/>
      <c r="D65" s="143" t="s">
        <v>95</v>
      </c>
      <c r="E65" s="144"/>
      <c r="F65" s="144"/>
      <c r="G65" s="144"/>
      <c r="H65" s="144"/>
      <c r="I65" s="144"/>
      <c r="J65" s="145">
        <f>J124</f>
        <v>75691.86</v>
      </c>
      <c r="K65" s="142"/>
      <c r="L65" s="146"/>
    </row>
    <row r="66" spans="2:12" s="9" customFormat="1" ht="24.95" customHeight="1">
      <c r="B66" s="135"/>
      <c r="C66" s="136"/>
      <c r="D66" s="137" t="s">
        <v>96</v>
      </c>
      <c r="E66" s="138"/>
      <c r="F66" s="138"/>
      <c r="G66" s="138"/>
      <c r="H66" s="138"/>
      <c r="I66" s="138"/>
      <c r="J66" s="139">
        <f>J136</f>
        <v>22475.3</v>
      </c>
      <c r="K66" s="136"/>
      <c r="L66" s="140"/>
    </row>
    <row r="67" spans="2:12" s="10" customFormat="1" ht="19.9" customHeight="1">
      <c r="B67" s="141"/>
      <c r="C67" s="142"/>
      <c r="D67" s="143" t="s">
        <v>97</v>
      </c>
      <c r="E67" s="144"/>
      <c r="F67" s="144"/>
      <c r="G67" s="144"/>
      <c r="H67" s="144"/>
      <c r="I67" s="144"/>
      <c r="J67" s="145">
        <f>J137</f>
        <v>22475.3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98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25" customHeight="1">
      <c r="A77" s="35"/>
      <c r="B77" s="36"/>
      <c r="C77" s="37"/>
      <c r="D77" s="37"/>
      <c r="E77" s="353" t="str">
        <f>E7</f>
        <v>Demolice plechového skladu střediska Veřejná zeleň na ul. Palackého 29, Nový Jičín</v>
      </c>
      <c r="F77" s="354"/>
      <c r="G77" s="354"/>
      <c r="H77" s="35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84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2" t="str">
        <f>E9</f>
        <v>SO 01 - Demolice plechového skladu</v>
      </c>
      <c r="F79" s="352"/>
      <c r="G79" s="352"/>
      <c r="H79" s="352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p. č. 589/3, k. ú. Nový Jičín - Horní Předměstí</v>
      </c>
      <c r="G81" s="37"/>
      <c r="H81" s="37"/>
      <c r="I81" s="30" t="s">
        <v>23</v>
      </c>
      <c r="J81" s="60">
        <f>IF(J12="","",J12)</f>
        <v>44855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24</v>
      </c>
      <c r="D83" s="37"/>
      <c r="E83" s="37"/>
      <c r="F83" s="28" t="str">
        <f>E15</f>
        <v>Technické služby města Nového Jičína</v>
      </c>
      <c r="G83" s="37"/>
      <c r="H83" s="37"/>
      <c r="I83" s="30" t="s">
        <v>29</v>
      </c>
      <c r="J83" s="33" t="str">
        <f>E21</f>
        <v>BENEPRO, a.s.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28</v>
      </c>
      <c r="D84" s="37"/>
      <c r="E84" s="37"/>
      <c r="F84" s="28" t="str">
        <f>IF(E18="","",E18)</f>
        <v>NOSTA s.r.o. Nový Jičín</v>
      </c>
      <c r="G84" s="37"/>
      <c r="H84" s="37"/>
      <c r="I84" s="30" t="s">
        <v>32</v>
      </c>
      <c r="J84" s="33" t="str">
        <f>E24</f>
        <v>BENEPRO, a.s.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99</v>
      </c>
      <c r="D86" s="150" t="s">
        <v>54</v>
      </c>
      <c r="E86" s="150" t="s">
        <v>50</v>
      </c>
      <c r="F86" s="150" t="s">
        <v>51</v>
      </c>
      <c r="G86" s="150" t="s">
        <v>100</v>
      </c>
      <c r="H86" s="150" t="s">
        <v>101</v>
      </c>
      <c r="I86" s="150" t="s">
        <v>102</v>
      </c>
      <c r="J86" s="150" t="s">
        <v>88</v>
      </c>
      <c r="K86" s="151" t="s">
        <v>103</v>
      </c>
      <c r="L86" s="152"/>
      <c r="M86" s="69" t="s">
        <v>19</v>
      </c>
      <c r="N86" s="70" t="s">
        <v>39</v>
      </c>
      <c r="O86" s="70" t="s">
        <v>104</v>
      </c>
      <c r="P86" s="70" t="s">
        <v>105</v>
      </c>
      <c r="Q86" s="70" t="s">
        <v>106</v>
      </c>
      <c r="R86" s="70" t="s">
        <v>107</v>
      </c>
      <c r="S86" s="70" t="s">
        <v>108</v>
      </c>
      <c r="T86" s="71" t="s">
        <v>109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110</v>
      </c>
      <c r="D87" s="37"/>
      <c r="E87" s="37"/>
      <c r="F87" s="37"/>
      <c r="G87" s="37"/>
      <c r="H87" s="37"/>
      <c r="I87" s="37"/>
      <c r="J87" s="153">
        <f>BK87</f>
        <v>203850.46000000002</v>
      </c>
      <c r="K87" s="37"/>
      <c r="L87" s="40"/>
      <c r="M87" s="72"/>
      <c r="N87" s="154"/>
      <c r="O87" s="73"/>
      <c r="P87" s="155">
        <f>P88+P123+P136</f>
        <v>0</v>
      </c>
      <c r="Q87" s="73"/>
      <c r="R87" s="155">
        <f>R88+R123+R136</f>
        <v>0</v>
      </c>
      <c r="S87" s="73"/>
      <c r="T87" s="156">
        <f>T88+T123+T136</f>
        <v>37.790912000000006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68</v>
      </c>
      <c r="AU87" s="18" t="s">
        <v>89</v>
      </c>
      <c r="BK87" s="157">
        <f>BK88+BK123+BK136</f>
        <v>203850.46000000002</v>
      </c>
    </row>
    <row r="88" spans="2:63" s="12" customFormat="1" ht="25.9" customHeight="1">
      <c r="B88" s="158"/>
      <c r="C88" s="159"/>
      <c r="D88" s="160" t="s">
        <v>68</v>
      </c>
      <c r="E88" s="161" t="s">
        <v>111</v>
      </c>
      <c r="F88" s="161" t="s">
        <v>112</v>
      </c>
      <c r="G88" s="159"/>
      <c r="H88" s="159"/>
      <c r="I88" s="162"/>
      <c r="J88" s="163">
        <f>BK88</f>
        <v>105683.30000000002</v>
      </c>
      <c r="K88" s="159"/>
      <c r="L88" s="164"/>
      <c r="M88" s="165"/>
      <c r="N88" s="166"/>
      <c r="O88" s="166"/>
      <c r="P88" s="167">
        <f>P89+P93+P108</f>
        <v>0</v>
      </c>
      <c r="Q88" s="166"/>
      <c r="R88" s="167">
        <f>R89+R93+R108</f>
        <v>0</v>
      </c>
      <c r="S88" s="166"/>
      <c r="T88" s="168">
        <f>T89+T93+T108</f>
        <v>14.3</v>
      </c>
      <c r="AR88" s="169" t="s">
        <v>77</v>
      </c>
      <c r="AT88" s="170" t="s">
        <v>68</v>
      </c>
      <c r="AU88" s="170" t="s">
        <v>69</v>
      </c>
      <c r="AY88" s="169" t="s">
        <v>113</v>
      </c>
      <c r="BK88" s="171">
        <f>BK89+BK93+BK108</f>
        <v>105683.30000000002</v>
      </c>
    </row>
    <row r="89" spans="2:63" s="12" customFormat="1" ht="22.9" customHeight="1">
      <c r="B89" s="158"/>
      <c r="C89" s="159"/>
      <c r="D89" s="160" t="s">
        <v>68</v>
      </c>
      <c r="E89" s="172" t="s">
        <v>77</v>
      </c>
      <c r="F89" s="172" t="s">
        <v>114</v>
      </c>
      <c r="G89" s="159"/>
      <c r="H89" s="159"/>
      <c r="I89" s="162"/>
      <c r="J89" s="173">
        <f>BK89</f>
        <v>7876.16</v>
      </c>
      <c r="K89" s="159"/>
      <c r="L89" s="164"/>
      <c r="M89" s="165"/>
      <c r="N89" s="166"/>
      <c r="O89" s="166"/>
      <c r="P89" s="167">
        <f>SUM(P90:P92)</f>
        <v>0</v>
      </c>
      <c r="Q89" s="166"/>
      <c r="R89" s="167">
        <f>SUM(R90:R92)</f>
        <v>0</v>
      </c>
      <c r="S89" s="166"/>
      <c r="T89" s="168">
        <f>SUM(T90:T92)</f>
        <v>0</v>
      </c>
      <c r="AR89" s="169" t="s">
        <v>77</v>
      </c>
      <c r="AT89" s="170" t="s">
        <v>68</v>
      </c>
      <c r="AU89" s="170" t="s">
        <v>77</v>
      </c>
      <c r="AY89" s="169" t="s">
        <v>113</v>
      </c>
      <c r="BK89" s="171">
        <f>SUM(BK90:BK92)</f>
        <v>7876.16</v>
      </c>
    </row>
    <row r="90" spans="1:65" s="2" customFormat="1" ht="44.25" customHeight="1">
      <c r="A90" s="35"/>
      <c r="B90" s="36"/>
      <c r="C90" s="174" t="s">
        <v>77</v>
      </c>
      <c r="D90" s="174" t="s">
        <v>115</v>
      </c>
      <c r="E90" s="175" t="s">
        <v>116</v>
      </c>
      <c r="F90" s="176" t="s">
        <v>117</v>
      </c>
      <c r="G90" s="177" t="s">
        <v>118</v>
      </c>
      <c r="H90" s="178">
        <v>120.8</v>
      </c>
      <c r="I90" s="179">
        <v>65.2</v>
      </c>
      <c r="J90" s="180">
        <f>ROUND(I90*H90,2)</f>
        <v>7876.16</v>
      </c>
      <c r="K90" s="176" t="s">
        <v>119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120</v>
      </c>
      <c r="AT90" s="185" t="s">
        <v>115</v>
      </c>
      <c r="AU90" s="185" t="s">
        <v>79</v>
      </c>
      <c r="AY90" s="18" t="s">
        <v>113</v>
      </c>
      <c r="BE90" s="186">
        <f>IF(N90="základní",J90,0)</f>
        <v>7876.16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7876.16</v>
      </c>
      <c r="BL90" s="18" t="s">
        <v>120</v>
      </c>
      <c r="BM90" s="185" t="s">
        <v>121</v>
      </c>
    </row>
    <row r="91" spans="1:47" s="2" customFormat="1" ht="12">
      <c r="A91" s="35"/>
      <c r="B91" s="36"/>
      <c r="C91" s="37"/>
      <c r="D91" s="187" t="s">
        <v>122</v>
      </c>
      <c r="E91" s="37"/>
      <c r="F91" s="188" t="s">
        <v>123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122</v>
      </c>
      <c r="AU91" s="18" t="s">
        <v>79</v>
      </c>
    </row>
    <row r="92" spans="2:51" s="13" customFormat="1" ht="12">
      <c r="B92" s="192"/>
      <c r="C92" s="193"/>
      <c r="D92" s="194" t="s">
        <v>124</v>
      </c>
      <c r="E92" s="195" t="s">
        <v>19</v>
      </c>
      <c r="F92" s="196" t="s">
        <v>125</v>
      </c>
      <c r="G92" s="193"/>
      <c r="H92" s="197">
        <v>120.8</v>
      </c>
      <c r="I92" s="198"/>
      <c r="J92" s="193"/>
      <c r="K92" s="193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124</v>
      </c>
      <c r="AU92" s="203" t="s">
        <v>79</v>
      </c>
      <c r="AV92" s="13" t="s">
        <v>79</v>
      </c>
      <c r="AW92" s="13" t="s">
        <v>31</v>
      </c>
      <c r="AX92" s="13" t="s">
        <v>77</v>
      </c>
      <c r="AY92" s="203" t="s">
        <v>113</v>
      </c>
    </row>
    <row r="93" spans="2:63" s="12" customFormat="1" ht="22.9" customHeight="1">
      <c r="B93" s="158"/>
      <c r="C93" s="159"/>
      <c r="D93" s="160" t="s">
        <v>68</v>
      </c>
      <c r="E93" s="172" t="s">
        <v>126</v>
      </c>
      <c r="F93" s="172" t="s">
        <v>127</v>
      </c>
      <c r="G93" s="159"/>
      <c r="H93" s="159"/>
      <c r="I93" s="162"/>
      <c r="J93" s="173">
        <f>BK93</f>
        <v>109930.57</v>
      </c>
      <c r="K93" s="159"/>
      <c r="L93" s="164"/>
      <c r="M93" s="165"/>
      <c r="N93" s="166"/>
      <c r="O93" s="166"/>
      <c r="P93" s="167">
        <f>SUM(P94:P107)</f>
        <v>0</v>
      </c>
      <c r="Q93" s="166"/>
      <c r="R93" s="167">
        <f>SUM(R94:R107)</f>
        <v>0</v>
      </c>
      <c r="S93" s="166"/>
      <c r="T93" s="168">
        <f>SUM(T94:T107)</f>
        <v>14.3</v>
      </c>
      <c r="AR93" s="169" t="s">
        <v>77</v>
      </c>
      <c r="AT93" s="170" t="s">
        <v>68</v>
      </c>
      <c r="AU93" s="170" t="s">
        <v>77</v>
      </c>
      <c r="AY93" s="169" t="s">
        <v>113</v>
      </c>
      <c r="BK93" s="171">
        <f>SUM(BK94:BK107)</f>
        <v>109930.57</v>
      </c>
    </row>
    <row r="94" spans="1:65" s="2" customFormat="1" ht="44.25" customHeight="1">
      <c r="A94" s="35"/>
      <c r="B94" s="36"/>
      <c r="C94" s="174" t="s">
        <v>79</v>
      </c>
      <c r="D94" s="174" t="s">
        <v>115</v>
      </c>
      <c r="E94" s="175" t="s">
        <v>128</v>
      </c>
      <c r="F94" s="176" t="s">
        <v>129</v>
      </c>
      <c r="G94" s="177" t="s">
        <v>118</v>
      </c>
      <c r="H94" s="178">
        <v>459.04</v>
      </c>
      <c r="I94" s="179">
        <v>40</v>
      </c>
      <c r="J94" s="180">
        <f>ROUND(I94*H94,2)</f>
        <v>18361.6</v>
      </c>
      <c r="K94" s="176" t="s">
        <v>119</v>
      </c>
      <c r="L94" s="40"/>
      <c r="M94" s="181" t="s">
        <v>19</v>
      </c>
      <c r="N94" s="182" t="s">
        <v>40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120</v>
      </c>
      <c r="AT94" s="185" t="s">
        <v>115</v>
      </c>
      <c r="AU94" s="185" t="s">
        <v>79</v>
      </c>
      <c r="AY94" s="18" t="s">
        <v>113</v>
      </c>
      <c r="BE94" s="186">
        <f>IF(N94="základní",J94,0)</f>
        <v>18361.6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77</v>
      </c>
      <c r="BK94" s="186">
        <f>ROUND(I94*H94,2)</f>
        <v>18361.6</v>
      </c>
      <c r="BL94" s="18" t="s">
        <v>120</v>
      </c>
      <c r="BM94" s="185" t="s">
        <v>130</v>
      </c>
    </row>
    <row r="95" spans="1:47" s="2" customFormat="1" ht="12">
      <c r="A95" s="35"/>
      <c r="B95" s="36"/>
      <c r="C95" s="37"/>
      <c r="D95" s="187" t="s">
        <v>122</v>
      </c>
      <c r="E95" s="37"/>
      <c r="F95" s="188" t="s">
        <v>131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122</v>
      </c>
      <c r="AU95" s="18" t="s">
        <v>79</v>
      </c>
    </row>
    <row r="96" spans="2:51" s="14" customFormat="1" ht="12">
      <c r="B96" s="204"/>
      <c r="C96" s="205"/>
      <c r="D96" s="194" t="s">
        <v>124</v>
      </c>
      <c r="E96" s="206" t="s">
        <v>19</v>
      </c>
      <c r="F96" s="207" t="s">
        <v>132</v>
      </c>
      <c r="G96" s="205"/>
      <c r="H96" s="206" t="s">
        <v>19</v>
      </c>
      <c r="I96" s="208"/>
      <c r="J96" s="205"/>
      <c r="K96" s="205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124</v>
      </c>
      <c r="AU96" s="213" t="s">
        <v>79</v>
      </c>
      <c r="AV96" s="14" t="s">
        <v>77</v>
      </c>
      <c r="AW96" s="14" t="s">
        <v>31</v>
      </c>
      <c r="AX96" s="14" t="s">
        <v>69</v>
      </c>
      <c r="AY96" s="213" t="s">
        <v>113</v>
      </c>
    </row>
    <row r="97" spans="2:51" s="13" customFormat="1" ht="12">
      <c r="B97" s="192"/>
      <c r="C97" s="193"/>
      <c r="D97" s="194" t="s">
        <v>124</v>
      </c>
      <c r="E97" s="195" t="s">
        <v>19</v>
      </c>
      <c r="F97" s="196" t="s">
        <v>133</v>
      </c>
      <c r="G97" s="193"/>
      <c r="H97" s="197">
        <v>459.04</v>
      </c>
      <c r="I97" s="198"/>
      <c r="J97" s="193"/>
      <c r="K97" s="193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124</v>
      </c>
      <c r="AU97" s="203" t="s">
        <v>79</v>
      </c>
      <c r="AV97" s="13" t="s">
        <v>79</v>
      </c>
      <c r="AW97" s="13" t="s">
        <v>31</v>
      </c>
      <c r="AX97" s="13" t="s">
        <v>77</v>
      </c>
      <c r="AY97" s="203" t="s">
        <v>113</v>
      </c>
    </row>
    <row r="98" spans="1:65" s="2" customFormat="1" ht="55.5" customHeight="1">
      <c r="A98" s="35"/>
      <c r="B98" s="36"/>
      <c r="C98" s="174" t="s">
        <v>134</v>
      </c>
      <c r="D98" s="174" t="s">
        <v>115</v>
      </c>
      <c r="E98" s="175" t="s">
        <v>135</v>
      </c>
      <c r="F98" s="176" t="s">
        <v>136</v>
      </c>
      <c r="G98" s="177" t="s">
        <v>118</v>
      </c>
      <c r="H98" s="178">
        <v>2295.2</v>
      </c>
      <c r="I98" s="179">
        <v>0.8</v>
      </c>
      <c r="J98" s="180">
        <f>ROUND(I98*H98,2)</f>
        <v>1836.16</v>
      </c>
      <c r="K98" s="176" t="s">
        <v>119</v>
      </c>
      <c r="L98" s="40"/>
      <c r="M98" s="181" t="s">
        <v>19</v>
      </c>
      <c r="N98" s="182" t="s">
        <v>40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120</v>
      </c>
      <c r="AT98" s="185" t="s">
        <v>115</v>
      </c>
      <c r="AU98" s="185" t="s">
        <v>79</v>
      </c>
      <c r="AY98" s="18" t="s">
        <v>113</v>
      </c>
      <c r="BE98" s="186">
        <f>IF(N98="základní",J98,0)</f>
        <v>1836.16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77</v>
      </c>
      <c r="BK98" s="186">
        <f>ROUND(I98*H98,2)</f>
        <v>1836.16</v>
      </c>
      <c r="BL98" s="18" t="s">
        <v>120</v>
      </c>
      <c r="BM98" s="185" t="s">
        <v>137</v>
      </c>
    </row>
    <row r="99" spans="1:47" s="2" customFormat="1" ht="12">
      <c r="A99" s="35"/>
      <c r="B99" s="36"/>
      <c r="C99" s="37"/>
      <c r="D99" s="187" t="s">
        <v>122</v>
      </c>
      <c r="E99" s="37"/>
      <c r="F99" s="188" t="s">
        <v>138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122</v>
      </c>
      <c r="AU99" s="18" t="s">
        <v>79</v>
      </c>
    </row>
    <row r="100" spans="1:47" s="2" customFormat="1" ht="19.5">
      <c r="A100" s="35"/>
      <c r="B100" s="36"/>
      <c r="C100" s="37"/>
      <c r="D100" s="194" t="s">
        <v>139</v>
      </c>
      <c r="E100" s="37"/>
      <c r="F100" s="214" t="s">
        <v>140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139</v>
      </c>
      <c r="AU100" s="18" t="s">
        <v>79</v>
      </c>
    </row>
    <row r="101" spans="2:51" s="13" customFormat="1" ht="12">
      <c r="B101" s="192"/>
      <c r="C101" s="193"/>
      <c r="D101" s="194" t="s">
        <v>124</v>
      </c>
      <c r="E101" s="193"/>
      <c r="F101" s="196" t="s">
        <v>141</v>
      </c>
      <c r="G101" s="193"/>
      <c r="H101" s="197">
        <v>2295.2</v>
      </c>
      <c r="I101" s="198"/>
      <c r="J101" s="193"/>
      <c r="K101" s="193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124</v>
      </c>
      <c r="AU101" s="203" t="s">
        <v>79</v>
      </c>
      <c r="AV101" s="13" t="s">
        <v>79</v>
      </c>
      <c r="AW101" s="13" t="s">
        <v>4</v>
      </c>
      <c r="AX101" s="13" t="s">
        <v>77</v>
      </c>
      <c r="AY101" s="203" t="s">
        <v>113</v>
      </c>
    </row>
    <row r="102" spans="1:65" s="2" customFormat="1" ht="44.25" customHeight="1">
      <c r="A102" s="35"/>
      <c r="B102" s="36"/>
      <c r="C102" s="174" t="s">
        <v>120</v>
      </c>
      <c r="D102" s="174" t="s">
        <v>115</v>
      </c>
      <c r="E102" s="175" t="s">
        <v>142</v>
      </c>
      <c r="F102" s="176" t="s">
        <v>143</v>
      </c>
      <c r="G102" s="177" t="s">
        <v>118</v>
      </c>
      <c r="H102" s="178">
        <v>459.04</v>
      </c>
      <c r="I102" s="179">
        <v>31</v>
      </c>
      <c r="J102" s="180">
        <f>ROUND(I102*H102,2)</f>
        <v>14230.24</v>
      </c>
      <c r="K102" s="176" t="s">
        <v>119</v>
      </c>
      <c r="L102" s="40"/>
      <c r="M102" s="181" t="s">
        <v>19</v>
      </c>
      <c r="N102" s="182" t="s">
        <v>40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120</v>
      </c>
      <c r="AT102" s="185" t="s">
        <v>115</v>
      </c>
      <c r="AU102" s="185" t="s">
        <v>79</v>
      </c>
      <c r="AY102" s="18" t="s">
        <v>113</v>
      </c>
      <c r="BE102" s="186">
        <f>IF(N102="základní",J102,0)</f>
        <v>14230.24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77</v>
      </c>
      <c r="BK102" s="186">
        <f>ROUND(I102*H102,2)</f>
        <v>14230.24</v>
      </c>
      <c r="BL102" s="18" t="s">
        <v>120</v>
      </c>
      <c r="BM102" s="185" t="s">
        <v>144</v>
      </c>
    </row>
    <row r="103" spans="1:47" s="2" customFormat="1" ht="12">
      <c r="A103" s="35"/>
      <c r="B103" s="36"/>
      <c r="C103" s="37"/>
      <c r="D103" s="187" t="s">
        <v>122</v>
      </c>
      <c r="E103" s="37"/>
      <c r="F103" s="188" t="s">
        <v>145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122</v>
      </c>
      <c r="AU103" s="18" t="s">
        <v>79</v>
      </c>
    </row>
    <row r="104" spans="1:65" s="2" customFormat="1" ht="33" customHeight="1">
      <c r="A104" s="35"/>
      <c r="B104" s="36"/>
      <c r="C104" s="174" t="s">
        <v>146</v>
      </c>
      <c r="D104" s="174" t="s">
        <v>115</v>
      </c>
      <c r="E104" s="175" t="s">
        <v>147</v>
      </c>
      <c r="F104" s="176" t="s">
        <v>148</v>
      </c>
      <c r="G104" s="177" t="s">
        <v>149</v>
      </c>
      <c r="H104" s="178">
        <v>14.3</v>
      </c>
      <c r="I104" s="179">
        <v>5279.9</v>
      </c>
      <c r="J104" s="180">
        <f>ROUND(I104*H104,2)</f>
        <v>75502.57</v>
      </c>
      <c r="K104" s="176" t="s">
        <v>119</v>
      </c>
      <c r="L104" s="40"/>
      <c r="M104" s="181" t="s">
        <v>19</v>
      </c>
      <c r="N104" s="182" t="s">
        <v>40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1</v>
      </c>
      <c r="T104" s="184">
        <f>S104*H104</f>
        <v>14.3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120</v>
      </c>
      <c r="AT104" s="185" t="s">
        <v>115</v>
      </c>
      <c r="AU104" s="185" t="s">
        <v>79</v>
      </c>
      <c r="AY104" s="18" t="s">
        <v>113</v>
      </c>
      <c r="BE104" s="186">
        <f>IF(N104="základní",J104,0)</f>
        <v>75502.57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77</v>
      </c>
      <c r="BK104" s="186">
        <f>ROUND(I104*H104,2)</f>
        <v>75502.57</v>
      </c>
      <c r="BL104" s="18" t="s">
        <v>120</v>
      </c>
      <c r="BM104" s="185" t="s">
        <v>150</v>
      </c>
    </row>
    <row r="105" spans="1:47" s="2" customFormat="1" ht="12">
      <c r="A105" s="35"/>
      <c r="B105" s="36"/>
      <c r="C105" s="37"/>
      <c r="D105" s="187" t="s">
        <v>122</v>
      </c>
      <c r="E105" s="37"/>
      <c r="F105" s="188" t="s">
        <v>151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122</v>
      </c>
      <c r="AU105" s="18" t="s">
        <v>79</v>
      </c>
    </row>
    <row r="106" spans="2:51" s="14" customFormat="1" ht="12">
      <c r="B106" s="204"/>
      <c r="C106" s="205"/>
      <c r="D106" s="194" t="s">
        <v>124</v>
      </c>
      <c r="E106" s="206" t="s">
        <v>19</v>
      </c>
      <c r="F106" s="207" t="s">
        <v>152</v>
      </c>
      <c r="G106" s="205"/>
      <c r="H106" s="206" t="s">
        <v>19</v>
      </c>
      <c r="I106" s="208"/>
      <c r="J106" s="205"/>
      <c r="K106" s="205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124</v>
      </c>
      <c r="AU106" s="213" t="s">
        <v>79</v>
      </c>
      <c r="AV106" s="14" t="s">
        <v>77</v>
      </c>
      <c r="AW106" s="14" t="s">
        <v>31</v>
      </c>
      <c r="AX106" s="14" t="s">
        <v>69</v>
      </c>
      <c r="AY106" s="213" t="s">
        <v>113</v>
      </c>
    </row>
    <row r="107" spans="2:51" s="13" customFormat="1" ht="12">
      <c r="B107" s="192"/>
      <c r="C107" s="193"/>
      <c r="D107" s="194" t="s">
        <v>124</v>
      </c>
      <c r="E107" s="195" t="s">
        <v>19</v>
      </c>
      <c r="F107" s="196" t="s">
        <v>153</v>
      </c>
      <c r="G107" s="193"/>
      <c r="H107" s="197">
        <v>14.3</v>
      </c>
      <c r="I107" s="198"/>
      <c r="J107" s="193"/>
      <c r="K107" s="193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124</v>
      </c>
      <c r="AU107" s="203" t="s">
        <v>79</v>
      </c>
      <c r="AV107" s="13" t="s">
        <v>79</v>
      </c>
      <c r="AW107" s="13" t="s">
        <v>31</v>
      </c>
      <c r="AX107" s="13" t="s">
        <v>77</v>
      </c>
      <c r="AY107" s="203" t="s">
        <v>113</v>
      </c>
    </row>
    <row r="108" spans="2:63" s="12" customFormat="1" ht="22.9" customHeight="1">
      <c r="B108" s="158"/>
      <c r="C108" s="159"/>
      <c r="D108" s="160" t="s">
        <v>68</v>
      </c>
      <c r="E108" s="172" t="s">
        <v>154</v>
      </c>
      <c r="F108" s="172" t="s">
        <v>155</v>
      </c>
      <c r="G108" s="159"/>
      <c r="H108" s="159"/>
      <c r="I108" s="162"/>
      <c r="J108" s="173">
        <f>BK108</f>
        <v>-12123.43</v>
      </c>
      <c r="K108" s="159"/>
      <c r="L108" s="164"/>
      <c r="M108" s="165"/>
      <c r="N108" s="166"/>
      <c r="O108" s="166"/>
      <c r="P108" s="167">
        <f>SUM(P109:P122)</f>
        <v>0</v>
      </c>
      <c r="Q108" s="166"/>
      <c r="R108" s="167">
        <f>SUM(R109:R122)</f>
        <v>0</v>
      </c>
      <c r="S108" s="166"/>
      <c r="T108" s="168">
        <f>SUM(T109:T122)</f>
        <v>0</v>
      </c>
      <c r="AR108" s="169" t="s">
        <v>77</v>
      </c>
      <c r="AT108" s="170" t="s">
        <v>68</v>
      </c>
      <c r="AU108" s="170" t="s">
        <v>77</v>
      </c>
      <c r="AY108" s="169" t="s">
        <v>113</v>
      </c>
      <c r="BK108" s="171">
        <f>SUM(BK109:BK122)</f>
        <v>-12123.43</v>
      </c>
    </row>
    <row r="109" spans="1:65" s="2" customFormat="1" ht="24.2" customHeight="1">
      <c r="A109" s="35"/>
      <c r="B109" s="36"/>
      <c r="C109" s="174" t="s">
        <v>156</v>
      </c>
      <c r="D109" s="174" t="s">
        <v>115</v>
      </c>
      <c r="E109" s="175" t="s">
        <v>157</v>
      </c>
      <c r="F109" s="176" t="s">
        <v>158</v>
      </c>
      <c r="G109" s="177" t="s">
        <v>149</v>
      </c>
      <c r="H109" s="178">
        <v>37.791</v>
      </c>
      <c r="I109" s="179">
        <v>67.07</v>
      </c>
      <c r="J109" s="180">
        <f>ROUND(I109*H109,2)</f>
        <v>2534.64</v>
      </c>
      <c r="K109" s="176" t="s">
        <v>119</v>
      </c>
      <c r="L109" s="40"/>
      <c r="M109" s="181" t="s">
        <v>19</v>
      </c>
      <c r="N109" s="182" t="s">
        <v>40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120</v>
      </c>
      <c r="AT109" s="185" t="s">
        <v>115</v>
      </c>
      <c r="AU109" s="185" t="s">
        <v>79</v>
      </c>
      <c r="AY109" s="18" t="s">
        <v>113</v>
      </c>
      <c r="BE109" s="186">
        <f>IF(N109="základní",J109,0)</f>
        <v>2534.64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77</v>
      </c>
      <c r="BK109" s="186">
        <f>ROUND(I109*H109,2)</f>
        <v>2534.64</v>
      </c>
      <c r="BL109" s="18" t="s">
        <v>120</v>
      </c>
      <c r="BM109" s="185" t="s">
        <v>159</v>
      </c>
    </row>
    <row r="110" spans="1:47" s="2" customFormat="1" ht="12">
      <c r="A110" s="35"/>
      <c r="B110" s="36"/>
      <c r="C110" s="37"/>
      <c r="D110" s="187" t="s">
        <v>122</v>
      </c>
      <c r="E110" s="37"/>
      <c r="F110" s="188" t="s">
        <v>160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122</v>
      </c>
      <c r="AU110" s="18" t="s">
        <v>79</v>
      </c>
    </row>
    <row r="111" spans="1:65" s="2" customFormat="1" ht="24.2" customHeight="1">
      <c r="A111" s="35"/>
      <c r="B111" s="36"/>
      <c r="C111" s="174" t="s">
        <v>161</v>
      </c>
      <c r="D111" s="174" t="s">
        <v>115</v>
      </c>
      <c r="E111" s="175" t="s">
        <v>162</v>
      </c>
      <c r="F111" s="176" t="s">
        <v>163</v>
      </c>
      <c r="G111" s="177" t="s">
        <v>149</v>
      </c>
      <c r="H111" s="178">
        <v>151.164</v>
      </c>
      <c r="I111" s="179">
        <v>18.55</v>
      </c>
      <c r="J111" s="180">
        <f>ROUND(I111*H111,2)</f>
        <v>2804.09</v>
      </c>
      <c r="K111" s="176" t="s">
        <v>119</v>
      </c>
      <c r="L111" s="40"/>
      <c r="M111" s="181" t="s">
        <v>19</v>
      </c>
      <c r="N111" s="182" t="s">
        <v>40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120</v>
      </c>
      <c r="AT111" s="185" t="s">
        <v>115</v>
      </c>
      <c r="AU111" s="185" t="s">
        <v>79</v>
      </c>
      <c r="AY111" s="18" t="s">
        <v>113</v>
      </c>
      <c r="BE111" s="186">
        <f>IF(N111="základní",J111,0)</f>
        <v>2804.09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77</v>
      </c>
      <c r="BK111" s="186">
        <f>ROUND(I111*H111,2)</f>
        <v>2804.09</v>
      </c>
      <c r="BL111" s="18" t="s">
        <v>120</v>
      </c>
      <c r="BM111" s="185" t="s">
        <v>164</v>
      </c>
    </row>
    <row r="112" spans="1:47" s="2" customFormat="1" ht="12">
      <c r="A112" s="35"/>
      <c r="B112" s="36"/>
      <c r="C112" s="37"/>
      <c r="D112" s="187" t="s">
        <v>122</v>
      </c>
      <c r="E112" s="37"/>
      <c r="F112" s="188" t="s">
        <v>165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122</v>
      </c>
      <c r="AU112" s="18" t="s">
        <v>79</v>
      </c>
    </row>
    <row r="113" spans="1:47" s="2" customFormat="1" ht="19.5">
      <c r="A113" s="35"/>
      <c r="B113" s="36"/>
      <c r="C113" s="37"/>
      <c r="D113" s="194" t="s">
        <v>139</v>
      </c>
      <c r="E113" s="37"/>
      <c r="F113" s="214" t="s">
        <v>166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139</v>
      </c>
      <c r="AU113" s="18" t="s">
        <v>79</v>
      </c>
    </row>
    <row r="114" spans="2:51" s="13" customFormat="1" ht="12">
      <c r="B114" s="192"/>
      <c r="C114" s="193"/>
      <c r="D114" s="194" t="s">
        <v>124</v>
      </c>
      <c r="E114" s="193"/>
      <c r="F114" s="196" t="s">
        <v>167</v>
      </c>
      <c r="G114" s="193"/>
      <c r="H114" s="197">
        <v>151.164</v>
      </c>
      <c r="I114" s="198"/>
      <c r="J114" s="193"/>
      <c r="K114" s="193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124</v>
      </c>
      <c r="AU114" s="203" t="s">
        <v>79</v>
      </c>
      <c r="AV114" s="13" t="s">
        <v>79</v>
      </c>
      <c r="AW114" s="13" t="s">
        <v>4</v>
      </c>
      <c r="AX114" s="13" t="s">
        <v>77</v>
      </c>
      <c r="AY114" s="203" t="s">
        <v>113</v>
      </c>
    </row>
    <row r="115" spans="1:65" s="2" customFormat="1" ht="44.25" customHeight="1">
      <c r="A115" s="35"/>
      <c r="B115" s="36"/>
      <c r="C115" s="174" t="s">
        <v>168</v>
      </c>
      <c r="D115" s="174" t="s">
        <v>115</v>
      </c>
      <c r="E115" s="175" t="s">
        <v>169</v>
      </c>
      <c r="F115" s="176" t="s">
        <v>170</v>
      </c>
      <c r="G115" s="177" t="s">
        <v>149</v>
      </c>
      <c r="H115" s="178">
        <v>13.951</v>
      </c>
      <c r="I115" s="179">
        <v>713.5</v>
      </c>
      <c r="J115" s="180">
        <f>ROUND(I115*H115,2)</f>
        <v>9954.04</v>
      </c>
      <c r="K115" s="176" t="s">
        <v>119</v>
      </c>
      <c r="L115" s="40"/>
      <c r="M115" s="181" t="s">
        <v>19</v>
      </c>
      <c r="N115" s="182" t="s">
        <v>40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120</v>
      </c>
      <c r="AT115" s="185" t="s">
        <v>115</v>
      </c>
      <c r="AU115" s="185" t="s">
        <v>79</v>
      </c>
      <c r="AY115" s="18" t="s">
        <v>113</v>
      </c>
      <c r="BE115" s="186">
        <f>IF(N115="základní",J115,0)</f>
        <v>9954.04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77</v>
      </c>
      <c r="BK115" s="186">
        <f>ROUND(I115*H115,2)</f>
        <v>9954.04</v>
      </c>
      <c r="BL115" s="18" t="s">
        <v>120</v>
      </c>
      <c r="BM115" s="185" t="s">
        <v>171</v>
      </c>
    </row>
    <row r="116" spans="1:47" s="2" customFormat="1" ht="12">
      <c r="A116" s="35"/>
      <c r="B116" s="36"/>
      <c r="C116" s="37"/>
      <c r="D116" s="187" t="s">
        <v>122</v>
      </c>
      <c r="E116" s="37"/>
      <c r="F116" s="188" t="s">
        <v>172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122</v>
      </c>
      <c r="AU116" s="18" t="s">
        <v>79</v>
      </c>
    </row>
    <row r="117" spans="1:65" s="2" customFormat="1" ht="16.5" customHeight="1">
      <c r="A117" s="35"/>
      <c r="B117" s="36"/>
      <c r="C117" s="174" t="s">
        <v>126</v>
      </c>
      <c r="D117" s="174" t="s">
        <v>115</v>
      </c>
      <c r="E117" s="175" t="s">
        <v>173</v>
      </c>
      <c r="F117" s="176" t="s">
        <v>174</v>
      </c>
      <c r="G117" s="177" t="s">
        <v>175</v>
      </c>
      <c r="H117" s="178">
        <v>14300</v>
      </c>
      <c r="I117" s="179">
        <v>-1.13</v>
      </c>
      <c r="J117" s="180">
        <f>ROUND(I117*H117,2)</f>
        <v>-16159</v>
      </c>
      <c r="K117" s="176" t="s">
        <v>176</v>
      </c>
      <c r="L117" s="40"/>
      <c r="M117" s="181" t="s">
        <v>19</v>
      </c>
      <c r="N117" s="182" t="s">
        <v>40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120</v>
      </c>
      <c r="AT117" s="185" t="s">
        <v>115</v>
      </c>
      <c r="AU117" s="185" t="s">
        <v>79</v>
      </c>
      <c r="AY117" s="18" t="s">
        <v>113</v>
      </c>
      <c r="BE117" s="186">
        <f>IF(N117="základní",J117,0)</f>
        <v>-16159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77</v>
      </c>
      <c r="BK117" s="186">
        <f>ROUND(I117*H117,2)</f>
        <v>-16159</v>
      </c>
      <c r="BL117" s="18" t="s">
        <v>120</v>
      </c>
      <c r="BM117" s="185" t="s">
        <v>177</v>
      </c>
    </row>
    <row r="118" spans="2:51" s="14" customFormat="1" ht="22.5">
      <c r="B118" s="204"/>
      <c r="C118" s="205"/>
      <c r="D118" s="194" t="s">
        <v>124</v>
      </c>
      <c r="E118" s="206" t="s">
        <v>19</v>
      </c>
      <c r="F118" s="207" t="s">
        <v>178</v>
      </c>
      <c r="G118" s="205"/>
      <c r="H118" s="206" t="s">
        <v>19</v>
      </c>
      <c r="I118" s="208"/>
      <c r="J118" s="205"/>
      <c r="K118" s="205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124</v>
      </c>
      <c r="AU118" s="213" t="s">
        <v>79</v>
      </c>
      <c r="AV118" s="14" t="s">
        <v>77</v>
      </c>
      <c r="AW118" s="14" t="s">
        <v>31</v>
      </c>
      <c r="AX118" s="14" t="s">
        <v>69</v>
      </c>
      <c r="AY118" s="213" t="s">
        <v>113</v>
      </c>
    </row>
    <row r="119" spans="2:51" s="13" customFormat="1" ht="12">
      <c r="B119" s="192"/>
      <c r="C119" s="193"/>
      <c r="D119" s="194" t="s">
        <v>124</v>
      </c>
      <c r="E119" s="195" t="s">
        <v>19</v>
      </c>
      <c r="F119" s="196" t="s">
        <v>179</v>
      </c>
      <c r="G119" s="193"/>
      <c r="H119" s="197">
        <v>14300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124</v>
      </c>
      <c r="AU119" s="203" t="s">
        <v>79</v>
      </c>
      <c r="AV119" s="13" t="s">
        <v>79</v>
      </c>
      <c r="AW119" s="13" t="s">
        <v>31</v>
      </c>
      <c r="AX119" s="13" t="s">
        <v>77</v>
      </c>
      <c r="AY119" s="203" t="s">
        <v>113</v>
      </c>
    </row>
    <row r="120" spans="1:65" s="2" customFormat="1" ht="16.5" customHeight="1">
      <c r="A120" s="35"/>
      <c r="B120" s="36"/>
      <c r="C120" s="174" t="s">
        <v>180</v>
      </c>
      <c r="D120" s="174" t="s">
        <v>115</v>
      </c>
      <c r="E120" s="175" t="s">
        <v>181</v>
      </c>
      <c r="F120" s="176" t="s">
        <v>182</v>
      </c>
      <c r="G120" s="177" t="s">
        <v>175</v>
      </c>
      <c r="H120" s="178">
        <v>9540</v>
      </c>
      <c r="I120" s="179">
        <v>-1.18</v>
      </c>
      <c r="J120" s="180">
        <f>ROUND(I120*H120,2)</f>
        <v>-11257.2</v>
      </c>
      <c r="K120" s="176" t="s">
        <v>176</v>
      </c>
      <c r="L120" s="40"/>
      <c r="M120" s="181" t="s">
        <v>19</v>
      </c>
      <c r="N120" s="182" t="s">
        <v>40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120</v>
      </c>
      <c r="AT120" s="185" t="s">
        <v>115</v>
      </c>
      <c r="AU120" s="185" t="s">
        <v>79</v>
      </c>
      <c r="AY120" s="18" t="s">
        <v>113</v>
      </c>
      <c r="BE120" s="186">
        <f>IF(N120="základní",J120,0)</f>
        <v>-11257.2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77</v>
      </c>
      <c r="BK120" s="186">
        <f>ROUND(I120*H120,2)</f>
        <v>-11257.2</v>
      </c>
      <c r="BL120" s="18" t="s">
        <v>120</v>
      </c>
      <c r="BM120" s="185" t="s">
        <v>183</v>
      </c>
    </row>
    <row r="121" spans="2:51" s="14" customFormat="1" ht="22.5">
      <c r="B121" s="204"/>
      <c r="C121" s="205"/>
      <c r="D121" s="194" t="s">
        <v>124</v>
      </c>
      <c r="E121" s="206" t="s">
        <v>19</v>
      </c>
      <c r="F121" s="207" t="s">
        <v>178</v>
      </c>
      <c r="G121" s="205"/>
      <c r="H121" s="206" t="s">
        <v>19</v>
      </c>
      <c r="I121" s="208"/>
      <c r="J121" s="205"/>
      <c r="K121" s="205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124</v>
      </c>
      <c r="AU121" s="213" t="s">
        <v>79</v>
      </c>
      <c r="AV121" s="14" t="s">
        <v>77</v>
      </c>
      <c r="AW121" s="14" t="s">
        <v>31</v>
      </c>
      <c r="AX121" s="14" t="s">
        <v>69</v>
      </c>
      <c r="AY121" s="213" t="s">
        <v>113</v>
      </c>
    </row>
    <row r="122" spans="2:51" s="13" customFormat="1" ht="12">
      <c r="B122" s="192"/>
      <c r="C122" s="193"/>
      <c r="D122" s="194" t="s">
        <v>124</v>
      </c>
      <c r="E122" s="195" t="s">
        <v>19</v>
      </c>
      <c r="F122" s="196" t="s">
        <v>184</v>
      </c>
      <c r="G122" s="193"/>
      <c r="H122" s="197">
        <v>9540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124</v>
      </c>
      <c r="AU122" s="203" t="s">
        <v>79</v>
      </c>
      <c r="AV122" s="13" t="s">
        <v>79</v>
      </c>
      <c r="AW122" s="13" t="s">
        <v>31</v>
      </c>
      <c r="AX122" s="13" t="s">
        <v>77</v>
      </c>
      <c r="AY122" s="203" t="s">
        <v>113</v>
      </c>
    </row>
    <row r="123" spans="2:63" s="12" customFormat="1" ht="25.9" customHeight="1">
      <c r="B123" s="158"/>
      <c r="C123" s="159"/>
      <c r="D123" s="160" t="s">
        <v>68</v>
      </c>
      <c r="E123" s="161" t="s">
        <v>185</v>
      </c>
      <c r="F123" s="161" t="s">
        <v>186</v>
      </c>
      <c r="G123" s="159"/>
      <c r="H123" s="159"/>
      <c r="I123" s="162"/>
      <c r="J123" s="163">
        <f>BK123</f>
        <v>75691.86</v>
      </c>
      <c r="K123" s="159"/>
      <c r="L123" s="164"/>
      <c r="M123" s="165"/>
      <c r="N123" s="166"/>
      <c r="O123" s="166"/>
      <c r="P123" s="167">
        <f>P124</f>
        <v>0</v>
      </c>
      <c r="Q123" s="166"/>
      <c r="R123" s="167">
        <f>R124</f>
        <v>0</v>
      </c>
      <c r="S123" s="166"/>
      <c r="T123" s="168">
        <f>T124</f>
        <v>23.490912</v>
      </c>
      <c r="AR123" s="169" t="s">
        <v>79</v>
      </c>
      <c r="AT123" s="170" t="s">
        <v>68</v>
      </c>
      <c r="AU123" s="170" t="s">
        <v>69</v>
      </c>
      <c r="AY123" s="169" t="s">
        <v>113</v>
      </c>
      <c r="BK123" s="171">
        <f>BK124</f>
        <v>75691.86</v>
      </c>
    </row>
    <row r="124" spans="2:63" s="12" customFormat="1" ht="22.9" customHeight="1">
      <c r="B124" s="158"/>
      <c r="C124" s="159"/>
      <c r="D124" s="160" t="s">
        <v>68</v>
      </c>
      <c r="E124" s="172" t="s">
        <v>187</v>
      </c>
      <c r="F124" s="172" t="s">
        <v>188</v>
      </c>
      <c r="G124" s="159"/>
      <c r="H124" s="159"/>
      <c r="I124" s="162"/>
      <c r="J124" s="173">
        <f>BK124</f>
        <v>75691.86</v>
      </c>
      <c r="K124" s="159"/>
      <c r="L124" s="164"/>
      <c r="M124" s="165"/>
      <c r="N124" s="166"/>
      <c r="O124" s="166"/>
      <c r="P124" s="167">
        <f>SUM(P125:P135)</f>
        <v>0</v>
      </c>
      <c r="Q124" s="166"/>
      <c r="R124" s="167">
        <f>SUM(R125:R135)</f>
        <v>0</v>
      </c>
      <c r="S124" s="166"/>
      <c r="T124" s="168">
        <f>SUM(T125:T135)</f>
        <v>23.490912</v>
      </c>
      <c r="AR124" s="169" t="s">
        <v>79</v>
      </c>
      <c r="AT124" s="170" t="s">
        <v>68</v>
      </c>
      <c r="AU124" s="170" t="s">
        <v>77</v>
      </c>
      <c r="AY124" s="169" t="s">
        <v>113</v>
      </c>
      <c r="BK124" s="171">
        <f>SUM(BK125:BK135)</f>
        <v>75691.86</v>
      </c>
    </row>
    <row r="125" spans="1:65" s="2" customFormat="1" ht="21.75" customHeight="1">
      <c r="A125" s="35"/>
      <c r="B125" s="36"/>
      <c r="C125" s="174" t="s">
        <v>189</v>
      </c>
      <c r="D125" s="174" t="s">
        <v>115</v>
      </c>
      <c r="E125" s="175" t="s">
        <v>190</v>
      </c>
      <c r="F125" s="176" t="s">
        <v>191</v>
      </c>
      <c r="G125" s="177" t="s">
        <v>118</v>
      </c>
      <c r="H125" s="178">
        <v>1362.816</v>
      </c>
      <c r="I125" s="179">
        <v>39.96</v>
      </c>
      <c r="J125" s="180">
        <f>ROUND(I125*H125,2)</f>
        <v>54458.13</v>
      </c>
      <c r="K125" s="176" t="s">
        <v>119</v>
      </c>
      <c r="L125" s="40"/>
      <c r="M125" s="181" t="s">
        <v>19</v>
      </c>
      <c r="N125" s="182" t="s">
        <v>40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0.007</v>
      </c>
      <c r="T125" s="184">
        <f>S125*H125</f>
        <v>9.539712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192</v>
      </c>
      <c r="AT125" s="185" t="s">
        <v>115</v>
      </c>
      <c r="AU125" s="185" t="s">
        <v>79</v>
      </c>
      <c r="AY125" s="18" t="s">
        <v>113</v>
      </c>
      <c r="BE125" s="186">
        <f>IF(N125="základní",J125,0)</f>
        <v>54458.13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77</v>
      </c>
      <c r="BK125" s="186">
        <f>ROUND(I125*H125,2)</f>
        <v>54458.13</v>
      </c>
      <c r="BL125" s="18" t="s">
        <v>192</v>
      </c>
      <c r="BM125" s="185" t="s">
        <v>193</v>
      </c>
    </row>
    <row r="126" spans="1:47" s="2" customFormat="1" ht="12">
      <c r="A126" s="35"/>
      <c r="B126" s="36"/>
      <c r="C126" s="37"/>
      <c r="D126" s="187" t="s">
        <v>122</v>
      </c>
      <c r="E126" s="37"/>
      <c r="F126" s="188" t="s">
        <v>194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122</v>
      </c>
      <c r="AU126" s="18" t="s">
        <v>79</v>
      </c>
    </row>
    <row r="127" spans="2:51" s="14" customFormat="1" ht="12">
      <c r="B127" s="204"/>
      <c r="C127" s="205"/>
      <c r="D127" s="194" t="s">
        <v>124</v>
      </c>
      <c r="E127" s="206" t="s">
        <v>19</v>
      </c>
      <c r="F127" s="207" t="s">
        <v>132</v>
      </c>
      <c r="G127" s="205"/>
      <c r="H127" s="206" t="s">
        <v>19</v>
      </c>
      <c r="I127" s="208"/>
      <c r="J127" s="205"/>
      <c r="K127" s="205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124</v>
      </c>
      <c r="AU127" s="213" t="s">
        <v>79</v>
      </c>
      <c r="AV127" s="14" t="s">
        <v>77</v>
      </c>
      <c r="AW127" s="14" t="s">
        <v>31</v>
      </c>
      <c r="AX127" s="14" t="s">
        <v>69</v>
      </c>
      <c r="AY127" s="213" t="s">
        <v>113</v>
      </c>
    </row>
    <row r="128" spans="2:51" s="13" customFormat="1" ht="12">
      <c r="B128" s="192"/>
      <c r="C128" s="193"/>
      <c r="D128" s="194" t="s">
        <v>124</v>
      </c>
      <c r="E128" s="195" t="s">
        <v>19</v>
      </c>
      <c r="F128" s="196" t="s">
        <v>195</v>
      </c>
      <c r="G128" s="193"/>
      <c r="H128" s="197">
        <v>1362.816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124</v>
      </c>
      <c r="AU128" s="203" t="s">
        <v>79</v>
      </c>
      <c r="AV128" s="13" t="s">
        <v>79</v>
      </c>
      <c r="AW128" s="13" t="s">
        <v>31</v>
      </c>
      <c r="AX128" s="13" t="s">
        <v>77</v>
      </c>
      <c r="AY128" s="203" t="s">
        <v>113</v>
      </c>
    </row>
    <row r="129" spans="1:65" s="2" customFormat="1" ht="24.2" customHeight="1">
      <c r="A129" s="35"/>
      <c r="B129" s="36"/>
      <c r="C129" s="174" t="s">
        <v>196</v>
      </c>
      <c r="D129" s="174" t="s">
        <v>115</v>
      </c>
      <c r="E129" s="175" t="s">
        <v>197</v>
      </c>
      <c r="F129" s="176" t="s">
        <v>198</v>
      </c>
      <c r="G129" s="177" t="s">
        <v>118</v>
      </c>
      <c r="H129" s="178">
        <v>465.04</v>
      </c>
      <c r="I129" s="179">
        <v>45.66</v>
      </c>
      <c r="J129" s="180">
        <f>ROUND(I129*H129,2)</f>
        <v>21233.73</v>
      </c>
      <c r="K129" s="176" t="s">
        <v>119</v>
      </c>
      <c r="L129" s="40"/>
      <c r="M129" s="181" t="s">
        <v>19</v>
      </c>
      <c r="N129" s="182" t="s">
        <v>40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0.03</v>
      </c>
      <c r="T129" s="184">
        <f>S129*H129</f>
        <v>13.9512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192</v>
      </c>
      <c r="AT129" s="185" t="s">
        <v>115</v>
      </c>
      <c r="AU129" s="185" t="s">
        <v>79</v>
      </c>
      <c r="AY129" s="18" t="s">
        <v>113</v>
      </c>
      <c r="BE129" s="186">
        <f>IF(N129="základní",J129,0)</f>
        <v>21233.73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77</v>
      </c>
      <c r="BK129" s="186">
        <f>ROUND(I129*H129,2)</f>
        <v>21233.73</v>
      </c>
      <c r="BL129" s="18" t="s">
        <v>192</v>
      </c>
      <c r="BM129" s="185" t="s">
        <v>199</v>
      </c>
    </row>
    <row r="130" spans="1:47" s="2" customFormat="1" ht="12">
      <c r="A130" s="35"/>
      <c r="B130" s="36"/>
      <c r="C130" s="37"/>
      <c r="D130" s="187" t="s">
        <v>122</v>
      </c>
      <c r="E130" s="37"/>
      <c r="F130" s="188" t="s">
        <v>200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122</v>
      </c>
      <c r="AU130" s="18" t="s">
        <v>79</v>
      </c>
    </row>
    <row r="131" spans="2:51" s="14" customFormat="1" ht="12">
      <c r="B131" s="204"/>
      <c r="C131" s="205"/>
      <c r="D131" s="194" t="s">
        <v>124</v>
      </c>
      <c r="E131" s="206" t="s">
        <v>19</v>
      </c>
      <c r="F131" s="207" t="s">
        <v>132</v>
      </c>
      <c r="G131" s="205"/>
      <c r="H131" s="206" t="s">
        <v>19</v>
      </c>
      <c r="I131" s="208"/>
      <c r="J131" s="205"/>
      <c r="K131" s="205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124</v>
      </c>
      <c r="AU131" s="213" t="s">
        <v>79</v>
      </c>
      <c r="AV131" s="14" t="s">
        <v>77</v>
      </c>
      <c r="AW131" s="14" t="s">
        <v>31</v>
      </c>
      <c r="AX131" s="14" t="s">
        <v>69</v>
      </c>
      <c r="AY131" s="213" t="s">
        <v>113</v>
      </c>
    </row>
    <row r="132" spans="2:51" s="13" customFormat="1" ht="12">
      <c r="B132" s="192"/>
      <c r="C132" s="193"/>
      <c r="D132" s="194" t="s">
        <v>124</v>
      </c>
      <c r="E132" s="195" t="s">
        <v>19</v>
      </c>
      <c r="F132" s="196" t="s">
        <v>133</v>
      </c>
      <c r="G132" s="193"/>
      <c r="H132" s="197">
        <v>459.04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124</v>
      </c>
      <c r="AU132" s="203" t="s">
        <v>79</v>
      </c>
      <c r="AV132" s="13" t="s">
        <v>79</v>
      </c>
      <c r="AW132" s="13" t="s">
        <v>31</v>
      </c>
      <c r="AX132" s="13" t="s">
        <v>69</v>
      </c>
      <c r="AY132" s="203" t="s">
        <v>113</v>
      </c>
    </row>
    <row r="133" spans="2:51" s="14" customFormat="1" ht="12">
      <c r="B133" s="204"/>
      <c r="C133" s="205"/>
      <c r="D133" s="194" t="s">
        <v>124</v>
      </c>
      <c r="E133" s="206" t="s">
        <v>19</v>
      </c>
      <c r="F133" s="207" t="s">
        <v>201</v>
      </c>
      <c r="G133" s="205"/>
      <c r="H133" s="206" t="s">
        <v>19</v>
      </c>
      <c r="I133" s="208"/>
      <c r="J133" s="205"/>
      <c r="K133" s="205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124</v>
      </c>
      <c r="AU133" s="213" t="s">
        <v>79</v>
      </c>
      <c r="AV133" s="14" t="s">
        <v>77</v>
      </c>
      <c r="AW133" s="14" t="s">
        <v>31</v>
      </c>
      <c r="AX133" s="14" t="s">
        <v>69</v>
      </c>
      <c r="AY133" s="213" t="s">
        <v>113</v>
      </c>
    </row>
    <row r="134" spans="2:51" s="13" customFormat="1" ht="12">
      <c r="B134" s="192"/>
      <c r="C134" s="193"/>
      <c r="D134" s="194" t="s">
        <v>124</v>
      </c>
      <c r="E134" s="195" t="s">
        <v>19</v>
      </c>
      <c r="F134" s="196" t="s">
        <v>202</v>
      </c>
      <c r="G134" s="193"/>
      <c r="H134" s="197">
        <v>6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124</v>
      </c>
      <c r="AU134" s="203" t="s">
        <v>79</v>
      </c>
      <c r="AV134" s="13" t="s">
        <v>79</v>
      </c>
      <c r="AW134" s="13" t="s">
        <v>31</v>
      </c>
      <c r="AX134" s="13" t="s">
        <v>69</v>
      </c>
      <c r="AY134" s="203" t="s">
        <v>113</v>
      </c>
    </row>
    <row r="135" spans="2:51" s="15" customFormat="1" ht="12">
      <c r="B135" s="215"/>
      <c r="C135" s="216"/>
      <c r="D135" s="194" t="s">
        <v>124</v>
      </c>
      <c r="E135" s="217" t="s">
        <v>19</v>
      </c>
      <c r="F135" s="218" t="s">
        <v>203</v>
      </c>
      <c r="G135" s="216"/>
      <c r="H135" s="219">
        <v>465.04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124</v>
      </c>
      <c r="AU135" s="225" t="s">
        <v>79</v>
      </c>
      <c r="AV135" s="15" t="s">
        <v>120</v>
      </c>
      <c r="AW135" s="15" t="s">
        <v>31</v>
      </c>
      <c r="AX135" s="15" t="s">
        <v>77</v>
      </c>
      <c r="AY135" s="225" t="s">
        <v>113</v>
      </c>
    </row>
    <row r="136" spans="2:63" s="12" customFormat="1" ht="25.9" customHeight="1">
      <c r="B136" s="158"/>
      <c r="C136" s="159"/>
      <c r="D136" s="160" t="s">
        <v>68</v>
      </c>
      <c r="E136" s="161" t="s">
        <v>204</v>
      </c>
      <c r="F136" s="161" t="s">
        <v>205</v>
      </c>
      <c r="G136" s="159"/>
      <c r="H136" s="159"/>
      <c r="I136" s="162"/>
      <c r="J136" s="163">
        <f>BK136</f>
        <v>22475.3</v>
      </c>
      <c r="K136" s="159"/>
      <c r="L136" s="164"/>
      <c r="M136" s="165"/>
      <c r="N136" s="166"/>
      <c r="O136" s="166"/>
      <c r="P136" s="167">
        <f>P137</f>
        <v>0</v>
      </c>
      <c r="Q136" s="166"/>
      <c r="R136" s="167">
        <f>R137</f>
        <v>0</v>
      </c>
      <c r="S136" s="166"/>
      <c r="T136" s="168">
        <f>T137</f>
        <v>0</v>
      </c>
      <c r="AR136" s="169" t="s">
        <v>134</v>
      </c>
      <c r="AT136" s="170" t="s">
        <v>68</v>
      </c>
      <c r="AU136" s="170" t="s">
        <v>69</v>
      </c>
      <c r="AY136" s="169" t="s">
        <v>113</v>
      </c>
      <c r="BK136" s="171">
        <f>BK137</f>
        <v>22475.3</v>
      </c>
    </row>
    <row r="137" spans="2:63" s="12" customFormat="1" ht="22.9" customHeight="1">
      <c r="B137" s="158"/>
      <c r="C137" s="159"/>
      <c r="D137" s="160" t="s">
        <v>68</v>
      </c>
      <c r="E137" s="172" t="s">
        <v>206</v>
      </c>
      <c r="F137" s="172" t="s">
        <v>207</v>
      </c>
      <c r="G137" s="159"/>
      <c r="H137" s="159"/>
      <c r="I137" s="162"/>
      <c r="J137" s="173">
        <f>BK137</f>
        <v>22475.3</v>
      </c>
      <c r="K137" s="159"/>
      <c r="L137" s="164"/>
      <c r="M137" s="165"/>
      <c r="N137" s="166"/>
      <c r="O137" s="166"/>
      <c r="P137" s="167">
        <f>SUM(P138:P141)</f>
        <v>0</v>
      </c>
      <c r="Q137" s="166"/>
      <c r="R137" s="167">
        <f>SUM(R138:R141)</f>
        <v>0</v>
      </c>
      <c r="S137" s="166"/>
      <c r="T137" s="168">
        <f>SUM(T138:T141)</f>
        <v>0</v>
      </c>
      <c r="AR137" s="169" t="s">
        <v>134</v>
      </c>
      <c r="AT137" s="170" t="s">
        <v>68</v>
      </c>
      <c r="AU137" s="170" t="s">
        <v>77</v>
      </c>
      <c r="AY137" s="169" t="s">
        <v>113</v>
      </c>
      <c r="BK137" s="171">
        <f>SUM(BK138:BK141)</f>
        <v>22475.3</v>
      </c>
    </row>
    <row r="138" spans="1:65" s="2" customFormat="1" ht="24.2" customHeight="1">
      <c r="A138" s="35"/>
      <c r="B138" s="36"/>
      <c r="C138" s="174" t="s">
        <v>208</v>
      </c>
      <c r="D138" s="174" t="s">
        <v>115</v>
      </c>
      <c r="E138" s="175" t="s">
        <v>209</v>
      </c>
      <c r="F138" s="176" t="s">
        <v>210</v>
      </c>
      <c r="G138" s="177" t="s">
        <v>211</v>
      </c>
      <c r="H138" s="178">
        <v>10</v>
      </c>
      <c r="I138" s="179">
        <v>96.73</v>
      </c>
      <c r="J138" s="180">
        <f>ROUND(I138*H138,2)</f>
        <v>967.3</v>
      </c>
      <c r="K138" s="176" t="s">
        <v>119</v>
      </c>
      <c r="L138" s="40"/>
      <c r="M138" s="181" t="s">
        <v>19</v>
      </c>
      <c r="N138" s="182" t="s">
        <v>40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212</v>
      </c>
      <c r="AT138" s="185" t="s">
        <v>115</v>
      </c>
      <c r="AU138" s="185" t="s">
        <v>79</v>
      </c>
      <c r="AY138" s="18" t="s">
        <v>113</v>
      </c>
      <c r="BE138" s="186">
        <f>IF(N138="základní",J138,0)</f>
        <v>967.3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77</v>
      </c>
      <c r="BK138" s="186">
        <f>ROUND(I138*H138,2)</f>
        <v>967.3</v>
      </c>
      <c r="BL138" s="18" t="s">
        <v>212</v>
      </c>
      <c r="BM138" s="185" t="s">
        <v>213</v>
      </c>
    </row>
    <row r="139" spans="1:47" s="2" customFormat="1" ht="12">
      <c r="A139" s="35"/>
      <c r="B139" s="36"/>
      <c r="C139" s="37"/>
      <c r="D139" s="187" t="s">
        <v>122</v>
      </c>
      <c r="E139" s="37"/>
      <c r="F139" s="188" t="s">
        <v>214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122</v>
      </c>
      <c r="AU139" s="18" t="s">
        <v>79</v>
      </c>
    </row>
    <row r="140" spans="1:65" s="2" customFormat="1" ht="24.2" customHeight="1">
      <c r="A140" s="35"/>
      <c r="B140" s="36"/>
      <c r="C140" s="174" t="s">
        <v>215</v>
      </c>
      <c r="D140" s="174" t="s">
        <v>115</v>
      </c>
      <c r="E140" s="175" t="s">
        <v>216</v>
      </c>
      <c r="F140" s="176" t="s">
        <v>217</v>
      </c>
      <c r="G140" s="177" t="s">
        <v>211</v>
      </c>
      <c r="H140" s="178">
        <v>50</v>
      </c>
      <c r="I140" s="179">
        <v>430.16</v>
      </c>
      <c r="J140" s="180">
        <f>ROUND(I140*H140,2)</f>
        <v>21508</v>
      </c>
      <c r="K140" s="176" t="s">
        <v>119</v>
      </c>
      <c r="L140" s="40"/>
      <c r="M140" s="181" t="s">
        <v>19</v>
      </c>
      <c r="N140" s="182" t="s">
        <v>40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212</v>
      </c>
      <c r="AT140" s="185" t="s">
        <v>115</v>
      </c>
      <c r="AU140" s="185" t="s">
        <v>79</v>
      </c>
      <c r="AY140" s="18" t="s">
        <v>113</v>
      </c>
      <c r="BE140" s="186">
        <f>IF(N140="základní",J140,0)</f>
        <v>21508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77</v>
      </c>
      <c r="BK140" s="186">
        <f>ROUND(I140*H140,2)</f>
        <v>21508</v>
      </c>
      <c r="BL140" s="18" t="s">
        <v>212</v>
      </c>
      <c r="BM140" s="185" t="s">
        <v>218</v>
      </c>
    </row>
    <row r="141" spans="1:47" s="2" customFormat="1" ht="12">
      <c r="A141" s="35"/>
      <c r="B141" s="36"/>
      <c r="C141" s="37"/>
      <c r="D141" s="187" t="s">
        <v>122</v>
      </c>
      <c r="E141" s="37"/>
      <c r="F141" s="188" t="s">
        <v>219</v>
      </c>
      <c r="G141" s="37"/>
      <c r="H141" s="37"/>
      <c r="I141" s="189"/>
      <c r="J141" s="37"/>
      <c r="K141" s="37"/>
      <c r="L141" s="40"/>
      <c r="M141" s="226"/>
      <c r="N141" s="227"/>
      <c r="O141" s="228"/>
      <c r="P141" s="228"/>
      <c r="Q141" s="228"/>
      <c r="R141" s="228"/>
      <c r="S141" s="228"/>
      <c r="T141" s="22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122</v>
      </c>
      <c r="AU141" s="18" t="s">
        <v>79</v>
      </c>
    </row>
    <row r="142" spans="1:31" s="2" customFormat="1" ht="6.95" customHeight="1">
      <c r="A142" s="35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0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algorithmName="SHA-512" hashValue="iZ4FGO4yqDkbDGjs3Igh2/E8rzJLr9C8zP9R6skut4jPlbeln3Y+3f0lVu1N8t8FvUxfxQXgT85a3I7+MrQR0Q==" saltValue="Bq6789oMxyRj4dTpjf+1YKGqLbKPQFhrn3GFqKVdChb2cwbpD0EUf/ZQ0mKUiuU64lSS2I0dA7kEsT22e2NCLw==" spinCount="100000" sheet="1" objects="1" scenarios="1" formatColumns="0" formatRows="0" autoFilter="0"/>
  <autoFilter ref="C86:K14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2/111211101"/>
    <hyperlink ref="F95" r:id="rId2" display="https://podminky.urs.cz/item/CS_URS_2022_02/941211111"/>
    <hyperlink ref="F99" r:id="rId3" display="https://podminky.urs.cz/item/CS_URS_2022_02/941211211"/>
    <hyperlink ref="F103" r:id="rId4" display="https://podminky.urs.cz/item/CS_URS_2022_02/941211811"/>
    <hyperlink ref="F105" r:id="rId5" display="https://podminky.urs.cz/item/CS_URS_2022_02/981332111"/>
    <hyperlink ref="F110" r:id="rId6" display="https://podminky.urs.cz/item/CS_URS_2022_02/997006511"/>
    <hyperlink ref="F112" r:id="rId7" display="https://podminky.urs.cz/item/CS_URS_2022_02/997006519"/>
    <hyperlink ref="F116" r:id="rId8" display="https://podminky.urs.cz/item/CS_URS_2022_02/997013631"/>
    <hyperlink ref="F126" r:id="rId9" display="https://podminky.urs.cz/item/CS_URS_2022_02/767392802"/>
    <hyperlink ref="F130" r:id="rId10" display="https://podminky.urs.cz/item/CS_URS_2022_02/767416811"/>
    <hyperlink ref="F139" r:id="rId11" display="https://podminky.urs.cz/item/CS_URS_2022_02/210192601-D"/>
    <hyperlink ref="F141" r:id="rId12" display="https://podminky.urs.cz/item/CS_URS_2022_02/210202013-D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 topLeftCell="A77">
      <selection activeCell="I96" sqref="I9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83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55" t="str">
        <f>'Rekapitulace stavby'!K6</f>
        <v>Demolice plechového skladu střediska Veřejná zeleň na ul. Palackého 29, Nový Jičín</v>
      </c>
      <c r="F7" s="356"/>
      <c r="G7" s="356"/>
      <c r="H7" s="356"/>
      <c r="L7" s="21"/>
    </row>
    <row r="8" spans="1:31" s="2" customFormat="1" ht="12" customHeight="1">
      <c r="A8" s="35"/>
      <c r="B8" s="40"/>
      <c r="C8" s="35"/>
      <c r="D8" s="106" t="s">
        <v>84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7" t="s">
        <v>220</v>
      </c>
      <c r="F9" s="358"/>
      <c r="G9" s="358"/>
      <c r="H9" s="35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>
        <f>'Rekapitulace stavby'!AN8</f>
        <v>44855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47671416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9" t="str">
        <f>'Rekapitulace stavby'!E14</f>
        <v>NOSTA s.r.o. Nový Jičín</v>
      </c>
      <c r="F18" s="360"/>
      <c r="G18" s="360"/>
      <c r="H18" s="360"/>
      <c r="I18" s="106" t="s">
        <v>27</v>
      </c>
      <c r="J18" s="31" t="str">
        <f>'Rekapitulace stavby'!AN14</f>
        <v>CZ47671416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29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30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30</v>
      </c>
      <c r="F24" s="35"/>
      <c r="G24" s="35"/>
      <c r="H24" s="35"/>
      <c r="I24" s="106" t="s">
        <v>27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1" t="s">
        <v>19</v>
      </c>
      <c r="F27" s="361"/>
      <c r="G27" s="361"/>
      <c r="H27" s="36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5865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5865</v>
      </c>
      <c r="G33" s="35"/>
      <c r="H33" s="35"/>
      <c r="I33" s="119">
        <v>0.21</v>
      </c>
      <c r="J33" s="118">
        <f>ROUND(((SUM(BE83:BE97))*I33),2)</f>
        <v>1231.65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0.15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7096.65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353" t="str">
        <f>E7</f>
        <v>Demolice plechového skladu střediska Veřejná zeleň na ul. Palackého 29, Nový Jičín</v>
      </c>
      <c r="F48" s="354"/>
      <c r="G48" s="354"/>
      <c r="H48" s="35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84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2" t="str">
        <f>E9</f>
        <v>VRN - Vedlejší rozpočtové náklady</v>
      </c>
      <c r="F50" s="352"/>
      <c r="G50" s="352"/>
      <c r="H50" s="35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p. č. 589/3, k. ú. Nový Jičín - Horní Předměstí</v>
      </c>
      <c r="G52" s="37"/>
      <c r="H52" s="37"/>
      <c r="I52" s="30" t="s">
        <v>23</v>
      </c>
      <c r="J52" s="60">
        <f>IF(J12="","",J12)</f>
        <v>44855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7"/>
      <c r="E54" s="37"/>
      <c r="F54" s="28" t="str">
        <f>E15</f>
        <v>Technické služby města Nového Jičína</v>
      </c>
      <c r="G54" s="37"/>
      <c r="H54" s="37"/>
      <c r="I54" s="30" t="s">
        <v>29</v>
      </c>
      <c r="J54" s="33" t="str">
        <f>E21</f>
        <v>BENEPRO,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28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32</v>
      </c>
      <c r="J55" s="33" t="str">
        <f>E24</f>
        <v>BENEPRO, a.s.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87</v>
      </c>
      <c r="D57" s="132"/>
      <c r="E57" s="132"/>
      <c r="F57" s="132"/>
      <c r="G57" s="132"/>
      <c r="H57" s="132"/>
      <c r="I57" s="132"/>
      <c r="J57" s="133" t="s">
        <v>88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5865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89</v>
      </c>
    </row>
    <row r="60" spans="2:12" s="9" customFormat="1" ht="24.95" customHeight="1">
      <c r="B60" s="135"/>
      <c r="C60" s="136"/>
      <c r="D60" s="137" t="s">
        <v>220</v>
      </c>
      <c r="E60" s="138"/>
      <c r="F60" s="138"/>
      <c r="G60" s="138"/>
      <c r="H60" s="138"/>
      <c r="I60" s="138"/>
      <c r="J60" s="139">
        <f>J84</f>
        <v>5865</v>
      </c>
      <c r="K60" s="136"/>
      <c r="L60" s="140"/>
    </row>
    <row r="61" spans="2:12" s="10" customFormat="1" ht="19.9" customHeight="1">
      <c r="B61" s="141"/>
      <c r="C61" s="142"/>
      <c r="D61" s="143" t="s">
        <v>221</v>
      </c>
      <c r="E61" s="144"/>
      <c r="F61" s="144"/>
      <c r="G61" s="144"/>
      <c r="H61" s="144"/>
      <c r="I61" s="144"/>
      <c r="J61" s="145">
        <f>J85</f>
        <v>345</v>
      </c>
      <c r="K61" s="142"/>
      <c r="L61" s="146"/>
    </row>
    <row r="62" spans="2:12" s="10" customFormat="1" ht="19.9" customHeight="1">
      <c r="B62" s="141"/>
      <c r="C62" s="142"/>
      <c r="D62" s="143" t="s">
        <v>222</v>
      </c>
      <c r="E62" s="144"/>
      <c r="F62" s="144"/>
      <c r="G62" s="144"/>
      <c r="H62" s="144"/>
      <c r="I62" s="144"/>
      <c r="J62" s="145">
        <f>J89</f>
        <v>5175</v>
      </c>
      <c r="K62" s="142"/>
      <c r="L62" s="146"/>
    </row>
    <row r="63" spans="2:12" s="10" customFormat="1" ht="19.9" customHeight="1">
      <c r="B63" s="141"/>
      <c r="C63" s="142"/>
      <c r="D63" s="143" t="s">
        <v>223</v>
      </c>
      <c r="E63" s="144"/>
      <c r="F63" s="144"/>
      <c r="G63" s="144"/>
      <c r="H63" s="144"/>
      <c r="I63" s="144"/>
      <c r="J63" s="145">
        <f>J94</f>
        <v>345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98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6.25" customHeight="1">
      <c r="A73" s="35"/>
      <c r="B73" s="36"/>
      <c r="C73" s="37"/>
      <c r="D73" s="37"/>
      <c r="E73" s="353" t="str">
        <f>E7</f>
        <v>Demolice plechového skladu střediska Veřejná zeleň na ul. Palackého 29, Nový Jičín</v>
      </c>
      <c r="F73" s="354"/>
      <c r="G73" s="354"/>
      <c r="H73" s="354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84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22" t="str">
        <f>E9</f>
        <v>VRN - Vedlejší rozpočtové náklady</v>
      </c>
      <c r="F75" s="352"/>
      <c r="G75" s="352"/>
      <c r="H75" s="352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p. č. 589/3, k. ú. Nový Jičín - Horní Předměstí</v>
      </c>
      <c r="G77" s="37"/>
      <c r="H77" s="37"/>
      <c r="I77" s="30" t="s">
        <v>23</v>
      </c>
      <c r="J77" s="60">
        <f>IF(J12="","",J12)</f>
        <v>44855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24</v>
      </c>
      <c r="D79" s="37"/>
      <c r="E79" s="37"/>
      <c r="F79" s="28" t="str">
        <f>E15</f>
        <v>Technické služby města Nového Jičína</v>
      </c>
      <c r="G79" s="37"/>
      <c r="H79" s="37"/>
      <c r="I79" s="30" t="s">
        <v>29</v>
      </c>
      <c r="J79" s="33" t="str">
        <f>E21</f>
        <v>BENEPRO, a.s.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28</v>
      </c>
      <c r="D80" s="37"/>
      <c r="E80" s="37"/>
      <c r="F80" s="28" t="str">
        <f>IF(E18="","",E18)</f>
        <v>NOSTA s.r.o. Nový Jičín</v>
      </c>
      <c r="G80" s="37"/>
      <c r="H80" s="37"/>
      <c r="I80" s="30" t="s">
        <v>32</v>
      </c>
      <c r="J80" s="33" t="str">
        <f>E24</f>
        <v>BENEPRO, a.s.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99</v>
      </c>
      <c r="D82" s="150" t="s">
        <v>54</v>
      </c>
      <c r="E82" s="150" t="s">
        <v>50</v>
      </c>
      <c r="F82" s="150" t="s">
        <v>51</v>
      </c>
      <c r="G82" s="150" t="s">
        <v>100</v>
      </c>
      <c r="H82" s="150" t="s">
        <v>101</v>
      </c>
      <c r="I82" s="150" t="s">
        <v>102</v>
      </c>
      <c r="J82" s="150" t="s">
        <v>88</v>
      </c>
      <c r="K82" s="151" t="s">
        <v>103</v>
      </c>
      <c r="L82" s="152"/>
      <c r="M82" s="69" t="s">
        <v>19</v>
      </c>
      <c r="N82" s="70" t="s">
        <v>39</v>
      </c>
      <c r="O82" s="70" t="s">
        <v>104</v>
      </c>
      <c r="P82" s="70" t="s">
        <v>105</v>
      </c>
      <c r="Q82" s="70" t="s">
        <v>106</v>
      </c>
      <c r="R82" s="70" t="s">
        <v>107</v>
      </c>
      <c r="S82" s="70" t="s">
        <v>108</v>
      </c>
      <c r="T82" s="71" t="s">
        <v>109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110</v>
      </c>
      <c r="D83" s="37"/>
      <c r="E83" s="37"/>
      <c r="F83" s="37"/>
      <c r="G83" s="37"/>
      <c r="H83" s="37"/>
      <c r="I83" s="37"/>
      <c r="J83" s="153">
        <f>BK83</f>
        <v>5865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0</v>
      </c>
      <c r="S83" s="73"/>
      <c r="T83" s="156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89</v>
      </c>
      <c r="BK83" s="157">
        <f>BK84</f>
        <v>5865</v>
      </c>
    </row>
    <row r="84" spans="2:63" s="12" customFormat="1" ht="25.9" customHeight="1">
      <c r="B84" s="158"/>
      <c r="C84" s="159"/>
      <c r="D84" s="160" t="s">
        <v>68</v>
      </c>
      <c r="E84" s="161" t="s">
        <v>80</v>
      </c>
      <c r="F84" s="161" t="s">
        <v>81</v>
      </c>
      <c r="G84" s="159"/>
      <c r="H84" s="159"/>
      <c r="I84" s="162"/>
      <c r="J84" s="163">
        <f>BK84</f>
        <v>5865</v>
      </c>
      <c r="K84" s="159"/>
      <c r="L84" s="164"/>
      <c r="M84" s="165"/>
      <c r="N84" s="166"/>
      <c r="O84" s="166"/>
      <c r="P84" s="167">
        <f>P85+P89+P94</f>
        <v>0</v>
      </c>
      <c r="Q84" s="166"/>
      <c r="R84" s="167">
        <f>R85+R89+R94</f>
        <v>0</v>
      </c>
      <c r="S84" s="166"/>
      <c r="T84" s="168">
        <f>T85+T89+T94</f>
        <v>0</v>
      </c>
      <c r="AR84" s="169" t="s">
        <v>146</v>
      </c>
      <c r="AT84" s="170" t="s">
        <v>68</v>
      </c>
      <c r="AU84" s="170" t="s">
        <v>69</v>
      </c>
      <c r="AY84" s="169" t="s">
        <v>113</v>
      </c>
      <c r="BK84" s="171">
        <f>BK85+BK89+BK94</f>
        <v>5865</v>
      </c>
    </row>
    <row r="85" spans="2:63" s="12" customFormat="1" ht="22.9" customHeight="1">
      <c r="B85" s="158"/>
      <c r="C85" s="159"/>
      <c r="D85" s="160" t="s">
        <v>68</v>
      </c>
      <c r="E85" s="172" t="s">
        <v>224</v>
      </c>
      <c r="F85" s="172" t="s">
        <v>225</v>
      </c>
      <c r="G85" s="159"/>
      <c r="H85" s="159"/>
      <c r="I85" s="162"/>
      <c r="J85" s="173">
        <f>BK85</f>
        <v>345</v>
      </c>
      <c r="K85" s="159"/>
      <c r="L85" s="164"/>
      <c r="M85" s="165"/>
      <c r="N85" s="166"/>
      <c r="O85" s="166"/>
      <c r="P85" s="167">
        <f>SUM(P86:P88)</f>
        <v>0</v>
      </c>
      <c r="Q85" s="166"/>
      <c r="R85" s="167">
        <f>SUM(R86:R88)</f>
        <v>0</v>
      </c>
      <c r="S85" s="166"/>
      <c r="T85" s="168">
        <f>SUM(T86:T88)</f>
        <v>0</v>
      </c>
      <c r="AR85" s="169" t="s">
        <v>146</v>
      </c>
      <c r="AT85" s="170" t="s">
        <v>68</v>
      </c>
      <c r="AU85" s="170" t="s">
        <v>77</v>
      </c>
      <c r="AY85" s="169" t="s">
        <v>113</v>
      </c>
      <c r="BK85" s="171">
        <f>SUM(BK86:BK88)</f>
        <v>345</v>
      </c>
    </row>
    <row r="86" spans="1:65" s="2" customFormat="1" ht="16.5" customHeight="1">
      <c r="A86" s="35"/>
      <c r="B86" s="36"/>
      <c r="C86" s="174" t="s">
        <v>77</v>
      </c>
      <c r="D86" s="174" t="s">
        <v>115</v>
      </c>
      <c r="E86" s="175" t="s">
        <v>226</v>
      </c>
      <c r="F86" s="176" t="s">
        <v>227</v>
      </c>
      <c r="G86" s="177" t="s">
        <v>228</v>
      </c>
      <c r="H86" s="178">
        <v>1</v>
      </c>
      <c r="I86" s="179">
        <v>345</v>
      </c>
      <c r="J86" s="180">
        <f>ROUND(I86*H86,2)</f>
        <v>345</v>
      </c>
      <c r="K86" s="176" t="s">
        <v>119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229</v>
      </c>
      <c r="AT86" s="185" t="s">
        <v>115</v>
      </c>
      <c r="AU86" s="185" t="s">
        <v>79</v>
      </c>
      <c r="AY86" s="18" t="s">
        <v>113</v>
      </c>
      <c r="BE86" s="186">
        <f>IF(N86="základní",J86,0)</f>
        <v>345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345</v>
      </c>
      <c r="BL86" s="18" t="s">
        <v>229</v>
      </c>
      <c r="BM86" s="185" t="s">
        <v>230</v>
      </c>
    </row>
    <row r="87" spans="1:47" s="2" customFormat="1" ht="12">
      <c r="A87" s="35"/>
      <c r="B87" s="36"/>
      <c r="C87" s="37"/>
      <c r="D87" s="187" t="s">
        <v>122</v>
      </c>
      <c r="E87" s="37"/>
      <c r="F87" s="188" t="s">
        <v>231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122</v>
      </c>
      <c r="AU87" s="18" t="s">
        <v>79</v>
      </c>
    </row>
    <row r="88" spans="1:47" s="2" customFormat="1" ht="107.25">
      <c r="A88" s="35"/>
      <c r="B88" s="36"/>
      <c r="C88" s="37"/>
      <c r="D88" s="194" t="s">
        <v>139</v>
      </c>
      <c r="E88" s="37"/>
      <c r="F88" s="214" t="s">
        <v>232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139</v>
      </c>
      <c r="AU88" s="18" t="s">
        <v>79</v>
      </c>
    </row>
    <row r="89" spans="2:63" s="12" customFormat="1" ht="22.9" customHeight="1">
      <c r="B89" s="158"/>
      <c r="C89" s="159"/>
      <c r="D89" s="160" t="s">
        <v>68</v>
      </c>
      <c r="E89" s="172" t="s">
        <v>233</v>
      </c>
      <c r="F89" s="172" t="s">
        <v>234</v>
      </c>
      <c r="G89" s="159"/>
      <c r="H89" s="159"/>
      <c r="I89" s="162"/>
      <c r="J89" s="173">
        <f>BK89</f>
        <v>5175</v>
      </c>
      <c r="K89" s="159"/>
      <c r="L89" s="164"/>
      <c r="M89" s="165"/>
      <c r="N89" s="166"/>
      <c r="O89" s="166"/>
      <c r="P89" s="167">
        <f>SUM(P90:P93)</f>
        <v>0</v>
      </c>
      <c r="Q89" s="166"/>
      <c r="R89" s="167">
        <f>SUM(R90:R93)</f>
        <v>0</v>
      </c>
      <c r="S89" s="166"/>
      <c r="T89" s="168">
        <f>SUM(T90:T93)</f>
        <v>0</v>
      </c>
      <c r="AR89" s="169" t="s">
        <v>146</v>
      </c>
      <c r="AT89" s="170" t="s">
        <v>68</v>
      </c>
      <c r="AU89" s="170" t="s">
        <v>77</v>
      </c>
      <c r="AY89" s="169" t="s">
        <v>113</v>
      </c>
      <c r="BK89" s="171">
        <f>SUM(BK90:BK93)</f>
        <v>5175</v>
      </c>
    </row>
    <row r="90" spans="1:65" s="2" customFormat="1" ht="16.5" customHeight="1">
      <c r="A90" s="35"/>
      <c r="B90" s="36"/>
      <c r="C90" s="174" t="s">
        <v>79</v>
      </c>
      <c r="D90" s="174" t="s">
        <v>115</v>
      </c>
      <c r="E90" s="175" t="s">
        <v>235</v>
      </c>
      <c r="F90" s="176" t="s">
        <v>236</v>
      </c>
      <c r="G90" s="177" t="s">
        <v>228</v>
      </c>
      <c r="H90" s="178">
        <v>1</v>
      </c>
      <c r="I90" s="179">
        <v>3450</v>
      </c>
      <c r="J90" s="180">
        <f>ROUND(I90*H90,2)</f>
        <v>3450</v>
      </c>
      <c r="K90" s="176" t="s">
        <v>119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229</v>
      </c>
      <c r="AT90" s="185" t="s">
        <v>115</v>
      </c>
      <c r="AU90" s="185" t="s">
        <v>79</v>
      </c>
      <c r="AY90" s="18" t="s">
        <v>113</v>
      </c>
      <c r="BE90" s="186">
        <f>IF(N90="základní",J90,0)</f>
        <v>3450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3450</v>
      </c>
      <c r="BL90" s="18" t="s">
        <v>229</v>
      </c>
      <c r="BM90" s="185" t="s">
        <v>237</v>
      </c>
    </row>
    <row r="91" spans="1:47" s="2" customFormat="1" ht="12">
      <c r="A91" s="35"/>
      <c r="B91" s="36"/>
      <c r="C91" s="37"/>
      <c r="D91" s="187" t="s">
        <v>122</v>
      </c>
      <c r="E91" s="37"/>
      <c r="F91" s="188" t="s">
        <v>238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122</v>
      </c>
      <c r="AU91" s="18" t="s">
        <v>79</v>
      </c>
    </row>
    <row r="92" spans="1:65" s="2" customFormat="1" ht="16.5" customHeight="1">
      <c r="A92" s="35"/>
      <c r="B92" s="36"/>
      <c r="C92" s="174" t="s">
        <v>134</v>
      </c>
      <c r="D92" s="174" t="s">
        <v>115</v>
      </c>
      <c r="E92" s="175" t="s">
        <v>239</v>
      </c>
      <c r="F92" s="176" t="s">
        <v>240</v>
      </c>
      <c r="G92" s="177" t="s">
        <v>228</v>
      </c>
      <c r="H92" s="178">
        <v>1</v>
      </c>
      <c r="I92" s="179">
        <v>1725</v>
      </c>
      <c r="J92" s="180">
        <f>ROUND(I92*H92,2)</f>
        <v>1725</v>
      </c>
      <c r="K92" s="176" t="s">
        <v>119</v>
      </c>
      <c r="L92" s="40"/>
      <c r="M92" s="181" t="s">
        <v>19</v>
      </c>
      <c r="N92" s="182" t="s">
        <v>40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229</v>
      </c>
      <c r="AT92" s="185" t="s">
        <v>115</v>
      </c>
      <c r="AU92" s="185" t="s">
        <v>79</v>
      </c>
      <c r="AY92" s="18" t="s">
        <v>113</v>
      </c>
      <c r="BE92" s="186">
        <f>IF(N92="základní",J92,0)</f>
        <v>1725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77</v>
      </c>
      <c r="BK92" s="186">
        <f>ROUND(I92*H92,2)</f>
        <v>1725</v>
      </c>
      <c r="BL92" s="18" t="s">
        <v>229</v>
      </c>
      <c r="BM92" s="185" t="s">
        <v>241</v>
      </c>
    </row>
    <row r="93" spans="1:47" s="2" customFormat="1" ht="12">
      <c r="A93" s="35"/>
      <c r="B93" s="36"/>
      <c r="C93" s="37"/>
      <c r="D93" s="187" t="s">
        <v>122</v>
      </c>
      <c r="E93" s="37"/>
      <c r="F93" s="188" t="s">
        <v>242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122</v>
      </c>
      <c r="AU93" s="18" t="s">
        <v>79</v>
      </c>
    </row>
    <row r="94" spans="2:63" s="12" customFormat="1" ht="22.9" customHeight="1">
      <c r="B94" s="158"/>
      <c r="C94" s="159"/>
      <c r="D94" s="160" t="s">
        <v>68</v>
      </c>
      <c r="E94" s="172" t="s">
        <v>243</v>
      </c>
      <c r="F94" s="172" t="s">
        <v>244</v>
      </c>
      <c r="G94" s="159"/>
      <c r="H94" s="159"/>
      <c r="I94" s="162"/>
      <c r="J94" s="173">
        <f>BK94</f>
        <v>345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146</v>
      </c>
      <c r="AT94" s="170" t="s">
        <v>68</v>
      </c>
      <c r="AU94" s="170" t="s">
        <v>77</v>
      </c>
      <c r="AY94" s="169" t="s">
        <v>113</v>
      </c>
      <c r="BK94" s="171">
        <f>SUM(BK95:BK97)</f>
        <v>345</v>
      </c>
    </row>
    <row r="95" spans="1:65" s="2" customFormat="1" ht="16.5" customHeight="1">
      <c r="A95" s="35"/>
      <c r="B95" s="36"/>
      <c r="C95" s="174" t="s">
        <v>120</v>
      </c>
      <c r="D95" s="174" t="s">
        <v>115</v>
      </c>
      <c r="E95" s="175" t="s">
        <v>245</v>
      </c>
      <c r="F95" s="176" t="s">
        <v>244</v>
      </c>
      <c r="G95" s="177" t="s">
        <v>228</v>
      </c>
      <c r="H95" s="178">
        <v>1</v>
      </c>
      <c r="I95" s="179">
        <v>345</v>
      </c>
      <c r="J95" s="180">
        <f>ROUND(I95*H95,2)</f>
        <v>345</v>
      </c>
      <c r="K95" s="176" t="s">
        <v>119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229</v>
      </c>
      <c r="AT95" s="185" t="s">
        <v>115</v>
      </c>
      <c r="AU95" s="185" t="s">
        <v>79</v>
      </c>
      <c r="AY95" s="18" t="s">
        <v>113</v>
      </c>
      <c r="BE95" s="186">
        <f>IF(N95="základní",J95,0)</f>
        <v>345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345</v>
      </c>
      <c r="BL95" s="18" t="s">
        <v>229</v>
      </c>
      <c r="BM95" s="185" t="s">
        <v>246</v>
      </c>
    </row>
    <row r="96" spans="1:47" s="2" customFormat="1" ht="12">
      <c r="A96" s="35"/>
      <c r="B96" s="36"/>
      <c r="C96" s="37"/>
      <c r="D96" s="187" t="s">
        <v>122</v>
      </c>
      <c r="E96" s="37"/>
      <c r="F96" s="188" t="s">
        <v>247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122</v>
      </c>
      <c r="AU96" s="18" t="s">
        <v>79</v>
      </c>
    </row>
    <row r="97" spans="1:47" s="2" customFormat="1" ht="117">
      <c r="A97" s="35"/>
      <c r="B97" s="36"/>
      <c r="C97" s="37"/>
      <c r="D97" s="194" t="s">
        <v>139</v>
      </c>
      <c r="E97" s="37"/>
      <c r="F97" s="214" t="s">
        <v>248</v>
      </c>
      <c r="G97" s="37"/>
      <c r="H97" s="37"/>
      <c r="I97" s="189"/>
      <c r="J97" s="37"/>
      <c r="K97" s="37"/>
      <c r="L97" s="40"/>
      <c r="M97" s="226"/>
      <c r="N97" s="227"/>
      <c r="O97" s="228"/>
      <c r="P97" s="228"/>
      <c r="Q97" s="228"/>
      <c r="R97" s="228"/>
      <c r="S97" s="228"/>
      <c r="T97" s="22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139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W0gPEI6GVZdBnxDhDCeqWsHG1PlLY53hjzoHFW+dSSYHTwWUoOCzV+1ri08nCmlrlURnvwU5v2M/YdaB8laygQ==" saltValue="YMc7mxWzOJqpaoRND2OGht7Uu/8KnpqnMxIqXJLe74aQp1/mglEt0lNYzF4/wZUwFKNNy6CiVRjnrRUUEVX3+A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020001000"/>
    <hyperlink ref="F91" r:id="rId2" display="https://podminky.urs.cz/item/CS_URS_2022_02/030001000"/>
    <hyperlink ref="F93" r:id="rId3" display="https://podminky.urs.cz/item/CS_URS_2022_02/034103000"/>
    <hyperlink ref="F96" r:id="rId4" display="https://podminky.urs.cz/item/CS_URS_2022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6" customFormat="1" ht="45" customHeight="1">
      <c r="B3" s="234"/>
      <c r="C3" s="363" t="s">
        <v>249</v>
      </c>
      <c r="D3" s="363"/>
      <c r="E3" s="363"/>
      <c r="F3" s="363"/>
      <c r="G3" s="363"/>
      <c r="H3" s="363"/>
      <c r="I3" s="363"/>
      <c r="J3" s="363"/>
      <c r="K3" s="235"/>
    </row>
    <row r="4" spans="2:11" s="1" customFormat="1" ht="25.5" customHeight="1">
      <c r="B4" s="236"/>
      <c r="C4" s="364" t="s">
        <v>250</v>
      </c>
      <c r="D4" s="364"/>
      <c r="E4" s="364"/>
      <c r="F4" s="364"/>
      <c r="G4" s="364"/>
      <c r="H4" s="364"/>
      <c r="I4" s="364"/>
      <c r="J4" s="364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2" t="s">
        <v>251</v>
      </c>
      <c r="D6" s="362"/>
      <c r="E6" s="362"/>
      <c r="F6" s="362"/>
      <c r="G6" s="362"/>
      <c r="H6" s="362"/>
      <c r="I6" s="362"/>
      <c r="J6" s="362"/>
      <c r="K6" s="237"/>
    </row>
    <row r="7" spans="2:11" s="1" customFormat="1" ht="15" customHeight="1">
      <c r="B7" s="240"/>
      <c r="C7" s="362" t="s">
        <v>252</v>
      </c>
      <c r="D7" s="362"/>
      <c r="E7" s="362"/>
      <c r="F7" s="362"/>
      <c r="G7" s="362"/>
      <c r="H7" s="362"/>
      <c r="I7" s="362"/>
      <c r="J7" s="362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2" t="s">
        <v>253</v>
      </c>
      <c r="D9" s="362"/>
      <c r="E9" s="362"/>
      <c r="F9" s="362"/>
      <c r="G9" s="362"/>
      <c r="H9" s="362"/>
      <c r="I9" s="362"/>
      <c r="J9" s="362"/>
      <c r="K9" s="237"/>
    </row>
    <row r="10" spans="2:11" s="1" customFormat="1" ht="15" customHeight="1">
      <c r="B10" s="240"/>
      <c r="C10" s="239"/>
      <c r="D10" s="362" t="s">
        <v>254</v>
      </c>
      <c r="E10" s="362"/>
      <c r="F10" s="362"/>
      <c r="G10" s="362"/>
      <c r="H10" s="362"/>
      <c r="I10" s="362"/>
      <c r="J10" s="362"/>
      <c r="K10" s="237"/>
    </row>
    <row r="11" spans="2:11" s="1" customFormat="1" ht="15" customHeight="1">
      <c r="B11" s="240"/>
      <c r="C11" s="241"/>
      <c r="D11" s="362" t="s">
        <v>255</v>
      </c>
      <c r="E11" s="362"/>
      <c r="F11" s="362"/>
      <c r="G11" s="362"/>
      <c r="H11" s="362"/>
      <c r="I11" s="362"/>
      <c r="J11" s="362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256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2" t="s">
        <v>257</v>
      </c>
      <c r="E15" s="362"/>
      <c r="F15" s="362"/>
      <c r="G15" s="362"/>
      <c r="H15" s="362"/>
      <c r="I15" s="362"/>
      <c r="J15" s="362"/>
      <c r="K15" s="237"/>
    </row>
    <row r="16" spans="2:11" s="1" customFormat="1" ht="15" customHeight="1">
      <c r="B16" s="240"/>
      <c r="C16" s="241"/>
      <c r="D16" s="362" t="s">
        <v>258</v>
      </c>
      <c r="E16" s="362"/>
      <c r="F16" s="362"/>
      <c r="G16" s="362"/>
      <c r="H16" s="362"/>
      <c r="I16" s="362"/>
      <c r="J16" s="362"/>
      <c r="K16" s="237"/>
    </row>
    <row r="17" spans="2:11" s="1" customFormat="1" ht="15" customHeight="1">
      <c r="B17" s="240"/>
      <c r="C17" s="241"/>
      <c r="D17" s="362" t="s">
        <v>259</v>
      </c>
      <c r="E17" s="362"/>
      <c r="F17" s="362"/>
      <c r="G17" s="362"/>
      <c r="H17" s="362"/>
      <c r="I17" s="362"/>
      <c r="J17" s="362"/>
      <c r="K17" s="237"/>
    </row>
    <row r="18" spans="2:11" s="1" customFormat="1" ht="15" customHeight="1">
      <c r="B18" s="240"/>
      <c r="C18" s="241"/>
      <c r="D18" s="241"/>
      <c r="E18" s="243" t="s">
        <v>76</v>
      </c>
      <c r="F18" s="362" t="s">
        <v>260</v>
      </c>
      <c r="G18" s="362"/>
      <c r="H18" s="362"/>
      <c r="I18" s="362"/>
      <c r="J18" s="362"/>
      <c r="K18" s="237"/>
    </row>
    <row r="19" spans="2:11" s="1" customFormat="1" ht="15" customHeight="1">
      <c r="B19" s="240"/>
      <c r="C19" s="241"/>
      <c r="D19" s="241"/>
      <c r="E19" s="243" t="s">
        <v>261</v>
      </c>
      <c r="F19" s="362" t="s">
        <v>262</v>
      </c>
      <c r="G19" s="362"/>
      <c r="H19" s="362"/>
      <c r="I19" s="362"/>
      <c r="J19" s="362"/>
      <c r="K19" s="237"/>
    </row>
    <row r="20" spans="2:11" s="1" customFormat="1" ht="15" customHeight="1">
      <c r="B20" s="240"/>
      <c r="C20" s="241"/>
      <c r="D20" s="241"/>
      <c r="E20" s="243" t="s">
        <v>263</v>
      </c>
      <c r="F20" s="362" t="s">
        <v>264</v>
      </c>
      <c r="G20" s="362"/>
      <c r="H20" s="362"/>
      <c r="I20" s="362"/>
      <c r="J20" s="362"/>
      <c r="K20" s="237"/>
    </row>
    <row r="21" spans="2:11" s="1" customFormat="1" ht="15" customHeight="1">
      <c r="B21" s="240"/>
      <c r="C21" s="241"/>
      <c r="D21" s="241"/>
      <c r="E21" s="243" t="s">
        <v>265</v>
      </c>
      <c r="F21" s="362" t="s">
        <v>266</v>
      </c>
      <c r="G21" s="362"/>
      <c r="H21" s="362"/>
      <c r="I21" s="362"/>
      <c r="J21" s="362"/>
      <c r="K21" s="237"/>
    </row>
    <row r="22" spans="2:11" s="1" customFormat="1" ht="15" customHeight="1">
      <c r="B22" s="240"/>
      <c r="C22" s="241"/>
      <c r="D22" s="241"/>
      <c r="E22" s="243" t="s">
        <v>267</v>
      </c>
      <c r="F22" s="362" t="s">
        <v>268</v>
      </c>
      <c r="G22" s="362"/>
      <c r="H22" s="362"/>
      <c r="I22" s="362"/>
      <c r="J22" s="362"/>
      <c r="K22" s="237"/>
    </row>
    <row r="23" spans="2:11" s="1" customFormat="1" ht="15" customHeight="1">
      <c r="B23" s="240"/>
      <c r="C23" s="241"/>
      <c r="D23" s="241"/>
      <c r="E23" s="243" t="s">
        <v>269</v>
      </c>
      <c r="F23" s="362" t="s">
        <v>270</v>
      </c>
      <c r="G23" s="362"/>
      <c r="H23" s="362"/>
      <c r="I23" s="362"/>
      <c r="J23" s="362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2" t="s">
        <v>271</v>
      </c>
      <c r="D25" s="362"/>
      <c r="E25" s="362"/>
      <c r="F25" s="362"/>
      <c r="G25" s="362"/>
      <c r="H25" s="362"/>
      <c r="I25" s="362"/>
      <c r="J25" s="362"/>
      <c r="K25" s="237"/>
    </row>
    <row r="26" spans="2:11" s="1" customFormat="1" ht="15" customHeight="1">
      <c r="B26" s="240"/>
      <c r="C26" s="362" t="s">
        <v>272</v>
      </c>
      <c r="D26" s="362"/>
      <c r="E26" s="362"/>
      <c r="F26" s="362"/>
      <c r="G26" s="362"/>
      <c r="H26" s="362"/>
      <c r="I26" s="362"/>
      <c r="J26" s="362"/>
      <c r="K26" s="237"/>
    </row>
    <row r="27" spans="2:11" s="1" customFormat="1" ht="15" customHeight="1">
      <c r="B27" s="240"/>
      <c r="C27" s="239"/>
      <c r="D27" s="362" t="s">
        <v>273</v>
      </c>
      <c r="E27" s="362"/>
      <c r="F27" s="362"/>
      <c r="G27" s="362"/>
      <c r="H27" s="362"/>
      <c r="I27" s="362"/>
      <c r="J27" s="362"/>
      <c r="K27" s="237"/>
    </row>
    <row r="28" spans="2:11" s="1" customFormat="1" ht="15" customHeight="1">
      <c r="B28" s="240"/>
      <c r="C28" s="241"/>
      <c r="D28" s="362" t="s">
        <v>274</v>
      </c>
      <c r="E28" s="362"/>
      <c r="F28" s="362"/>
      <c r="G28" s="362"/>
      <c r="H28" s="362"/>
      <c r="I28" s="362"/>
      <c r="J28" s="362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2" t="s">
        <v>275</v>
      </c>
      <c r="E30" s="362"/>
      <c r="F30" s="362"/>
      <c r="G30" s="362"/>
      <c r="H30" s="362"/>
      <c r="I30" s="362"/>
      <c r="J30" s="362"/>
      <c r="K30" s="237"/>
    </row>
    <row r="31" spans="2:11" s="1" customFormat="1" ht="15" customHeight="1">
      <c r="B31" s="240"/>
      <c r="C31" s="241"/>
      <c r="D31" s="362" t="s">
        <v>276</v>
      </c>
      <c r="E31" s="362"/>
      <c r="F31" s="362"/>
      <c r="G31" s="362"/>
      <c r="H31" s="362"/>
      <c r="I31" s="362"/>
      <c r="J31" s="362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2" t="s">
        <v>277</v>
      </c>
      <c r="E33" s="362"/>
      <c r="F33" s="362"/>
      <c r="G33" s="362"/>
      <c r="H33" s="362"/>
      <c r="I33" s="362"/>
      <c r="J33" s="362"/>
      <c r="K33" s="237"/>
    </row>
    <row r="34" spans="2:11" s="1" customFormat="1" ht="15" customHeight="1">
      <c r="B34" s="240"/>
      <c r="C34" s="241"/>
      <c r="D34" s="362" t="s">
        <v>278</v>
      </c>
      <c r="E34" s="362"/>
      <c r="F34" s="362"/>
      <c r="G34" s="362"/>
      <c r="H34" s="362"/>
      <c r="I34" s="362"/>
      <c r="J34" s="362"/>
      <c r="K34" s="237"/>
    </row>
    <row r="35" spans="2:11" s="1" customFormat="1" ht="15" customHeight="1">
      <c r="B35" s="240"/>
      <c r="C35" s="241"/>
      <c r="D35" s="362" t="s">
        <v>279</v>
      </c>
      <c r="E35" s="362"/>
      <c r="F35" s="362"/>
      <c r="G35" s="362"/>
      <c r="H35" s="362"/>
      <c r="I35" s="362"/>
      <c r="J35" s="362"/>
      <c r="K35" s="237"/>
    </row>
    <row r="36" spans="2:11" s="1" customFormat="1" ht="15" customHeight="1">
      <c r="B36" s="240"/>
      <c r="C36" s="241"/>
      <c r="D36" s="239"/>
      <c r="E36" s="242" t="s">
        <v>99</v>
      </c>
      <c r="F36" s="239"/>
      <c r="G36" s="362" t="s">
        <v>280</v>
      </c>
      <c r="H36" s="362"/>
      <c r="I36" s="362"/>
      <c r="J36" s="362"/>
      <c r="K36" s="237"/>
    </row>
    <row r="37" spans="2:11" s="1" customFormat="1" ht="30.75" customHeight="1">
      <c r="B37" s="240"/>
      <c r="C37" s="241"/>
      <c r="D37" s="239"/>
      <c r="E37" s="242" t="s">
        <v>281</v>
      </c>
      <c r="F37" s="239"/>
      <c r="G37" s="362" t="s">
        <v>282</v>
      </c>
      <c r="H37" s="362"/>
      <c r="I37" s="362"/>
      <c r="J37" s="362"/>
      <c r="K37" s="237"/>
    </row>
    <row r="38" spans="2:11" s="1" customFormat="1" ht="15" customHeight="1">
      <c r="B38" s="240"/>
      <c r="C38" s="241"/>
      <c r="D38" s="239"/>
      <c r="E38" s="242" t="s">
        <v>50</v>
      </c>
      <c r="F38" s="239"/>
      <c r="G38" s="362" t="s">
        <v>283</v>
      </c>
      <c r="H38" s="362"/>
      <c r="I38" s="362"/>
      <c r="J38" s="362"/>
      <c r="K38" s="237"/>
    </row>
    <row r="39" spans="2:11" s="1" customFormat="1" ht="15" customHeight="1">
      <c r="B39" s="240"/>
      <c r="C39" s="241"/>
      <c r="D39" s="239"/>
      <c r="E39" s="242" t="s">
        <v>51</v>
      </c>
      <c r="F39" s="239"/>
      <c r="G39" s="362" t="s">
        <v>284</v>
      </c>
      <c r="H39" s="362"/>
      <c r="I39" s="362"/>
      <c r="J39" s="362"/>
      <c r="K39" s="237"/>
    </row>
    <row r="40" spans="2:11" s="1" customFormat="1" ht="15" customHeight="1">
      <c r="B40" s="240"/>
      <c r="C40" s="241"/>
      <c r="D40" s="239"/>
      <c r="E40" s="242" t="s">
        <v>100</v>
      </c>
      <c r="F40" s="239"/>
      <c r="G40" s="362" t="s">
        <v>285</v>
      </c>
      <c r="H40" s="362"/>
      <c r="I40" s="362"/>
      <c r="J40" s="362"/>
      <c r="K40" s="237"/>
    </row>
    <row r="41" spans="2:11" s="1" customFormat="1" ht="15" customHeight="1">
      <c r="B41" s="240"/>
      <c r="C41" s="241"/>
      <c r="D41" s="239"/>
      <c r="E41" s="242" t="s">
        <v>101</v>
      </c>
      <c r="F41" s="239"/>
      <c r="G41" s="362" t="s">
        <v>286</v>
      </c>
      <c r="H41" s="362"/>
      <c r="I41" s="362"/>
      <c r="J41" s="362"/>
      <c r="K41" s="237"/>
    </row>
    <row r="42" spans="2:11" s="1" customFormat="1" ht="15" customHeight="1">
      <c r="B42" s="240"/>
      <c r="C42" s="241"/>
      <c r="D42" s="239"/>
      <c r="E42" s="242" t="s">
        <v>287</v>
      </c>
      <c r="F42" s="239"/>
      <c r="G42" s="362" t="s">
        <v>288</v>
      </c>
      <c r="H42" s="362"/>
      <c r="I42" s="362"/>
      <c r="J42" s="362"/>
      <c r="K42" s="237"/>
    </row>
    <row r="43" spans="2:11" s="1" customFormat="1" ht="15" customHeight="1">
      <c r="B43" s="240"/>
      <c r="C43" s="241"/>
      <c r="D43" s="239"/>
      <c r="E43" s="242"/>
      <c r="F43" s="239"/>
      <c r="G43" s="362" t="s">
        <v>289</v>
      </c>
      <c r="H43" s="362"/>
      <c r="I43" s="362"/>
      <c r="J43" s="362"/>
      <c r="K43" s="237"/>
    </row>
    <row r="44" spans="2:11" s="1" customFormat="1" ht="15" customHeight="1">
      <c r="B44" s="240"/>
      <c r="C44" s="241"/>
      <c r="D44" s="239"/>
      <c r="E44" s="242" t="s">
        <v>290</v>
      </c>
      <c r="F44" s="239"/>
      <c r="G44" s="362" t="s">
        <v>291</v>
      </c>
      <c r="H44" s="362"/>
      <c r="I44" s="362"/>
      <c r="J44" s="362"/>
      <c r="K44" s="237"/>
    </row>
    <row r="45" spans="2:11" s="1" customFormat="1" ht="15" customHeight="1">
      <c r="B45" s="240"/>
      <c r="C45" s="241"/>
      <c r="D45" s="239"/>
      <c r="E45" s="242" t="s">
        <v>103</v>
      </c>
      <c r="F45" s="239"/>
      <c r="G45" s="362" t="s">
        <v>292</v>
      </c>
      <c r="H45" s="362"/>
      <c r="I45" s="362"/>
      <c r="J45" s="362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2" t="s">
        <v>293</v>
      </c>
      <c r="E47" s="362"/>
      <c r="F47" s="362"/>
      <c r="G47" s="362"/>
      <c r="H47" s="362"/>
      <c r="I47" s="362"/>
      <c r="J47" s="362"/>
      <c r="K47" s="237"/>
    </row>
    <row r="48" spans="2:11" s="1" customFormat="1" ht="15" customHeight="1">
      <c r="B48" s="240"/>
      <c r="C48" s="241"/>
      <c r="D48" s="241"/>
      <c r="E48" s="362" t="s">
        <v>294</v>
      </c>
      <c r="F48" s="362"/>
      <c r="G48" s="362"/>
      <c r="H48" s="362"/>
      <c r="I48" s="362"/>
      <c r="J48" s="362"/>
      <c r="K48" s="237"/>
    </row>
    <row r="49" spans="2:11" s="1" customFormat="1" ht="15" customHeight="1">
      <c r="B49" s="240"/>
      <c r="C49" s="241"/>
      <c r="D49" s="241"/>
      <c r="E49" s="362" t="s">
        <v>295</v>
      </c>
      <c r="F49" s="362"/>
      <c r="G49" s="362"/>
      <c r="H49" s="362"/>
      <c r="I49" s="362"/>
      <c r="J49" s="362"/>
      <c r="K49" s="237"/>
    </row>
    <row r="50" spans="2:11" s="1" customFormat="1" ht="15" customHeight="1">
      <c r="B50" s="240"/>
      <c r="C50" s="241"/>
      <c r="D50" s="241"/>
      <c r="E50" s="362" t="s">
        <v>296</v>
      </c>
      <c r="F50" s="362"/>
      <c r="G50" s="362"/>
      <c r="H50" s="362"/>
      <c r="I50" s="362"/>
      <c r="J50" s="362"/>
      <c r="K50" s="237"/>
    </row>
    <row r="51" spans="2:11" s="1" customFormat="1" ht="15" customHeight="1">
      <c r="B51" s="240"/>
      <c r="C51" s="241"/>
      <c r="D51" s="362" t="s">
        <v>297</v>
      </c>
      <c r="E51" s="362"/>
      <c r="F51" s="362"/>
      <c r="G51" s="362"/>
      <c r="H51" s="362"/>
      <c r="I51" s="362"/>
      <c r="J51" s="362"/>
      <c r="K51" s="237"/>
    </row>
    <row r="52" spans="2:11" s="1" customFormat="1" ht="25.5" customHeight="1">
      <c r="B52" s="236"/>
      <c r="C52" s="364" t="s">
        <v>298</v>
      </c>
      <c r="D52" s="364"/>
      <c r="E52" s="364"/>
      <c r="F52" s="364"/>
      <c r="G52" s="364"/>
      <c r="H52" s="364"/>
      <c r="I52" s="364"/>
      <c r="J52" s="364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2" t="s">
        <v>299</v>
      </c>
      <c r="D54" s="362"/>
      <c r="E54" s="362"/>
      <c r="F54" s="362"/>
      <c r="G54" s="362"/>
      <c r="H54" s="362"/>
      <c r="I54" s="362"/>
      <c r="J54" s="362"/>
      <c r="K54" s="237"/>
    </row>
    <row r="55" spans="2:11" s="1" customFormat="1" ht="15" customHeight="1">
      <c r="B55" s="236"/>
      <c r="C55" s="362" t="s">
        <v>300</v>
      </c>
      <c r="D55" s="362"/>
      <c r="E55" s="362"/>
      <c r="F55" s="362"/>
      <c r="G55" s="362"/>
      <c r="H55" s="362"/>
      <c r="I55" s="362"/>
      <c r="J55" s="362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2" t="s">
        <v>301</v>
      </c>
      <c r="D57" s="362"/>
      <c r="E57" s="362"/>
      <c r="F57" s="362"/>
      <c r="G57" s="362"/>
      <c r="H57" s="362"/>
      <c r="I57" s="362"/>
      <c r="J57" s="362"/>
      <c r="K57" s="237"/>
    </row>
    <row r="58" spans="2:11" s="1" customFormat="1" ht="15" customHeight="1">
      <c r="B58" s="236"/>
      <c r="C58" s="241"/>
      <c r="D58" s="362" t="s">
        <v>302</v>
      </c>
      <c r="E58" s="362"/>
      <c r="F58" s="362"/>
      <c r="G58" s="362"/>
      <c r="H58" s="362"/>
      <c r="I58" s="362"/>
      <c r="J58" s="362"/>
      <c r="K58" s="237"/>
    </row>
    <row r="59" spans="2:11" s="1" customFormat="1" ht="15" customHeight="1">
      <c r="B59" s="236"/>
      <c r="C59" s="241"/>
      <c r="D59" s="362" t="s">
        <v>303</v>
      </c>
      <c r="E59" s="362"/>
      <c r="F59" s="362"/>
      <c r="G59" s="362"/>
      <c r="H59" s="362"/>
      <c r="I59" s="362"/>
      <c r="J59" s="362"/>
      <c r="K59" s="237"/>
    </row>
    <row r="60" spans="2:11" s="1" customFormat="1" ht="15" customHeight="1">
      <c r="B60" s="236"/>
      <c r="C60" s="241"/>
      <c r="D60" s="362" t="s">
        <v>304</v>
      </c>
      <c r="E60" s="362"/>
      <c r="F60" s="362"/>
      <c r="G60" s="362"/>
      <c r="H60" s="362"/>
      <c r="I60" s="362"/>
      <c r="J60" s="362"/>
      <c r="K60" s="237"/>
    </row>
    <row r="61" spans="2:11" s="1" customFormat="1" ht="15" customHeight="1">
      <c r="B61" s="236"/>
      <c r="C61" s="241"/>
      <c r="D61" s="362" t="s">
        <v>305</v>
      </c>
      <c r="E61" s="362"/>
      <c r="F61" s="362"/>
      <c r="G61" s="362"/>
      <c r="H61" s="362"/>
      <c r="I61" s="362"/>
      <c r="J61" s="362"/>
      <c r="K61" s="237"/>
    </row>
    <row r="62" spans="2:11" s="1" customFormat="1" ht="15" customHeight="1">
      <c r="B62" s="236"/>
      <c r="C62" s="241"/>
      <c r="D62" s="366" t="s">
        <v>306</v>
      </c>
      <c r="E62" s="366"/>
      <c r="F62" s="366"/>
      <c r="G62" s="366"/>
      <c r="H62" s="366"/>
      <c r="I62" s="366"/>
      <c r="J62" s="366"/>
      <c r="K62" s="237"/>
    </row>
    <row r="63" spans="2:11" s="1" customFormat="1" ht="15" customHeight="1">
      <c r="B63" s="236"/>
      <c r="C63" s="241"/>
      <c r="D63" s="362" t="s">
        <v>307</v>
      </c>
      <c r="E63" s="362"/>
      <c r="F63" s="362"/>
      <c r="G63" s="362"/>
      <c r="H63" s="362"/>
      <c r="I63" s="362"/>
      <c r="J63" s="362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2" t="s">
        <v>308</v>
      </c>
      <c r="E65" s="362"/>
      <c r="F65" s="362"/>
      <c r="G65" s="362"/>
      <c r="H65" s="362"/>
      <c r="I65" s="362"/>
      <c r="J65" s="362"/>
      <c r="K65" s="237"/>
    </row>
    <row r="66" spans="2:11" s="1" customFormat="1" ht="15" customHeight="1">
      <c r="B66" s="236"/>
      <c r="C66" s="241"/>
      <c r="D66" s="366" t="s">
        <v>309</v>
      </c>
      <c r="E66" s="366"/>
      <c r="F66" s="366"/>
      <c r="G66" s="366"/>
      <c r="H66" s="366"/>
      <c r="I66" s="366"/>
      <c r="J66" s="366"/>
      <c r="K66" s="237"/>
    </row>
    <row r="67" spans="2:11" s="1" customFormat="1" ht="15" customHeight="1">
      <c r="B67" s="236"/>
      <c r="C67" s="241"/>
      <c r="D67" s="362" t="s">
        <v>310</v>
      </c>
      <c r="E67" s="362"/>
      <c r="F67" s="362"/>
      <c r="G67" s="362"/>
      <c r="H67" s="362"/>
      <c r="I67" s="362"/>
      <c r="J67" s="362"/>
      <c r="K67" s="237"/>
    </row>
    <row r="68" spans="2:11" s="1" customFormat="1" ht="15" customHeight="1">
      <c r="B68" s="236"/>
      <c r="C68" s="241"/>
      <c r="D68" s="362" t="s">
        <v>311</v>
      </c>
      <c r="E68" s="362"/>
      <c r="F68" s="362"/>
      <c r="G68" s="362"/>
      <c r="H68" s="362"/>
      <c r="I68" s="362"/>
      <c r="J68" s="362"/>
      <c r="K68" s="237"/>
    </row>
    <row r="69" spans="2:11" s="1" customFormat="1" ht="15" customHeight="1">
      <c r="B69" s="236"/>
      <c r="C69" s="241"/>
      <c r="D69" s="362" t="s">
        <v>312</v>
      </c>
      <c r="E69" s="362"/>
      <c r="F69" s="362"/>
      <c r="G69" s="362"/>
      <c r="H69" s="362"/>
      <c r="I69" s="362"/>
      <c r="J69" s="362"/>
      <c r="K69" s="237"/>
    </row>
    <row r="70" spans="2:11" s="1" customFormat="1" ht="15" customHeight="1">
      <c r="B70" s="236"/>
      <c r="C70" s="241"/>
      <c r="D70" s="362" t="s">
        <v>313</v>
      </c>
      <c r="E70" s="362"/>
      <c r="F70" s="362"/>
      <c r="G70" s="362"/>
      <c r="H70" s="362"/>
      <c r="I70" s="362"/>
      <c r="J70" s="362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65" t="s">
        <v>314</v>
      </c>
      <c r="D75" s="365"/>
      <c r="E75" s="365"/>
      <c r="F75" s="365"/>
      <c r="G75" s="365"/>
      <c r="H75" s="365"/>
      <c r="I75" s="365"/>
      <c r="J75" s="365"/>
      <c r="K75" s="254"/>
    </row>
    <row r="76" spans="2:11" s="1" customFormat="1" ht="17.25" customHeight="1">
      <c r="B76" s="253"/>
      <c r="C76" s="255" t="s">
        <v>315</v>
      </c>
      <c r="D76" s="255"/>
      <c r="E76" s="255"/>
      <c r="F76" s="255" t="s">
        <v>316</v>
      </c>
      <c r="G76" s="256"/>
      <c r="H76" s="255" t="s">
        <v>51</v>
      </c>
      <c r="I76" s="255" t="s">
        <v>54</v>
      </c>
      <c r="J76" s="255" t="s">
        <v>317</v>
      </c>
      <c r="K76" s="254"/>
    </row>
    <row r="77" spans="2:11" s="1" customFormat="1" ht="17.25" customHeight="1">
      <c r="B77" s="253"/>
      <c r="C77" s="257" t="s">
        <v>318</v>
      </c>
      <c r="D77" s="257"/>
      <c r="E77" s="257"/>
      <c r="F77" s="258" t="s">
        <v>319</v>
      </c>
      <c r="G77" s="259"/>
      <c r="H77" s="257"/>
      <c r="I77" s="257"/>
      <c r="J77" s="257" t="s">
        <v>320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50</v>
      </c>
      <c r="D79" s="262"/>
      <c r="E79" s="262"/>
      <c r="F79" s="263" t="s">
        <v>321</v>
      </c>
      <c r="G79" s="264"/>
      <c r="H79" s="242" t="s">
        <v>322</v>
      </c>
      <c r="I79" s="242" t="s">
        <v>323</v>
      </c>
      <c r="J79" s="242">
        <v>20</v>
      </c>
      <c r="K79" s="254"/>
    </row>
    <row r="80" spans="2:11" s="1" customFormat="1" ht="15" customHeight="1">
      <c r="B80" s="253"/>
      <c r="C80" s="242" t="s">
        <v>324</v>
      </c>
      <c r="D80" s="242"/>
      <c r="E80" s="242"/>
      <c r="F80" s="263" t="s">
        <v>321</v>
      </c>
      <c r="G80" s="264"/>
      <c r="H80" s="242" t="s">
        <v>325</v>
      </c>
      <c r="I80" s="242" t="s">
        <v>323</v>
      </c>
      <c r="J80" s="242">
        <v>120</v>
      </c>
      <c r="K80" s="254"/>
    </row>
    <row r="81" spans="2:11" s="1" customFormat="1" ht="15" customHeight="1">
      <c r="B81" s="265"/>
      <c r="C81" s="242" t="s">
        <v>326</v>
      </c>
      <c r="D81" s="242"/>
      <c r="E81" s="242"/>
      <c r="F81" s="263" t="s">
        <v>327</v>
      </c>
      <c r="G81" s="264"/>
      <c r="H81" s="242" t="s">
        <v>328</v>
      </c>
      <c r="I81" s="242" t="s">
        <v>323</v>
      </c>
      <c r="J81" s="242">
        <v>50</v>
      </c>
      <c r="K81" s="254"/>
    </row>
    <row r="82" spans="2:11" s="1" customFormat="1" ht="15" customHeight="1">
      <c r="B82" s="265"/>
      <c r="C82" s="242" t="s">
        <v>329</v>
      </c>
      <c r="D82" s="242"/>
      <c r="E82" s="242"/>
      <c r="F82" s="263" t="s">
        <v>321</v>
      </c>
      <c r="G82" s="264"/>
      <c r="H82" s="242" t="s">
        <v>330</v>
      </c>
      <c r="I82" s="242" t="s">
        <v>331</v>
      </c>
      <c r="J82" s="242"/>
      <c r="K82" s="254"/>
    </row>
    <row r="83" spans="2:11" s="1" customFormat="1" ht="15" customHeight="1">
      <c r="B83" s="265"/>
      <c r="C83" s="266" t="s">
        <v>332</v>
      </c>
      <c r="D83" s="266"/>
      <c r="E83" s="266"/>
      <c r="F83" s="267" t="s">
        <v>327</v>
      </c>
      <c r="G83" s="266"/>
      <c r="H83" s="266" t="s">
        <v>333</v>
      </c>
      <c r="I83" s="266" t="s">
        <v>323</v>
      </c>
      <c r="J83" s="266">
        <v>15</v>
      </c>
      <c r="K83" s="254"/>
    </row>
    <row r="84" spans="2:11" s="1" customFormat="1" ht="15" customHeight="1">
      <c r="B84" s="265"/>
      <c r="C84" s="266" t="s">
        <v>334</v>
      </c>
      <c r="D84" s="266"/>
      <c r="E84" s="266"/>
      <c r="F84" s="267" t="s">
        <v>327</v>
      </c>
      <c r="G84" s="266"/>
      <c r="H84" s="266" t="s">
        <v>335</v>
      </c>
      <c r="I84" s="266" t="s">
        <v>323</v>
      </c>
      <c r="J84" s="266">
        <v>15</v>
      </c>
      <c r="K84" s="254"/>
    </row>
    <row r="85" spans="2:11" s="1" customFormat="1" ht="15" customHeight="1">
      <c r="B85" s="265"/>
      <c r="C85" s="266" t="s">
        <v>336</v>
      </c>
      <c r="D85" s="266"/>
      <c r="E85" s="266"/>
      <c r="F85" s="267" t="s">
        <v>327</v>
      </c>
      <c r="G85" s="266"/>
      <c r="H85" s="266" t="s">
        <v>337</v>
      </c>
      <c r="I85" s="266" t="s">
        <v>323</v>
      </c>
      <c r="J85" s="266">
        <v>20</v>
      </c>
      <c r="K85" s="254"/>
    </row>
    <row r="86" spans="2:11" s="1" customFormat="1" ht="15" customHeight="1">
      <c r="B86" s="265"/>
      <c r="C86" s="266" t="s">
        <v>338</v>
      </c>
      <c r="D86" s="266"/>
      <c r="E86" s="266"/>
      <c r="F86" s="267" t="s">
        <v>327</v>
      </c>
      <c r="G86" s="266"/>
      <c r="H86" s="266" t="s">
        <v>339</v>
      </c>
      <c r="I86" s="266" t="s">
        <v>323</v>
      </c>
      <c r="J86" s="266">
        <v>20</v>
      </c>
      <c r="K86" s="254"/>
    </row>
    <row r="87" spans="2:11" s="1" customFormat="1" ht="15" customHeight="1">
      <c r="B87" s="265"/>
      <c r="C87" s="242" t="s">
        <v>340</v>
      </c>
      <c r="D87" s="242"/>
      <c r="E87" s="242"/>
      <c r="F87" s="263" t="s">
        <v>327</v>
      </c>
      <c r="G87" s="264"/>
      <c r="H87" s="242" t="s">
        <v>341</v>
      </c>
      <c r="I87" s="242" t="s">
        <v>323</v>
      </c>
      <c r="J87" s="242">
        <v>50</v>
      </c>
      <c r="K87" s="254"/>
    </row>
    <row r="88" spans="2:11" s="1" customFormat="1" ht="15" customHeight="1">
      <c r="B88" s="265"/>
      <c r="C88" s="242" t="s">
        <v>342</v>
      </c>
      <c r="D88" s="242"/>
      <c r="E88" s="242"/>
      <c r="F88" s="263" t="s">
        <v>327</v>
      </c>
      <c r="G88" s="264"/>
      <c r="H88" s="242" t="s">
        <v>343</v>
      </c>
      <c r="I88" s="242" t="s">
        <v>323</v>
      </c>
      <c r="J88" s="242">
        <v>20</v>
      </c>
      <c r="K88" s="254"/>
    </row>
    <row r="89" spans="2:11" s="1" customFormat="1" ht="15" customHeight="1">
      <c r="B89" s="265"/>
      <c r="C89" s="242" t="s">
        <v>344</v>
      </c>
      <c r="D89" s="242"/>
      <c r="E89" s="242"/>
      <c r="F89" s="263" t="s">
        <v>327</v>
      </c>
      <c r="G89" s="264"/>
      <c r="H89" s="242" t="s">
        <v>345</v>
      </c>
      <c r="I89" s="242" t="s">
        <v>323</v>
      </c>
      <c r="J89" s="242">
        <v>20</v>
      </c>
      <c r="K89" s="254"/>
    </row>
    <row r="90" spans="2:11" s="1" customFormat="1" ht="15" customHeight="1">
      <c r="B90" s="265"/>
      <c r="C90" s="242" t="s">
        <v>346</v>
      </c>
      <c r="D90" s="242"/>
      <c r="E90" s="242"/>
      <c r="F90" s="263" t="s">
        <v>327</v>
      </c>
      <c r="G90" s="264"/>
      <c r="H90" s="242" t="s">
        <v>347</v>
      </c>
      <c r="I90" s="242" t="s">
        <v>323</v>
      </c>
      <c r="J90" s="242">
        <v>50</v>
      </c>
      <c r="K90" s="254"/>
    </row>
    <row r="91" spans="2:11" s="1" customFormat="1" ht="15" customHeight="1">
      <c r="B91" s="265"/>
      <c r="C91" s="242" t="s">
        <v>348</v>
      </c>
      <c r="D91" s="242"/>
      <c r="E91" s="242"/>
      <c r="F91" s="263" t="s">
        <v>327</v>
      </c>
      <c r="G91" s="264"/>
      <c r="H91" s="242" t="s">
        <v>348</v>
      </c>
      <c r="I91" s="242" t="s">
        <v>323</v>
      </c>
      <c r="J91" s="242">
        <v>50</v>
      </c>
      <c r="K91" s="254"/>
    </row>
    <row r="92" spans="2:11" s="1" customFormat="1" ht="15" customHeight="1">
      <c r="B92" s="265"/>
      <c r="C92" s="242" t="s">
        <v>349</v>
      </c>
      <c r="D92" s="242"/>
      <c r="E92" s="242"/>
      <c r="F92" s="263" t="s">
        <v>327</v>
      </c>
      <c r="G92" s="264"/>
      <c r="H92" s="242" t="s">
        <v>350</v>
      </c>
      <c r="I92" s="242" t="s">
        <v>323</v>
      </c>
      <c r="J92" s="242">
        <v>255</v>
      </c>
      <c r="K92" s="254"/>
    </row>
    <row r="93" spans="2:11" s="1" customFormat="1" ht="15" customHeight="1">
      <c r="B93" s="265"/>
      <c r="C93" s="242" t="s">
        <v>351</v>
      </c>
      <c r="D93" s="242"/>
      <c r="E93" s="242"/>
      <c r="F93" s="263" t="s">
        <v>321</v>
      </c>
      <c r="G93" s="264"/>
      <c r="H93" s="242" t="s">
        <v>352</v>
      </c>
      <c r="I93" s="242" t="s">
        <v>353</v>
      </c>
      <c r="J93" s="242"/>
      <c r="K93" s="254"/>
    </row>
    <row r="94" spans="2:11" s="1" customFormat="1" ht="15" customHeight="1">
      <c r="B94" s="265"/>
      <c r="C94" s="242" t="s">
        <v>354</v>
      </c>
      <c r="D94" s="242"/>
      <c r="E94" s="242"/>
      <c r="F94" s="263" t="s">
        <v>321</v>
      </c>
      <c r="G94" s="264"/>
      <c r="H94" s="242" t="s">
        <v>355</v>
      </c>
      <c r="I94" s="242" t="s">
        <v>356</v>
      </c>
      <c r="J94" s="242"/>
      <c r="K94" s="254"/>
    </row>
    <row r="95" spans="2:11" s="1" customFormat="1" ht="15" customHeight="1">
      <c r="B95" s="265"/>
      <c r="C95" s="242" t="s">
        <v>357</v>
      </c>
      <c r="D95" s="242"/>
      <c r="E95" s="242"/>
      <c r="F95" s="263" t="s">
        <v>321</v>
      </c>
      <c r="G95" s="264"/>
      <c r="H95" s="242" t="s">
        <v>357</v>
      </c>
      <c r="I95" s="242" t="s">
        <v>356</v>
      </c>
      <c r="J95" s="242"/>
      <c r="K95" s="254"/>
    </row>
    <row r="96" spans="2:11" s="1" customFormat="1" ht="15" customHeight="1">
      <c r="B96" s="265"/>
      <c r="C96" s="242" t="s">
        <v>35</v>
      </c>
      <c r="D96" s="242"/>
      <c r="E96" s="242"/>
      <c r="F96" s="263" t="s">
        <v>321</v>
      </c>
      <c r="G96" s="264"/>
      <c r="H96" s="242" t="s">
        <v>358</v>
      </c>
      <c r="I96" s="242" t="s">
        <v>356</v>
      </c>
      <c r="J96" s="242"/>
      <c r="K96" s="254"/>
    </row>
    <row r="97" spans="2:11" s="1" customFormat="1" ht="15" customHeight="1">
      <c r="B97" s="265"/>
      <c r="C97" s="242" t="s">
        <v>45</v>
      </c>
      <c r="D97" s="242"/>
      <c r="E97" s="242"/>
      <c r="F97" s="263" t="s">
        <v>321</v>
      </c>
      <c r="G97" s="264"/>
      <c r="H97" s="242" t="s">
        <v>359</v>
      </c>
      <c r="I97" s="242" t="s">
        <v>356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65" t="s">
        <v>360</v>
      </c>
      <c r="D102" s="365"/>
      <c r="E102" s="365"/>
      <c r="F102" s="365"/>
      <c r="G102" s="365"/>
      <c r="H102" s="365"/>
      <c r="I102" s="365"/>
      <c r="J102" s="365"/>
      <c r="K102" s="254"/>
    </row>
    <row r="103" spans="2:11" s="1" customFormat="1" ht="17.25" customHeight="1">
      <c r="B103" s="253"/>
      <c r="C103" s="255" t="s">
        <v>315</v>
      </c>
      <c r="D103" s="255"/>
      <c r="E103" s="255"/>
      <c r="F103" s="255" t="s">
        <v>316</v>
      </c>
      <c r="G103" s="256"/>
      <c r="H103" s="255" t="s">
        <v>51</v>
      </c>
      <c r="I103" s="255" t="s">
        <v>54</v>
      </c>
      <c r="J103" s="255" t="s">
        <v>317</v>
      </c>
      <c r="K103" s="254"/>
    </row>
    <row r="104" spans="2:11" s="1" customFormat="1" ht="17.25" customHeight="1">
      <c r="B104" s="253"/>
      <c r="C104" s="257" t="s">
        <v>318</v>
      </c>
      <c r="D104" s="257"/>
      <c r="E104" s="257"/>
      <c r="F104" s="258" t="s">
        <v>319</v>
      </c>
      <c r="G104" s="259"/>
      <c r="H104" s="257"/>
      <c r="I104" s="257"/>
      <c r="J104" s="257" t="s">
        <v>320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50</v>
      </c>
      <c r="D106" s="262"/>
      <c r="E106" s="262"/>
      <c r="F106" s="263" t="s">
        <v>321</v>
      </c>
      <c r="G106" s="242"/>
      <c r="H106" s="242" t="s">
        <v>361</v>
      </c>
      <c r="I106" s="242" t="s">
        <v>323</v>
      </c>
      <c r="J106" s="242">
        <v>20</v>
      </c>
      <c r="K106" s="254"/>
    </row>
    <row r="107" spans="2:11" s="1" customFormat="1" ht="15" customHeight="1">
      <c r="B107" s="253"/>
      <c r="C107" s="242" t="s">
        <v>324</v>
      </c>
      <c r="D107" s="242"/>
      <c r="E107" s="242"/>
      <c r="F107" s="263" t="s">
        <v>321</v>
      </c>
      <c r="G107" s="242"/>
      <c r="H107" s="242" t="s">
        <v>361</v>
      </c>
      <c r="I107" s="242" t="s">
        <v>323</v>
      </c>
      <c r="J107" s="242">
        <v>120</v>
      </c>
      <c r="K107" s="254"/>
    </row>
    <row r="108" spans="2:11" s="1" customFormat="1" ht="15" customHeight="1">
      <c r="B108" s="265"/>
      <c r="C108" s="242" t="s">
        <v>326</v>
      </c>
      <c r="D108" s="242"/>
      <c r="E108" s="242"/>
      <c r="F108" s="263" t="s">
        <v>327</v>
      </c>
      <c r="G108" s="242"/>
      <c r="H108" s="242" t="s">
        <v>361</v>
      </c>
      <c r="I108" s="242" t="s">
        <v>323</v>
      </c>
      <c r="J108" s="242">
        <v>50</v>
      </c>
      <c r="K108" s="254"/>
    </row>
    <row r="109" spans="2:11" s="1" customFormat="1" ht="15" customHeight="1">
      <c r="B109" s="265"/>
      <c r="C109" s="242" t="s">
        <v>329</v>
      </c>
      <c r="D109" s="242"/>
      <c r="E109" s="242"/>
      <c r="F109" s="263" t="s">
        <v>321</v>
      </c>
      <c r="G109" s="242"/>
      <c r="H109" s="242" t="s">
        <v>361</v>
      </c>
      <c r="I109" s="242" t="s">
        <v>331</v>
      </c>
      <c r="J109" s="242"/>
      <c r="K109" s="254"/>
    </row>
    <row r="110" spans="2:11" s="1" customFormat="1" ht="15" customHeight="1">
      <c r="B110" s="265"/>
      <c r="C110" s="242" t="s">
        <v>340</v>
      </c>
      <c r="D110" s="242"/>
      <c r="E110" s="242"/>
      <c r="F110" s="263" t="s">
        <v>327</v>
      </c>
      <c r="G110" s="242"/>
      <c r="H110" s="242" t="s">
        <v>361</v>
      </c>
      <c r="I110" s="242" t="s">
        <v>323</v>
      </c>
      <c r="J110" s="242">
        <v>50</v>
      </c>
      <c r="K110" s="254"/>
    </row>
    <row r="111" spans="2:11" s="1" customFormat="1" ht="15" customHeight="1">
      <c r="B111" s="265"/>
      <c r="C111" s="242" t="s">
        <v>348</v>
      </c>
      <c r="D111" s="242"/>
      <c r="E111" s="242"/>
      <c r="F111" s="263" t="s">
        <v>327</v>
      </c>
      <c r="G111" s="242"/>
      <c r="H111" s="242" t="s">
        <v>361</v>
      </c>
      <c r="I111" s="242" t="s">
        <v>323</v>
      </c>
      <c r="J111" s="242">
        <v>50</v>
      </c>
      <c r="K111" s="254"/>
    </row>
    <row r="112" spans="2:11" s="1" customFormat="1" ht="15" customHeight="1">
      <c r="B112" s="265"/>
      <c r="C112" s="242" t="s">
        <v>346</v>
      </c>
      <c r="D112" s="242"/>
      <c r="E112" s="242"/>
      <c r="F112" s="263" t="s">
        <v>327</v>
      </c>
      <c r="G112" s="242"/>
      <c r="H112" s="242" t="s">
        <v>361</v>
      </c>
      <c r="I112" s="242" t="s">
        <v>323</v>
      </c>
      <c r="J112" s="242">
        <v>50</v>
      </c>
      <c r="K112" s="254"/>
    </row>
    <row r="113" spans="2:11" s="1" customFormat="1" ht="15" customHeight="1">
      <c r="B113" s="265"/>
      <c r="C113" s="242" t="s">
        <v>50</v>
      </c>
      <c r="D113" s="242"/>
      <c r="E113" s="242"/>
      <c r="F113" s="263" t="s">
        <v>321</v>
      </c>
      <c r="G113" s="242"/>
      <c r="H113" s="242" t="s">
        <v>362</v>
      </c>
      <c r="I113" s="242" t="s">
        <v>323</v>
      </c>
      <c r="J113" s="242">
        <v>20</v>
      </c>
      <c r="K113" s="254"/>
    </row>
    <row r="114" spans="2:11" s="1" customFormat="1" ht="15" customHeight="1">
      <c r="B114" s="265"/>
      <c r="C114" s="242" t="s">
        <v>363</v>
      </c>
      <c r="D114" s="242"/>
      <c r="E114" s="242"/>
      <c r="F114" s="263" t="s">
        <v>321</v>
      </c>
      <c r="G114" s="242"/>
      <c r="H114" s="242" t="s">
        <v>364</v>
      </c>
      <c r="I114" s="242" t="s">
        <v>323</v>
      </c>
      <c r="J114" s="242">
        <v>120</v>
      </c>
      <c r="K114" s="254"/>
    </row>
    <row r="115" spans="2:11" s="1" customFormat="1" ht="15" customHeight="1">
      <c r="B115" s="265"/>
      <c r="C115" s="242" t="s">
        <v>35</v>
      </c>
      <c r="D115" s="242"/>
      <c r="E115" s="242"/>
      <c r="F115" s="263" t="s">
        <v>321</v>
      </c>
      <c r="G115" s="242"/>
      <c r="H115" s="242" t="s">
        <v>365</v>
      </c>
      <c r="I115" s="242" t="s">
        <v>356</v>
      </c>
      <c r="J115" s="242"/>
      <c r="K115" s="254"/>
    </row>
    <row r="116" spans="2:11" s="1" customFormat="1" ht="15" customHeight="1">
      <c r="B116" s="265"/>
      <c r="C116" s="242" t="s">
        <v>45</v>
      </c>
      <c r="D116" s="242"/>
      <c r="E116" s="242"/>
      <c r="F116" s="263" t="s">
        <v>321</v>
      </c>
      <c r="G116" s="242"/>
      <c r="H116" s="242" t="s">
        <v>366</v>
      </c>
      <c r="I116" s="242" t="s">
        <v>356</v>
      </c>
      <c r="J116" s="242"/>
      <c r="K116" s="254"/>
    </row>
    <row r="117" spans="2:11" s="1" customFormat="1" ht="15" customHeight="1">
      <c r="B117" s="265"/>
      <c r="C117" s="242" t="s">
        <v>54</v>
      </c>
      <c r="D117" s="242"/>
      <c r="E117" s="242"/>
      <c r="F117" s="263" t="s">
        <v>321</v>
      </c>
      <c r="G117" s="242"/>
      <c r="H117" s="242" t="s">
        <v>367</v>
      </c>
      <c r="I117" s="242" t="s">
        <v>368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63" t="s">
        <v>369</v>
      </c>
      <c r="D122" s="363"/>
      <c r="E122" s="363"/>
      <c r="F122" s="363"/>
      <c r="G122" s="363"/>
      <c r="H122" s="363"/>
      <c r="I122" s="363"/>
      <c r="J122" s="363"/>
      <c r="K122" s="282"/>
    </row>
    <row r="123" spans="2:11" s="1" customFormat="1" ht="17.25" customHeight="1">
      <c r="B123" s="283"/>
      <c r="C123" s="255" t="s">
        <v>315</v>
      </c>
      <c r="D123" s="255"/>
      <c r="E123" s="255"/>
      <c r="F123" s="255" t="s">
        <v>316</v>
      </c>
      <c r="G123" s="256"/>
      <c r="H123" s="255" t="s">
        <v>51</v>
      </c>
      <c r="I123" s="255" t="s">
        <v>54</v>
      </c>
      <c r="J123" s="255" t="s">
        <v>317</v>
      </c>
      <c r="K123" s="284"/>
    </row>
    <row r="124" spans="2:11" s="1" customFormat="1" ht="17.25" customHeight="1">
      <c r="B124" s="283"/>
      <c r="C124" s="257" t="s">
        <v>318</v>
      </c>
      <c r="D124" s="257"/>
      <c r="E124" s="257"/>
      <c r="F124" s="258" t="s">
        <v>319</v>
      </c>
      <c r="G124" s="259"/>
      <c r="H124" s="257"/>
      <c r="I124" s="257"/>
      <c r="J124" s="257" t="s">
        <v>320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324</v>
      </c>
      <c r="D126" s="262"/>
      <c r="E126" s="262"/>
      <c r="F126" s="263" t="s">
        <v>321</v>
      </c>
      <c r="G126" s="242"/>
      <c r="H126" s="242" t="s">
        <v>361</v>
      </c>
      <c r="I126" s="242" t="s">
        <v>323</v>
      </c>
      <c r="J126" s="242">
        <v>120</v>
      </c>
      <c r="K126" s="288"/>
    </row>
    <row r="127" spans="2:11" s="1" customFormat="1" ht="15" customHeight="1">
      <c r="B127" s="285"/>
      <c r="C127" s="242" t="s">
        <v>370</v>
      </c>
      <c r="D127" s="242"/>
      <c r="E127" s="242"/>
      <c r="F127" s="263" t="s">
        <v>321</v>
      </c>
      <c r="G127" s="242"/>
      <c r="H127" s="242" t="s">
        <v>371</v>
      </c>
      <c r="I127" s="242" t="s">
        <v>323</v>
      </c>
      <c r="J127" s="242" t="s">
        <v>372</v>
      </c>
      <c r="K127" s="288"/>
    </row>
    <row r="128" spans="2:11" s="1" customFormat="1" ht="15" customHeight="1">
      <c r="B128" s="285"/>
      <c r="C128" s="242" t="s">
        <v>269</v>
      </c>
      <c r="D128" s="242"/>
      <c r="E128" s="242"/>
      <c r="F128" s="263" t="s">
        <v>321</v>
      </c>
      <c r="G128" s="242"/>
      <c r="H128" s="242" t="s">
        <v>373</v>
      </c>
      <c r="I128" s="242" t="s">
        <v>323</v>
      </c>
      <c r="J128" s="242" t="s">
        <v>372</v>
      </c>
      <c r="K128" s="288"/>
    </row>
    <row r="129" spans="2:11" s="1" customFormat="1" ht="15" customHeight="1">
      <c r="B129" s="285"/>
      <c r="C129" s="242" t="s">
        <v>332</v>
      </c>
      <c r="D129" s="242"/>
      <c r="E129" s="242"/>
      <c r="F129" s="263" t="s">
        <v>327</v>
      </c>
      <c r="G129" s="242"/>
      <c r="H129" s="242" t="s">
        <v>333</v>
      </c>
      <c r="I129" s="242" t="s">
        <v>323</v>
      </c>
      <c r="J129" s="242">
        <v>15</v>
      </c>
      <c r="K129" s="288"/>
    </row>
    <row r="130" spans="2:11" s="1" customFormat="1" ht="15" customHeight="1">
      <c r="B130" s="285"/>
      <c r="C130" s="266" t="s">
        <v>334</v>
      </c>
      <c r="D130" s="266"/>
      <c r="E130" s="266"/>
      <c r="F130" s="267" t="s">
        <v>327</v>
      </c>
      <c r="G130" s="266"/>
      <c r="H130" s="266" t="s">
        <v>335</v>
      </c>
      <c r="I130" s="266" t="s">
        <v>323</v>
      </c>
      <c r="J130" s="266">
        <v>15</v>
      </c>
      <c r="K130" s="288"/>
    </row>
    <row r="131" spans="2:11" s="1" customFormat="1" ht="15" customHeight="1">
      <c r="B131" s="285"/>
      <c r="C131" s="266" t="s">
        <v>336</v>
      </c>
      <c r="D131" s="266"/>
      <c r="E131" s="266"/>
      <c r="F131" s="267" t="s">
        <v>327</v>
      </c>
      <c r="G131" s="266"/>
      <c r="H131" s="266" t="s">
        <v>337</v>
      </c>
      <c r="I131" s="266" t="s">
        <v>323</v>
      </c>
      <c r="J131" s="266">
        <v>20</v>
      </c>
      <c r="K131" s="288"/>
    </row>
    <row r="132" spans="2:11" s="1" customFormat="1" ht="15" customHeight="1">
      <c r="B132" s="285"/>
      <c r="C132" s="266" t="s">
        <v>338</v>
      </c>
      <c r="D132" s="266"/>
      <c r="E132" s="266"/>
      <c r="F132" s="267" t="s">
        <v>327</v>
      </c>
      <c r="G132" s="266"/>
      <c r="H132" s="266" t="s">
        <v>339</v>
      </c>
      <c r="I132" s="266" t="s">
        <v>323</v>
      </c>
      <c r="J132" s="266">
        <v>20</v>
      </c>
      <c r="K132" s="288"/>
    </row>
    <row r="133" spans="2:11" s="1" customFormat="1" ht="15" customHeight="1">
      <c r="B133" s="285"/>
      <c r="C133" s="242" t="s">
        <v>326</v>
      </c>
      <c r="D133" s="242"/>
      <c r="E133" s="242"/>
      <c r="F133" s="263" t="s">
        <v>327</v>
      </c>
      <c r="G133" s="242"/>
      <c r="H133" s="242" t="s">
        <v>361</v>
      </c>
      <c r="I133" s="242" t="s">
        <v>323</v>
      </c>
      <c r="J133" s="242">
        <v>50</v>
      </c>
      <c r="K133" s="288"/>
    </row>
    <row r="134" spans="2:11" s="1" customFormat="1" ht="15" customHeight="1">
      <c r="B134" s="285"/>
      <c r="C134" s="242" t="s">
        <v>340</v>
      </c>
      <c r="D134" s="242"/>
      <c r="E134" s="242"/>
      <c r="F134" s="263" t="s">
        <v>327</v>
      </c>
      <c r="G134" s="242"/>
      <c r="H134" s="242" t="s">
        <v>361</v>
      </c>
      <c r="I134" s="242" t="s">
        <v>323</v>
      </c>
      <c r="J134" s="242">
        <v>50</v>
      </c>
      <c r="K134" s="288"/>
    </row>
    <row r="135" spans="2:11" s="1" customFormat="1" ht="15" customHeight="1">
      <c r="B135" s="285"/>
      <c r="C135" s="242" t="s">
        <v>346</v>
      </c>
      <c r="D135" s="242"/>
      <c r="E135" s="242"/>
      <c r="F135" s="263" t="s">
        <v>327</v>
      </c>
      <c r="G135" s="242"/>
      <c r="H135" s="242" t="s">
        <v>361</v>
      </c>
      <c r="I135" s="242" t="s">
        <v>323</v>
      </c>
      <c r="J135" s="242">
        <v>50</v>
      </c>
      <c r="K135" s="288"/>
    </row>
    <row r="136" spans="2:11" s="1" customFormat="1" ht="15" customHeight="1">
      <c r="B136" s="285"/>
      <c r="C136" s="242" t="s">
        <v>348</v>
      </c>
      <c r="D136" s="242"/>
      <c r="E136" s="242"/>
      <c r="F136" s="263" t="s">
        <v>327</v>
      </c>
      <c r="G136" s="242"/>
      <c r="H136" s="242" t="s">
        <v>361</v>
      </c>
      <c r="I136" s="242" t="s">
        <v>323</v>
      </c>
      <c r="J136" s="242">
        <v>50</v>
      </c>
      <c r="K136" s="288"/>
    </row>
    <row r="137" spans="2:11" s="1" customFormat="1" ht="15" customHeight="1">
      <c r="B137" s="285"/>
      <c r="C137" s="242" t="s">
        <v>349</v>
      </c>
      <c r="D137" s="242"/>
      <c r="E137" s="242"/>
      <c r="F137" s="263" t="s">
        <v>327</v>
      </c>
      <c r="G137" s="242"/>
      <c r="H137" s="242" t="s">
        <v>374</v>
      </c>
      <c r="I137" s="242" t="s">
        <v>323</v>
      </c>
      <c r="J137" s="242">
        <v>255</v>
      </c>
      <c r="K137" s="288"/>
    </row>
    <row r="138" spans="2:11" s="1" customFormat="1" ht="15" customHeight="1">
      <c r="B138" s="285"/>
      <c r="C138" s="242" t="s">
        <v>351</v>
      </c>
      <c r="D138" s="242"/>
      <c r="E138" s="242"/>
      <c r="F138" s="263" t="s">
        <v>321</v>
      </c>
      <c r="G138" s="242"/>
      <c r="H138" s="242" t="s">
        <v>375</v>
      </c>
      <c r="I138" s="242" t="s">
        <v>353</v>
      </c>
      <c r="J138" s="242"/>
      <c r="K138" s="288"/>
    </row>
    <row r="139" spans="2:11" s="1" customFormat="1" ht="15" customHeight="1">
      <c r="B139" s="285"/>
      <c r="C139" s="242" t="s">
        <v>354</v>
      </c>
      <c r="D139" s="242"/>
      <c r="E139" s="242"/>
      <c r="F139" s="263" t="s">
        <v>321</v>
      </c>
      <c r="G139" s="242"/>
      <c r="H139" s="242" t="s">
        <v>376</v>
      </c>
      <c r="I139" s="242" t="s">
        <v>356</v>
      </c>
      <c r="J139" s="242"/>
      <c r="K139" s="288"/>
    </row>
    <row r="140" spans="2:11" s="1" customFormat="1" ht="15" customHeight="1">
      <c r="B140" s="285"/>
      <c r="C140" s="242" t="s">
        <v>357</v>
      </c>
      <c r="D140" s="242"/>
      <c r="E140" s="242"/>
      <c r="F140" s="263" t="s">
        <v>321</v>
      </c>
      <c r="G140" s="242"/>
      <c r="H140" s="242" t="s">
        <v>357</v>
      </c>
      <c r="I140" s="242" t="s">
        <v>356</v>
      </c>
      <c r="J140" s="242"/>
      <c r="K140" s="288"/>
    </row>
    <row r="141" spans="2:11" s="1" customFormat="1" ht="15" customHeight="1">
      <c r="B141" s="285"/>
      <c r="C141" s="242" t="s">
        <v>35</v>
      </c>
      <c r="D141" s="242"/>
      <c r="E141" s="242"/>
      <c r="F141" s="263" t="s">
        <v>321</v>
      </c>
      <c r="G141" s="242"/>
      <c r="H141" s="242" t="s">
        <v>377</v>
      </c>
      <c r="I141" s="242" t="s">
        <v>356</v>
      </c>
      <c r="J141" s="242"/>
      <c r="K141" s="288"/>
    </row>
    <row r="142" spans="2:11" s="1" customFormat="1" ht="15" customHeight="1">
      <c r="B142" s="285"/>
      <c r="C142" s="242" t="s">
        <v>378</v>
      </c>
      <c r="D142" s="242"/>
      <c r="E142" s="242"/>
      <c r="F142" s="263" t="s">
        <v>321</v>
      </c>
      <c r="G142" s="242"/>
      <c r="H142" s="242" t="s">
        <v>379</v>
      </c>
      <c r="I142" s="242" t="s">
        <v>356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65" t="s">
        <v>380</v>
      </c>
      <c r="D147" s="365"/>
      <c r="E147" s="365"/>
      <c r="F147" s="365"/>
      <c r="G147" s="365"/>
      <c r="H147" s="365"/>
      <c r="I147" s="365"/>
      <c r="J147" s="365"/>
      <c r="K147" s="254"/>
    </row>
    <row r="148" spans="2:11" s="1" customFormat="1" ht="17.25" customHeight="1">
      <c r="B148" s="253"/>
      <c r="C148" s="255" t="s">
        <v>315</v>
      </c>
      <c r="D148" s="255"/>
      <c r="E148" s="255"/>
      <c r="F148" s="255" t="s">
        <v>316</v>
      </c>
      <c r="G148" s="256"/>
      <c r="H148" s="255" t="s">
        <v>51</v>
      </c>
      <c r="I148" s="255" t="s">
        <v>54</v>
      </c>
      <c r="J148" s="255" t="s">
        <v>317</v>
      </c>
      <c r="K148" s="254"/>
    </row>
    <row r="149" spans="2:11" s="1" customFormat="1" ht="17.25" customHeight="1">
      <c r="B149" s="253"/>
      <c r="C149" s="257" t="s">
        <v>318</v>
      </c>
      <c r="D149" s="257"/>
      <c r="E149" s="257"/>
      <c r="F149" s="258" t="s">
        <v>319</v>
      </c>
      <c r="G149" s="259"/>
      <c r="H149" s="257"/>
      <c r="I149" s="257"/>
      <c r="J149" s="257" t="s">
        <v>320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324</v>
      </c>
      <c r="D151" s="242"/>
      <c r="E151" s="242"/>
      <c r="F151" s="293" t="s">
        <v>321</v>
      </c>
      <c r="G151" s="242"/>
      <c r="H151" s="292" t="s">
        <v>361</v>
      </c>
      <c r="I151" s="292" t="s">
        <v>323</v>
      </c>
      <c r="J151" s="292">
        <v>120</v>
      </c>
      <c r="K151" s="288"/>
    </row>
    <row r="152" spans="2:11" s="1" customFormat="1" ht="15" customHeight="1">
      <c r="B152" s="265"/>
      <c r="C152" s="292" t="s">
        <v>370</v>
      </c>
      <c r="D152" s="242"/>
      <c r="E152" s="242"/>
      <c r="F152" s="293" t="s">
        <v>321</v>
      </c>
      <c r="G152" s="242"/>
      <c r="H152" s="292" t="s">
        <v>381</v>
      </c>
      <c r="I152" s="292" t="s">
        <v>323</v>
      </c>
      <c r="J152" s="292" t="s">
        <v>372</v>
      </c>
      <c r="K152" s="288"/>
    </row>
    <row r="153" spans="2:11" s="1" customFormat="1" ht="15" customHeight="1">
      <c r="B153" s="265"/>
      <c r="C153" s="292" t="s">
        <v>269</v>
      </c>
      <c r="D153" s="242"/>
      <c r="E153" s="242"/>
      <c r="F153" s="293" t="s">
        <v>321</v>
      </c>
      <c r="G153" s="242"/>
      <c r="H153" s="292" t="s">
        <v>382</v>
      </c>
      <c r="I153" s="292" t="s">
        <v>323</v>
      </c>
      <c r="J153" s="292" t="s">
        <v>372</v>
      </c>
      <c r="K153" s="288"/>
    </row>
    <row r="154" spans="2:11" s="1" customFormat="1" ht="15" customHeight="1">
      <c r="B154" s="265"/>
      <c r="C154" s="292" t="s">
        <v>326</v>
      </c>
      <c r="D154" s="242"/>
      <c r="E154" s="242"/>
      <c r="F154" s="293" t="s">
        <v>327</v>
      </c>
      <c r="G154" s="242"/>
      <c r="H154" s="292" t="s">
        <v>361</v>
      </c>
      <c r="I154" s="292" t="s">
        <v>323</v>
      </c>
      <c r="J154" s="292">
        <v>50</v>
      </c>
      <c r="K154" s="288"/>
    </row>
    <row r="155" spans="2:11" s="1" customFormat="1" ht="15" customHeight="1">
      <c r="B155" s="265"/>
      <c r="C155" s="292" t="s">
        <v>329</v>
      </c>
      <c r="D155" s="242"/>
      <c r="E155" s="242"/>
      <c r="F155" s="293" t="s">
        <v>321</v>
      </c>
      <c r="G155" s="242"/>
      <c r="H155" s="292" t="s">
        <v>361</v>
      </c>
      <c r="I155" s="292" t="s">
        <v>331</v>
      </c>
      <c r="J155" s="292"/>
      <c r="K155" s="288"/>
    </row>
    <row r="156" spans="2:11" s="1" customFormat="1" ht="15" customHeight="1">
      <c r="B156" s="265"/>
      <c r="C156" s="292" t="s">
        <v>340</v>
      </c>
      <c r="D156" s="242"/>
      <c r="E156" s="242"/>
      <c r="F156" s="293" t="s">
        <v>327</v>
      </c>
      <c r="G156" s="242"/>
      <c r="H156" s="292" t="s">
        <v>361</v>
      </c>
      <c r="I156" s="292" t="s">
        <v>323</v>
      </c>
      <c r="J156" s="292">
        <v>50</v>
      </c>
      <c r="K156" s="288"/>
    </row>
    <row r="157" spans="2:11" s="1" customFormat="1" ht="15" customHeight="1">
      <c r="B157" s="265"/>
      <c r="C157" s="292" t="s">
        <v>348</v>
      </c>
      <c r="D157" s="242"/>
      <c r="E157" s="242"/>
      <c r="F157" s="293" t="s">
        <v>327</v>
      </c>
      <c r="G157" s="242"/>
      <c r="H157" s="292" t="s">
        <v>361</v>
      </c>
      <c r="I157" s="292" t="s">
        <v>323</v>
      </c>
      <c r="J157" s="292">
        <v>50</v>
      </c>
      <c r="K157" s="288"/>
    </row>
    <row r="158" spans="2:11" s="1" customFormat="1" ht="15" customHeight="1">
      <c r="B158" s="265"/>
      <c r="C158" s="292" t="s">
        <v>346</v>
      </c>
      <c r="D158" s="242"/>
      <c r="E158" s="242"/>
      <c r="F158" s="293" t="s">
        <v>327</v>
      </c>
      <c r="G158" s="242"/>
      <c r="H158" s="292" t="s">
        <v>361</v>
      </c>
      <c r="I158" s="292" t="s">
        <v>323</v>
      </c>
      <c r="J158" s="292">
        <v>50</v>
      </c>
      <c r="K158" s="288"/>
    </row>
    <row r="159" spans="2:11" s="1" customFormat="1" ht="15" customHeight="1">
      <c r="B159" s="265"/>
      <c r="C159" s="292" t="s">
        <v>87</v>
      </c>
      <c r="D159" s="242"/>
      <c r="E159" s="242"/>
      <c r="F159" s="293" t="s">
        <v>321</v>
      </c>
      <c r="G159" s="242"/>
      <c r="H159" s="292" t="s">
        <v>383</v>
      </c>
      <c r="I159" s="292" t="s">
        <v>323</v>
      </c>
      <c r="J159" s="292" t="s">
        <v>384</v>
      </c>
      <c r="K159" s="288"/>
    </row>
    <row r="160" spans="2:11" s="1" customFormat="1" ht="15" customHeight="1">
      <c r="B160" s="265"/>
      <c r="C160" s="292" t="s">
        <v>385</v>
      </c>
      <c r="D160" s="242"/>
      <c r="E160" s="242"/>
      <c r="F160" s="293" t="s">
        <v>321</v>
      </c>
      <c r="G160" s="242"/>
      <c r="H160" s="292" t="s">
        <v>386</v>
      </c>
      <c r="I160" s="292" t="s">
        <v>356</v>
      </c>
      <c r="J160" s="292"/>
      <c r="K160" s="288"/>
    </row>
    <row r="161" spans="2:11" s="1" customFormat="1" ht="15" customHeight="1">
      <c r="B161" s="294"/>
      <c r="C161" s="274"/>
      <c r="D161" s="274"/>
      <c r="E161" s="274"/>
      <c r="F161" s="274"/>
      <c r="G161" s="274"/>
      <c r="H161" s="274"/>
      <c r="I161" s="274"/>
      <c r="J161" s="274"/>
      <c r="K161" s="295"/>
    </row>
    <row r="162" spans="2:11" s="1" customFormat="1" ht="18.75" customHeight="1">
      <c r="B162" s="276"/>
      <c r="C162" s="286"/>
      <c r="D162" s="286"/>
      <c r="E162" s="286"/>
      <c r="F162" s="296"/>
      <c r="G162" s="286"/>
      <c r="H162" s="286"/>
      <c r="I162" s="286"/>
      <c r="J162" s="286"/>
      <c r="K162" s="276"/>
    </row>
    <row r="163" spans="2:11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363" t="s">
        <v>387</v>
      </c>
      <c r="D165" s="363"/>
      <c r="E165" s="363"/>
      <c r="F165" s="363"/>
      <c r="G165" s="363"/>
      <c r="H165" s="363"/>
      <c r="I165" s="363"/>
      <c r="J165" s="363"/>
      <c r="K165" s="235"/>
    </row>
    <row r="166" spans="2:11" s="1" customFormat="1" ht="17.25" customHeight="1">
      <c r="B166" s="234"/>
      <c r="C166" s="255" t="s">
        <v>315</v>
      </c>
      <c r="D166" s="255"/>
      <c r="E166" s="255"/>
      <c r="F166" s="255" t="s">
        <v>316</v>
      </c>
      <c r="G166" s="297"/>
      <c r="H166" s="298" t="s">
        <v>51</v>
      </c>
      <c r="I166" s="298" t="s">
        <v>54</v>
      </c>
      <c r="J166" s="255" t="s">
        <v>317</v>
      </c>
      <c r="K166" s="235"/>
    </row>
    <row r="167" spans="2:11" s="1" customFormat="1" ht="17.25" customHeight="1">
      <c r="B167" s="236"/>
      <c r="C167" s="257" t="s">
        <v>318</v>
      </c>
      <c r="D167" s="257"/>
      <c r="E167" s="257"/>
      <c r="F167" s="258" t="s">
        <v>319</v>
      </c>
      <c r="G167" s="299"/>
      <c r="H167" s="300"/>
      <c r="I167" s="300"/>
      <c r="J167" s="257" t="s">
        <v>320</v>
      </c>
      <c r="K167" s="237"/>
    </row>
    <row r="168" spans="2:11" s="1" customFormat="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8"/>
    </row>
    <row r="169" spans="2:11" s="1" customFormat="1" ht="15" customHeight="1">
      <c r="B169" s="265"/>
      <c r="C169" s="242" t="s">
        <v>324</v>
      </c>
      <c r="D169" s="242"/>
      <c r="E169" s="242"/>
      <c r="F169" s="263" t="s">
        <v>321</v>
      </c>
      <c r="G169" s="242"/>
      <c r="H169" s="242" t="s">
        <v>361</v>
      </c>
      <c r="I169" s="242" t="s">
        <v>323</v>
      </c>
      <c r="J169" s="242">
        <v>120</v>
      </c>
      <c r="K169" s="288"/>
    </row>
    <row r="170" spans="2:11" s="1" customFormat="1" ht="15" customHeight="1">
      <c r="B170" s="265"/>
      <c r="C170" s="242" t="s">
        <v>370</v>
      </c>
      <c r="D170" s="242"/>
      <c r="E170" s="242"/>
      <c r="F170" s="263" t="s">
        <v>321</v>
      </c>
      <c r="G170" s="242"/>
      <c r="H170" s="242" t="s">
        <v>371</v>
      </c>
      <c r="I170" s="242" t="s">
        <v>323</v>
      </c>
      <c r="J170" s="242" t="s">
        <v>372</v>
      </c>
      <c r="K170" s="288"/>
    </row>
    <row r="171" spans="2:11" s="1" customFormat="1" ht="15" customHeight="1">
      <c r="B171" s="265"/>
      <c r="C171" s="242" t="s">
        <v>269</v>
      </c>
      <c r="D171" s="242"/>
      <c r="E171" s="242"/>
      <c r="F171" s="263" t="s">
        <v>321</v>
      </c>
      <c r="G171" s="242"/>
      <c r="H171" s="242" t="s">
        <v>388</v>
      </c>
      <c r="I171" s="242" t="s">
        <v>323</v>
      </c>
      <c r="J171" s="242" t="s">
        <v>372</v>
      </c>
      <c r="K171" s="288"/>
    </row>
    <row r="172" spans="2:11" s="1" customFormat="1" ht="15" customHeight="1">
      <c r="B172" s="265"/>
      <c r="C172" s="242" t="s">
        <v>326</v>
      </c>
      <c r="D172" s="242"/>
      <c r="E172" s="242"/>
      <c r="F172" s="263" t="s">
        <v>327</v>
      </c>
      <c r="G172" s="242"/>
      <c r="H172" s="242" t="s">
        <v>388</v>
      </c>
      <c r="I172" s="242" t="s">
        <v>323</v>
      </c>
      <c r="J172" s="242">
        <v>50</v>
      </c>
      <c r="K172" s="288"/>
    </row>
    <row r="173" spans="2:11" s="1" customFormat="1" ht="15" customHeight="1">
      <c r="B173" s="265"/>
      <c r="C173" s="242" t="s">
        <v>329</v>
      </c>
      <c r="D173" s="242"/>
      <c r="E173" s="242"/>
      <c r="F173" s="263" t="s">
        <v>321</v>
      </c>
      <c r="G173" s="242"/>
      <c r="H173" s="242" t="s">
        <v>388</v>
      </c>
      <c r="I173" s="242" t="s">
        <v>331</v>
      </c>
      <c r="J173" s="242"/>
      <c r="K173" s="288"/>
    </row>
    <row r="174" spans="2:11" s="1" customFormat="1" ht="15" customHeight="1">
      <c r="B174" s="265"/>
      <c r="C174" s="242" t="s">
        <v>340</v>
      </c>
      <c r="D174" s="242"/>
      <c r="E174" s="242"/>
      <c r="F174" s="263" t="s">
        <v>327</v>
      </c>
      <c r="G174" s="242"/>
      <c r="H174" s="242" t="s">
        <v>388</v>
      </c>
      <c r="I174" s="242" t="s">
        <v>323</v>
      </c>
      <c r="J174" s="242">
        <v>50</v>
      </c>
      <c r="K174" s="288"/>
    </row>
    <row r="175" spans="2:11" s="1" customFormat="1" ht="15" customHeight="1">
      <c r="B175" s="265"/>
      <c r="C175" s="242" t="s">
        <v>348</v>
      </c>
      <c r="D175" s="242"/>
      <c r="E175" s="242"/>
      <c r="F175" s="263" t="s">
        <v>327</v>
      </c>
      <c r="G175" s="242"/>
      <c r="H175" s="242" t="s">
        <v>388</v>
      </c>
      <c r="I175" s="242" t="s">
        <v>323</v>
      </c>
      <c r="J175" s="242">
        <v>50</v>
      </c>
      <c r="K175" s="288"/>
    </row>
    <row r="176" spans="2:11" s="1" customFormat="1" ht="15" customHeight="1">
      <c r="B176" s="265"/>
      <c r="C176" s="242" t="s">
        <v>346</v>
      </c>
      <c r="D176" s="242"/>
      <c r="E176" s="242"/>
      <c r="F176" s="263" t="s">
        <v>327</v>
      </c>
      <c r="G176" s="242"/>
      <c r="H176" s="242" t="s">
        <v>388</v>
      </c>
      <c r="I176" s="242" t="s">
        <v>323</v>
      </c>
      <c r="J176" s="242">
        <v>50</v>
      </c>
      <c r="K176" s="288"/>
    </row>
    <row r="177" spans="2:11" s="1" customFormat="1" ht="15" customHeight="1">
      <c r="B177" s="265"/>
      <c r="C177" s="242" t="s">
        <v>99</v>
      </c>
      <c r="D177" s="242"/>
      <c r="E177" s="242"/>
      <c r="F177" s="263" t="s">
        <v>321</v>
      </c>
      <c r="G177" s="242"/>
      <c r="H177" s="242" t="s">
        <v>389</v>
      </c>
      <c r="I177" s="242" t="s">
        <v>390</v>
      </c>
      <c r="J177" s="242"/>
      <c r="K177" s="288"/>
    </row>
    <row r="178" spans="2:11" s="1" customFormat="1" ht="15" customHeight="1">
      <c r="B178" s="265"/>
      <c r="C178" s="242" t="s">
        <v>54</v>
      </c>
      <c r="D178" s="242"/>
      <c r="E178" s="242"/>
      <c r="F178" s="263" t="s">
        <v>321</v>
      </c>
      <c r="G178" s="242"/>
      <c r="H178" s="242" t="s">
        <v>391</v>
      </c>
      <c r="I178" s="242" t="s">
        <v>392</v>
      </c>
      <c r="J178" s="242">
        <v>1</v>
      </c>
      <c r="K178" s="288"/>
    </row>
    <row r="179" spans="2:11" s="1" customFormat="1" ht="15" customHeight="1">
      <c r="B179" s="265"/>
      <c r="C179" s="242" t="s">
        <v>50</v>
      </c>
      <c r="D179" s="242"/>
      <c r="E179" s="242"/>
      <c r="F179" s="263" t="s">
        <v>321</v>
      </c>
      <c r="G179" s="242"/>
      <c r="H179" s="242" t="s">
        <v>393</v>
      </c>
      <c r="I179" s="242" t="s">
        <v>323</v>
      </c>
      <c r="J179" s="242">
        <v>20</v>
      </c>
      <c r="K179" s="288"/>
    </row>
    <row r="180" spans="2:11" s="1" customFormat="1" ht="15" customHeight="1">
      <c r="B180" s="265"/>
      <c r="C180" s="242" t="s">
        <v>51</v>
      </c>
      <c r="D180" s="242"/>
      <c r="E180" s="242"/>
      <c r="F180" s="263" t="s">
        <v>321</v>
      </c>
      <c r="G180" s="242"/>
      <c r="H180" s="242" t="s">
        <v>394</v>
      </c>
      <c r="I180" s="242" t="s">
        <v>323</v>
      </c>
      <c r="J180" s="242">
        <v>255</v>
      </c>
      <c r="K180" s="288"/>
    </row>
    <row r="181" spans="2:11" s="1" customFormat="1" ht="15" customHeight="1">
      <c r="B181" s="265"/>
      <c r="C181" s="242" t="s">
        <v>100</v>
      </c>
      <c r="D181" s="242"/>
      <c r="E181" s="242"/>
      <c r="F181" s="263" t="s">
        <v>321</v>
      </c>
      <c r="G181" s="242"/>
      <c r="H181" s="242" t="s">
        <v>285</v>
      </c>
      <c r="I181" s="242" t="s">
        <v>323</v>
      </c>
      <c r="J181" s="242">
        <v>10</v>
      </c>
      <c r="K181" s="288"/>
    </row>
    <row r="182" spans="2:11" s="1" customFormat="1" ht="15" customHeight="1">
      <c r="B182" s="265"/>
      <c r="C182" s="242" t="s">
        <v>101</v>
      </c>
      <c r="D182" s="242"/>
      <c r="E182" s="242"/>
      <c r="F182" s="263" t="s">
        <v>321</v>
      </c>
      <c r="G182" s="242"/>
      <c r="H182" s="242" t="s">
        <v>395</v>
      </c>
      <c r="I182" s="242" t="s">
        <v>356</v>
      </c>
      <c r="J182" s="242"/>
      <c r="K182" s="288"/>
    </row>
    <row r="183" spans="2:11" s="1" customFormat="1" ht="15" customHeight="1">
      <c r="B183" s="265"/>
      <c r="C183" s="242" t="s">
        <v>396</v>
      </c>
      <c r="D183" s="242"/>
      <c r="E183" s="242"/>
      <c r="F183" s="263" t="s">
        <v>321</v>
      </c>
      <c r="G183" s="242"/>
      <c r="H183" s="242" t="s">
        <v>397</v>
      </c>
      <c r="I183" s="242" t="s">
        <v>356</v>
      </c>
      <c r="J183" s="242"/>
      <c r="K183" s="288"/>
    </row>
    <row r="184" spans="2:11" s="1" customFormat="1" ht="15" customHeight="1">
      <c r="B184" s="265"/>
      <c r="C184" s="242" t="s">
        <v>385</v>
      </c>
      <c r="D184" s="242"/>
      <c r="E184" s="242"/>
      <c r="F184" s="263" t="s">
        <v>321</v>
      </c>
      <c r="G184" s="242"/>
      <c r="H184" s="242" t="s">
        <v>398</v>
      </c>
      <c r="I184" s="242" t="s">
        <v>356</v>
      </c>
      <c r="J184" s="242"/>
      <c r="K184" s="288"/>
    </row>
    <row r="185" spans="2:11" s="1" customFormat="1" ht="15" customHeight="1">
      <c r="B185" s="265"/>
      <c r="C185" s="242" t="s">
        <v>103</v>
      </c>
      <c r="D185" s="242"/>
      <c r="E185" s="242"/>
      <c r="F185" s="263" t="s">
        <v>327</v>
      </c>
      <c r="G185" s="242"/>
      <c r="H185" s="242" t="s">
        <v>399</v>
      </c>
      <c r="I185" s="242" t="s">
        <v>323</v>
      </c>
      <c r="J185" s="242">
        <v>50</v>
      </c>
      <c r="K185" s="288"/>
    </row>
    <row r="186" spans="2:11" s="1" customFormat="1" ht="15" customHeight="1">
      <c r="B186" s="265"/>
      <c r="C186" s="242" t="s">
        <v>400</v>
      </c>
      <c r="D186" s="242"/>
      <c r="E186" s="242"/>
      <c r="F186" s="263" t="s">
        <v>327</v>
      </c>
      <c r="G186" s="242"/>
      <c r="H186" s="242" t="s">
        <v>401</v>
      </c>
      <c r="I186" s="242" t="s">
        <v>402</v>
      </c>
      <c r="J186" s="242"/>
      <c r="K186" s="288"/>
    </row>
    <row r="187" spans="2:11" s="1" customFormat="1" ht="15" customHeight="1">
      <c r="B187" s="265"/>
      <c r="C187" s="242" t="s">
        <v>403</v>
      </c>
      <c r="D187" s="242"/>
      <c r="E187" s="242"/>
      <c r="F187" s="263" t="s">
        <v>327</v>
      </c>
      <c r="G187" s="242"/>
      <c r="H187" s="242" t="s">
        <v>404</v>
      </c>
      <c r="I187" s="242" t="s">
        <v>402</v>
      </c>
      <c r="J187" s="242"/>
      <c r="K187" s="288"/>
    </row>
    <row r="188" spans="2:11" s="1" customFormat="1" ht="15" customHeight="1">
      <c r="B188" s="265"/>
      <c r="C188" s="242" t="s">
        <v>405</v>
      </c>
      <c r="D188" s="242"/>
      <c r="E188" s="242"/>
      <c r="F188" s="263" t="s">
        <v>327</v>
      </c>
      <c r="G188" s="242"/>
      <c r="H188" s="242" t="s">
        <v>406</v>
      </c>
      <c r="I188" s="242" t="s">
        <v>402</v>
      </c>
      <c r="J188" s="242"/>
      <c r="K188" s="288"/>
    </row>
    <row r="189" spans="2:11" s="1" customFormat="1" ht="15" customHeight="1">
      <c r="B189" s="265"/>
      <c r="C189" s="301" t="s">
        <v>407</v>
      </c>
      <c r="D189" s="242"/>
      <c r="E189" s="242"/>
      <c r="F189" s="263" t="s">
        <v>327</v>
      </c>
      <c r="G189" s="242"/>
      <c r="H189" s="242" t="s">
        <v>408</v>
      </c>
      <c r="I189" s="242" t="s">
        <v>409</v>
      </c>
      <c r="J189" s="302" t="s">
        <v>410</v>
      </c>
      <c r="K189" s="288"/>
    </row>
    <row r="190" spans="2:11" s="1" customFormat="1" ht="15" customHeight="1">
      <c r="B190" s="265"/>
      <c r="C190" s="301" t="s">
        <v>39</v>
      </c>
      <c r="D190" s="242"/>
      <c r="E190" s="242"/>
      <c r="F190" s="263" t="s">
        <v>321</v>
      </c>
      <c r="G190" s="242"/>
      <c r="H190" s="239" t="s">
        <v>411</v>
      </c>
      <c r="I190" s="242" t="s">
        <v>412</v>
      </c>
      <c r="J190" s="242"/>
      <c r="K190" s="288"/>
    </row>
    <row r="191" spans="2:11" s="1" customFormat="1" ht="15" customHeight="1">
      <c r="B191" s="265"/>
      <c r="C191" s="301" t="s">
        <v>413</v>
      </c>
      <c r="D191" s="242"/>
      <c r="E191" s="242"/>
      <c r="F191" s="263" t="s">
        <v>321</v>
      </c>
      <c r="G191" s="242"/>
      <c r="H191" s="242" t="s">
        <v>414</v>
      </c>
      <c r="I191" s="242" t="s">
        <v>356</v>
      </c>
      <c r="J191" s="242"/>
      <c r="K191" s="288"/>
    </row>
    <row r="192" spans="2:11" s="1" customFormat="1" ht="15" customHeight="1">
      <c r="B192" s="265"/>
      <c r="C192" s="301" t="s">
        <v>415</v>
      </c>
      <c r="D192" s="242"/>
      <c r="E192" s="242"/>
      <c r="F192" s="263" t="s">
        <v>321</v>
      </c>
      <c r="G192" s="242"/>
      <c r="H192" s="242" t="s">
        <v>416</v>
      </c>
      <c r="I192" s="242" t="s">
        <v>356</v>
      </c>
      <c r="J192" s="242"/>
      <c r="K192" s="288"/>
    </row>
    <row r="193" spans="2:11" s="1" customFormat="1" ht="15" customHeight="1">
      <c r="B193" s="265"/>
      <c r="C193" s="301" t="s">
        <v>417</v>
      </c>
      <c r="D193" s="242"/>
      <c r="E193" s="242"/>
      <c r="F193" s="263" t="s">
        <v>327</v>
      </c>
      <c r="G193" s="242"/>
      <c r="H193" s="242" t="s">
        <v>418</v>
      </c>
      <c r="I193" s="242" t="s">
        <v>356</v>
      </c>
      <c r="J193" s="242"/>
      <c r="K193" s="288"/>
    </row>
    <row r="194" spans="2:11" s="1" customFormat="1" ht="15" customHeight="1">
      <c r="B194" s="294"/>
      <c r="C194" s="303"/>
      <c r="D194" s="274"/>
      <c r="E194" s="274"/>
      <c r="F194" s="274"/>
      <c r="G194" s="274"/>
      <c r="H194" s="274"/>
      <c r="I194" s="274"/>
      <c r="J194" s="274"/>
      <c r="K194" s="295"/>
    </row>
    <row r="195" spans="2:11" s="1" customFormat="1" ht="18.75" customHeight="1">
      <c r="B195" s="276"/>
      <c r="C195" s="286"/>
      <c r="D195" s="286"/>
      <c r="E195" s="286"/>
      <c r="F195" s="296"/>
      <c r="G195" s="286"/>
      <c r="H195" s="286"/>
      <c r="I195" s="286"/>
      <c r="J195" s="286"/>
      <c r="K195" s="276"/>
    </row>
    <row r="196" spans="2:11" s="1" customFormat="1" ht="18.75" customHeight="1">
      <c r="B196" s="276"/>
      <c r="C196" s="286"/>
      <c r="D196" s="286"/>
      <c r="E196" s="286"/>
      <c r="F196" s="296"/>
      <c r="G196" s="286"/>
      <c r="H196" s="286"/>
      <c r="I196" s="286"/>
      <c r="J196" s="286"/>
      <c r="K196" s="276"/>
    </row>
    <row r="197" spans="2:11" s="1" customFormat="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363" t="s">
        <v>419</v>
      </c>
      <c r="D199" s="363"/>
      <c r="E199" s="363"/>
      <c r="F199" s="363"/>
      <c r="G199" s="363"/>
      <c r="H199" s="363"/>
      <c r="I199" s="363"/>
      <c r="J199" s="363"/>
      <c r="K199" s="235"/>
    </row>
    <row r="200" spans="2:11" s="1" customFormat="1" ht="25.5" customHeight="1">
      <c r="B200" s="234"/>
      <c r="C200" s="304" t="s">
        <v>420</v>
      </c>
      <c r="D200" s="304"/>
      <c r="E200" s="304"/>
      <c r="F200" s="304" t="s">
        <v>421</v>
      </c>
      <c r="G200" s="305"/>
      <c r="H200" s="369" t="s">
        <v>422</v>
      </c>
      <c r="I200" s="369"/>
      <c r="J200" s="369"/>
      <c r="K200" s="235"/>
    </row>
    <row r="201" spans="2:11" s="1" customFormat="1" ht="5.25" customHeight="1">
      <c r="B201" s="265"/>
      <c r="C201" s="260"/>
      <c r="D201" s="260"/>
      <c r="E201" s="260"/>
      <c r="F201" s="260"/>
      <c r="G201" s="286"/>
      <c r="H201" s="260"/>
      <c r="I201" s="260"/>
      <c r="J201" s="260"/>
      <c r="K201" s="288"/>
    </row>
    <row r="202" spans="2:11" s="1" customFormat="1" ht="15" customHeight="1">
      <c r="B202" s="265"/>
      <c r="C202" s="242" t="s">
        <v>412</v>
      </c>
      <c r="D202" s="242"/>
      <c r="E202" s="242"/>
      <c r="F202" s="263" t="s">
        <v>40</v>
      </c>
      <c r="G202" s="242"/>
      <c r="H202" s="368" t="s">
        <v>423</v>
      </c>
      <c r="I202" s="368"/>
      <c r="J202" s="368"/>
      <c r="K202" s="288"/>
    </row>
    <row r="203" spans="2:11" s="1" customFormat="1" ht="15" customHeight="1">
      <c r="B203" s="265"/>
      <c r="C203" s="242"/>
      <c r="D203" s="242"/>
      <c r="E203" s="242"/>
      <c r="F203" s="263" t="s">
        <v>41</v>
      </c>
      <c r="G203" s="242"/>
      <c r="H203" s="368" t="s">
        <v>424</v>
      </c>
      <c r="I203" s="368"/>
      <c r="J203" s="368"/>
      <c r="K203" s="288"/>
    </row>
    <row r="204" spans="2:11" s="1" customFormat="1" ht="15" customHeight="1">
      <c r="B204" s="265"/>
      <c r="C204" s="242"/>
      <c r="D204" s="242"/>
      <c r="E204" s="242"/>
      <c r="F204" s="263" t="s">
        <v>44</v>
      </c>
      <c r="G204" s="242"/>
      <c r="H204" s="368" t="s">
        <v>425</v>
      </c>
      <c r="I204" s="368"/>
      <c r="J204" s="368"/>
      <c r="K204" s="288"/>
    </row>
    <row r="205" spans="2:11" s="1" customFormat="1" ht="15" customHeight="1">
      <c r="B205" s="265"/>
      <c r="C205" s="242"/>
      <c r="D205" s="242"/>
      <c r="E205" s="242"/>
      <c r="F205" s="263" t="s">
        <v>42</v>
      </c>
      <c r="G205" s="242"/>
      <c r="H205" s="368" t="s">
        <v>426</v>
      </c>
      <c r="I205" s="368"/>
      <c r="J205" s="368"/>
      <c r="K205" s="288"/>
    </row>
    <row r="206" spans="2:11" s="1" customFormat="1" ht="15" customHeight="1">
      <c r="B206" s="265"/>
      <c r="C206" s="242"/>
      <c r="D206" s="242"/>
      <c r="E206" s="242"/>
      <c r="F206" s="263" t="s">
        <v>43</v>
      </c>
      <c r="G206" s="242"/>
      <c r="H206" s="368" t="s">
        <v>427</v>
      </c>
      <c r="I206" s="368"/>
      <c r="J206" s="368"/>
      <c r="K206" s="288"/>
    </row>
    <row r="207" spans="2:11" s="1" customFormat="1" ht="15" customHeight="1">
      <c r="B207" s="265"/>
      <c r="C207" s="242"/>
      <c r="D207" s="242"/>
      <c r="E207" s="242"/>
      <c r="F207" s="263"/>
      <c r="G207" s="242"/>
      <c r="H207" s="242"/>
      <c r="I207" s="242"/>
      <c r="J207" s="242"/>
      <c r="K207" s="288"/>
    </row>
    <row r="208" spans="2:11" s="1" customFormat="1" ht="15" customHeight="1">
      <c r="B208" s="265"/>
      <c r="C208" s="242" t="s">
        <v>368</v>
      </c>
      <c r="D208" s="242"/>
      <c r="E208" s="242"/>
      <c r="F208" s="263" t="s">
        <v>76</v>
      </c>
      <c r="G208" s="242"/>
      <c r="H208" s="368" t="s">
        <v>428</v>
      </c>
      <c r="I208" s="368"/>
      <c r="J208" s="368"/>
      <c r="K208" s="288"/>
    </row>
    <row r="209" spans="2:11" s="1" customFormat="1" ht="15" customHeight="1">
      <c r="B209" s="265"/>
      <c r="C209" s="242"/>
      <c r="D209" s="242"/>
      <c r="E209" s="242"/>
      <c r="F209" s="263" t="s">
        <v>263</v>
      </c>
      <c r="G209" s="242"/>
      <c r="H209" s="368" t="s">
        <v>264</v>
      </c>
      <c r="I209" s="368"/>
      <c r="J209" s="368"/>
      <c r="K209" s="288"/>
    </row>
    <row r="210" spans="2:11" s="1" customFormat="1" ht="15" customHeight="1">
      <c r="B210" s="265"/>
      <c r="C210" s="242"/>
      <c r="D210" s="242"/>
      <c r="E210" s="242"/>
      <c r="F210" s="263" t="s">
        <v>261</v>
      </c>
      <c r="G210" s="242"/>
      <c r="H210" s="368" t="s">
        <v>429</v>
      </c>
      <c r="I210" s="368"/>
      <c r="J210" s="368"/>
      <c r="K210" s="288"/>
    </row>
    <row r="211" spans="2:11" s="1" customFormat="1" ht="15" customHeight="1">
      <c r="B211" s="306"/>
      <c r="C211" s="242"/>
      <c r="D211" s="242"/>
      <c r="E211" s="242"/>
      <c r="F211" s="263" t="s">
        <v>265</v>
      </c>
      <c r="G211" s="301"/>
      <c r="H211" s="367" t="s">
        <v>266</v>
      </c>
      <c r="I211" s="367"/>
      <c r="J211" s="367"/>
      <c r="K211" s="307"/>
    </row>
    <row r="212" spans="2:11" s="1" customFormat="1" ht="15" customHeight="1">
      <c r="B212" s="306"/>
      <c r="C212" s="242"/>
      <c r="D212" s="242"/>
      <c r="E212" s="242"/>
      <c r="F212" s="263" t="s">
        <v>267</v>
      </c>
      <c r="G212" s="301"/>
      <c r="H212" s="367" t="s">
        <v>244</v>
      </c>
      <c r="I212" s="367"/>
      <c r="J212" s="367"/>
      <c r="K212" s="307"/>
    </row>
    <row r="213" spans="2:11" s="1" customFormat="1" ht="15" customHeight="1">
      <c r="B213" s="306"/>
      <c r="C213" s="242"/>
      <c r="D213" s="242"/>
      <c r="E213" s="242"/>
      <c r="F213" s="263"/>
      <c r="G213" s="301"/>
      <c r="H213" s="292"/>
      <c r="I213" s="292"/>
      <c r="J213" s="292"/>
      <c r="K213" s="307"/>
    </row>
    <row r="214" spans="2:11" s="1" customFormat="1" ht="15" customHeight="1">
      <c r="B214" s="306"/>
      <c r="C214" s="242" t="s">
        <v>392</v>
      </c>
      <c r="D214" s="242"/>
      <c r="E214" s="242"/>
      <c r="F214" s="263">
        <v>1</v>
      </c>
      <c r="G214" s="301"/>
      <c r="H214" s="367" t="s">
        <v>430</v>
      </c>
      <c r="I214" s="367"/>
      <c r="J214" s="367"/>
      <c r="K214" s="307"/>
    </row>
    <row r="215" spans="2:11" s="1" customFormat="1" ht="15" customHeight="1">
      <c r="B215" s="306"/>
      <c r="C215" s="242"/>
      <c r="D215" s="242"/>
      <c r="E215" s="242"/>
      <c r="F215" s="263">
        <v>2</v>
      </c>
      <c r="G215" s="301"/>
      <c r="H215" s="367" t="s">
        <v>431</v>
      </c>
      <c r="I215" s="367"/>
      <c r="J215" s="367"/>
      <c r="K215" s="307"/>
    </row>
    <row r="216" spans="2:11" s="1" customFormat="1" ht="15" customHeight="1">
      <c r="B216" s="306"/>
      <c r="C216" s="242"/>
      <c r="D216" s="242"/>
      <c r="E216" s="242"/>
      <c r="F216" s="263">
        <v>3</v>
      </c>
      <c r="G216" s="301"/>
      <c r="H216" s="367" t="s">
        <v>432</v>
      </c>
      <c r="I216" s="367"/>
      <c r="J216" s="367"/>
      <c r="K216" s="307"/>
    </row>
    <row r="217" spans="2:11" s="1" customFormat="1" ht="15" customHeight="1">
      <c r="B217" s="306"/>
      <c r="C217" s="242"/>
      <c r="D217" s="242"/>
      <c r="E217" s="242"/>
      <c r="F217" s="263">
        <v>4</v>
      </c>
      <c r="G217" s="301"/>
      <c r="H217" s="367" t="s">
        <v>433</v>
      </c>
      <c r="I217" s="367"/>
      <c r="J217" s="367"/>
      <c r="K217" s="307"/>
    </row>
    <row r="218" spans="2:11" s="1" customFormat="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Janicek</dc:creator>
  <cp:keywords/>
  <dc:description/>
  <cp:lastModifiedBy>Alena Seibertová</cp:lastModifiedBy>
  <dcterms:created xsi:type="dcterms:W3CDTF">2022-08-30T13:06:41Z</dcterms:created>
  <dcterms:modified xsi:type="dcterms:W3CDTF">2022-11-28T11:27:20Z</dcterms:modified>
  <cp:category/>
  <cp:version/>
  <cp:contentType/>
  <cp:contentStatus/>
</cp:coreProperties>
</file>