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_ZÁKÁZKY 202\2021\221029-39_NJ Masarykovo, Pod Lipami, Revoluční\09_Final PD na CD\EDIT\SO01_Masarykovo nám\"/>
    </mc:Choice>
  </mc:AlternateContent>
  <xr:revisionPtr revIDLastSave="0" documentId="13_ncr:1_{0463AF4E-E26D-4B07-810F-F2CC4DAB98A6}" xr6:coauthVersionLast="47" xr6:coauthVersionMax="47" xr10:uidLastSave="{00000000-0000-0000-0000-000000000000}"/>
  <workbookProtection workbookAlgorithmName="SHA-512" workbookHashValue="4UX8c9ZLPfvvl3VWWh4tIOpQG98QwbBsbsUh9N6Eq0C+Lg5UHm3dfF2K2ViECOIwe0F8NfNgdepwLTb2P7gQjA==" workbookSaltValue="JjWiHjK/ngH1wuEGhXoSSw==" workbookSpinCount="100000" lockStructure="1"/>
  <bookViews>
    <workbookView xWindow="2868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01 01 Pol" sheetId="12" r:id="rId4"/>
    <sheet name="SO01 02 Pol" sheetId="13" r:id="rId5"/>
    <sheet name="SO01 03 Pol" sheetId="14" r:id="rId6"/>
    <sheet name="SO01 04 Pol" sheetId="15" r:id="rId7"/>
    <sheet name="SO01 05 Pol" sheetId="16" r:id="rId8"/>
  </sheets>
  <externalReferences>
    <externalReference r:id="rId9"/>
  </externalReferences>
  <definedNames>
    <definedName name="CelkemDPHVypocet" localSheetId="1">Stavba!$H$47</definedName>
    <definedName name="CenaCelkem">Stavba!$G$29</definedName>
    <definedName name="CenaCelkemBezDPH">Stavba!$G$28</definedName>
    <definedName name="CenaCelkemVypocet" localSheetId="1">Stavba!$I$47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01 Pol'!$1:$7</definedName>
    <definedName name="_xlnm.Print_Titles" localSheetId="4">'SO01 02 Pol'!$1:$7</definedName>
    <definedName name="_xlnm.Print_Titles" localSheetId="5">'SO01 03 Pol'!$1:$7</definedName>
    <definedName name="_xlnm.Print_Titles" localSheetId="6">'SO01 04 Pol'!$1:$7</definedName>
    <definedName name="_xlnm.Print_Titles" localSheetId="7">'SO01 05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01 Pol'!$A$1:$X$143</definedName>
    <definedName name="_xlnm.Print_Area" localSheetId="4">'SO01 02 Pol'!$A$1:$X$514</definedName>
    <definedName name="_xlnm.Print_Area" localSheetId="5">'SO01 03 Pol'!$A$1:$X$143</definedName>
    <definedName name="_xlnm.Print_Area" localSheetId="6">'SO01 04 Pol'!$A$1:$X$84</definedName>
    <definedName name="_xlnm.Print_Area" localSheetId="7">'SO01 05 Pol'!$A$1:$X$67</definedName>
    <definedName name="_xlnm.Print_Area" localSheetId="1">Stavba!$A$1:$J$86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Stavba!$F$47</definedName>
    <definedName name="ZakladDPHZakl">Stavba!$G$25</definedName>
    <definedName name="ZakladDPHZaklVypocet" localSheetId="1">Stavba!$G$47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5" i="1" l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G46" i="1"/>
  <c r="F46" i="1"/>
  <c r="H46" i="1" s="1"/>
  <c r="I46" i="1" s="1"/>
  <c r="G45" i="1"/>
  <c r="F45" i="1"/>
  <c r="G44" i="1"/>
  <c r="F44" i="1"/>
  <c r="G43" i="1"/>
  <c r="F43" i="1"/>
  <c r="G42" i="1"/>
  <c r="F42" i="1"/>
  <c r="G41" i="1"/>
  <c r="F41" i="1"/>
  <c r="G39" i="1"/>
  <c r="G47" i="1" s="1"/>
  <c r="G25" i="1" s="1"/>
  <c r="A25" i="1" s="1"/>
  <c r="F39" i="1"/>
  <c r="F47" i="1" s="1"/>
  <c r="G66" i="16"/>
  <c r="BA54" i="16"/>
  <c r="BA52" i="16"/>
  <c r="BA48" i="16"/>
  <c r="BA41" i="16"/>
  <c r="BA40" i="16"/>
  <c r="BA39" i="16"/>
  <c r="BA37" i="16"/>
  <c r="BA36" i="16"/>
  <c r="BA33" i="16"/>
  <c r="BA32" i="16"/>
  <c r="BA28" i="16"/>
  <c r="BA27" i="16"/>
  <c r="BA26" i="16"/>
  <c r="BA25" i="16"/>
  <c r="G9" i="16"/>
  <c r="M9" i="16" s="1"/>
  <c r="M8" i="16" s="1"/>
  <c r="I9" i="16"/>
  <c r="I8" i="16" s="1"/>
  <c r="K9" i="16"/>
  <c r="K8" i="16" s="1"/>
  <c r="O9" i="16"/>
  <c r="Q9" i="16"/>
  <c r="Q8" i="16" s="1"/>
  <c r="V9" i="16"/>
  <c r="V8" i="16" s="1"/>
  <c r="G10" i="16"/>
  <c r="I10" i="16"/>
  <c r="K10" i="16"/>
  <c r="M10" i="16"/>
  <c r="O10" i="16"/>
  <c r="Q10" i="16"/>
  <c r="V10" i="16"/>
  <c r="G11" i="16"/>
  <c r="I11" i="16"/>
  <c r="K11" i="16"/>
  <c r="M11" i="16"/>
  <c r="O11" i="16"/>
  <c r="Q11" i="16"/>
  <c r="V11" i="16"/>
  <c r="G12" i="16"/>
  <c r="M12" i="16" s="1"/>
  <c r="I12" i="16"/>
  <c r="K12" i="16"/>
  <c r="O12" i="16"/>
  <c r="O8" i="16" s="1"/>
  <c r="Q12" i="16"/>
  <c r="V12" i="16"/>
  <c r="G13" i="16"/>
  <c r="I13" i="16"/>
  <c r="K13" i="16"/>
  <c r="M13" i="16"/>
  <c r="O13" i="16"/>
  <c r="Q13" i="16"/>
  <c r="V13" i="16"/>
  <c r="G14" i="16"/>
  <c r="I14" i="16"/>
  <c r="K14" i="16"/>
  <c r="M14" i="16"/>
  <c r="O14" i="16"/>
  <c r="Q14" i="16"/>
  <c r="V14" i="16"/>
  <c r="G15" i="16"/>
  <c r="I15" i="16"/>
  <c r="K15" i="16"/>
  <c r="M15" i="16"/>
  <c r="O15" i="16"/>
  <c r="Q15" i="16"/>
  <c r="V15" i="16"/>
  <c r="G16" i="16"/>
  <c r="M16" i="16" s="1"/>
  <c r="I16" i="16"/>
  <c r="K16" i="16"/>
  <c r="O16" i="16"/>
  <c r="Q16" i="16"/>
  <c r="V16" i="16"/>
  <c r="G17" i="16"/>
  <c r="M17" i="16" s="1"/>
  <c r="I17" i="16"/>
  <c r="K17" i="16"/>
  <c r="O17" i="16"/>
  <c r="Q17" i="16"/>
  <c r="V17" i="16"/>
  <c r="G18" i="16"/>
  <c r="I18" i="16"/>
  <c r="K18" i="16"/>
  <c r="M18" i="16"/>
  <c r="O18" i="16"/>
  <c r="Q18" i="16"/>
  <c r="V18" i="16"/>
  <c r="G19" i="16"/>
  <c r="I19" i="16"/>
  <c r="K19" i="16"/>
  <c r="M19" i="16"/>
  <c r="O19" i="16"/>
  <c r="Q19" i="16"/>
  <c r="V19" i="16"/>
  <c r="G20" i="16"/>
  <c r="M20" i="16" s="1"/>
  <c r="I20" i="16"/>
  <c r="K20" i="16"/>
  <c r="O20" i="16"/>
  <c r="Q20" i="16"/>
  <c r="V20" i="16"/>
  <c r="G21" i="16"/>
  <c r="I21" i="16"/>
  <c r="K21" i="16"/>
  <c r="M21" i="16"/>
  <c r="O21" i="16"/>
  <c r="Q21" i="16"/>
  <c r="V21" i="16"/>
  <c r="G22" i="16"/>
  <c r="I22" i="16"/>
  <c r="K22" i="16"/>
  <c r="M22" i="16"/>
  <c r="O22" i="16"/>
  <c r="Q22" i="16"/>
  <c r="V22" i="16"/>
  <c r="G24" i="16"/>
  <c r="I24" i="16"/>
  <c r="K24" i="16"/>
  <c r="M24" i="16"/>
  <c r="O24" i="16"/>
  <c r="Q24" i="16"/>
  <c r="V24" i="16"/>
  <c r="G30" i="16"/>
  <c r="M30" i="16" s="1"/>
  <c r="I30" i="16"/>
  <c r="K30" i="16"/>
  <c r="O30" i="16"/>
  <c r="Q30" i="16"/>
  <c r="V30" i="16"/>
  <c r="G31" i="16"/>
  <c r="M31" i="16" s="1"/>
  <c r="I31" i="16"/>
  <c r="K31" i="16"/>
  <c r="O31" i="16"/>
  <c r="Q31" i="16"/>
  <c r="V31" i="16"/>
  <c r="G35" i="16"/>
  <c r="I35" i="16"/>
  <c r="K35" i="16"/>
  <c r="M35" i="16"/>
  <c r="O35" i="16"/>
  <c r="Q35" i="16"/>
  <c r="V35" i="16"/>
  <c r="G38" i="16"/>
  <c r="I38" i="16"/>
  <c r="K38" i="16"/>
  <c r="M38" i="16"/>
  <c r="O38" i="16"/>
  <c r="Q38" i="16"/>
  <c r="V38" i="16"/>
  <c r="G43" i="16"/>
  <c r="M43" i="16" s="1"/>
  <c r="I43" i="16"/>
  <c r="K43" i="16"/>
  <c r="O43" i="16"/>
  <c r="Q43" i="16"/>
  <c r="V43" i="16"/>
  <c r="G44" i="16"/>
  <c r="I44" i="16"/>
  <c r="K44" i="16"/>
  <c r="M44" i="16"/>
  <c r="O44" i="16"/>
  <c r="Q44" i="16"/>
  <c r="V44" i="16"/>
  <c r="G47" i="16"/>
  <c r="I47" i="16"/>
  <c r="I46" i="16" s="1"/>
  <c r="K47" i="16"/>
  <c r="M47" i="16"/>
  <c r="O47" i="16"/>
  <c r="O46" i="16" s="1"/>
  <c r="Q47" i="16"/>
  <c r="Q46" i="16" s="1"/>
  <c r="V47" i="16"/>
  <c r="G49" i="16"/>
  <c r="G46" i="16" s="1"/>
  <c r="I49" i="16"/>
  <c r="K49" i="16"/>
  <c r="O49" i="16"/>
  <c r="Q49" i="16"/>
  <c r="V49" i="16"/>
  <c r="G50" i="16"/>
  <c r="I50" i="16"/>
  <c r="K50" i="16"/>
  <c r="M50" i="16"/>
  <c r="O50" i="16"/>
  <c r="Q50" i="16"/>
  <c r="V50" i="16"/>
  <c r="G51" i="16"/>
  <c r="I51" i="16"/>
  <c r="K51" i="16"/>
  <c r="K46" i="16" s="1"/>
  <c r="M51" i="16"/>
  <c r="O51" i="16"/>
  <c r="Q51" i="16"/>
  <c r="V51" i="16"/>
  <c r="G53" i="16"/>
  <c r="I53" i="16"/>
  <c r="K53" i="16"/>
  <c r="M53" i="16"/>
  <c r="O53" i="16"/>
  <c r="Q53" i="16"/>
  <c r="V53" i="16"/>
  <c r="G55" i="16"/>
  <c r="M55" i="16" s="1"/>
  <c r="I55" i="16"/>
  <c r="K55" i="16"/>
  <c r="O55" i="16"/>
  <c r="Q55" i="16"/>
  <c r="V55" i="16"/>
  <c r="G57" i="16"/>
  <c r="I57" i="16"/>
  <c r="K57" i="16"/>
  <c r="M57" i="16"/>
  <c r="O57" i="16"/>
  <c r="Q57" i="16"/>
  <c r="V57" i="16"/>
  <c r="G58" i="16"/>
  <c r="M58" i="16" s="1"/>
  <c r="I58" i="16"/>
  <c r="K58" i="16"/>
  <c r="O58" i="16"/>
  <c r="Q58" i="16"/>
  <c r="V58" i="16"/>
  <c r="V46" i="16" s="1"/>
  <c r="G59" i="16"/>
  <c r="I59" i="16"/>
  <c r="K59" i="16"/>
  <c r="M59" i="16"/>
  <c r="O59" i="16"/>
  <c r="Q59" i="16"/>
  <c r="V59" i="16"/>
  <c r="G60" i="16"/>
  <c r="M60" i="16" s="1"/>
  <c r="I60" i="16"/>
  <c r="K60" i="16"/>
  <c r="O60" i="16"/>
  <c r="Q60" i="16"/>
  <c r="V60" i="16"/>
  <c r="G61" i="16"/>
  <c r="I61" i="16"/>
  <c r="K61" i="16"/>
  <c r="M61" i="16"/>
  <c r="O61" i="16"/>
  <c r="Q61" i="16"/>
  <c r="V61" i="16"/>
  <c r="G62" i="16"/>
  <c r="I62" i="16"/>
  <c r="K62" i="16"/>
  <c r="M62" i="16"/>
  <c r="O62" i="16"/>
  <c r="Q62" i="16"/>
  <c r="V62" i="16"/>
  <c r="G64" i="16"/>
  <c r="I64" i="16"/>
  <c r="K64" i="16"/>
  <c r="M64" i="16"/>
  <c r="O64" i="16"/>
  <c r="Q64" i="16"/>
  <c r="V64" i="16"/>
  <c r="AF66" i="16"/>
  <c r="G83" i="15"/>
  <c r="BA74" i="15"/>
  <c r="BA72" i="15"/>
  <c r="G9" i="15"/>
  <c r="I9" i="15"/>
  <c r="I8" i="15" s="1"/>
  <c r="K9" i="15"/>
  <c r="K8" i="15" s="1"/>
  <c r="M9" i="15"/>
  <c r="O9" i="15"/>
  <c r="Q9" i="15"/>
  <c r="Q8" i="15" s="1"/>
  <c r="V9" i="15"/>
  <c r="V8" i="15" s="1"/>
  <c r="G10" i="15"/>
  <c r="I10" i="15"/>
  <c r="K10" i="15"/>
  <c r="M10" i="15"/>
  <c r="O10" i="15"/>
  <c r="Q10" i="15"/>
  <c r="V10" i="15"/>
  <c r="G11" i="15"/>
  <c r="I11" i="15"/>
  <c r="K11" i="15"/>
  <c r="M11" i="15"/>
  <c r="O11" i="15"/>
  <c r="Q11" i="15"/>
  <c r="V11" i="15"/>
  <c r="G12" i="15"/>
  <c r="M12" i="15" s="1"/>
  <c r="I12" i="15"/>
  <c r="K12" i="15"/>
  <c r="O12" i="15"/>
  <c r="O8" i="15" s="1"/>
  <c r="Q12" i="15"/>
  <c r="V12" i="15"/>
  <c r="G13" i="15"/>
  <c r="M13" i="15" s="1"/>
  <c r="I13" i="15"/>
  <c r="K13" i="15"/>
  <c r="O13" i="15"/>
  <c r="Q13" i="15"/>
  <c r="V13" i="15"/>
  <c r="G14" i="15"/>
  <c r="I14" i="15"/>
  <c r="K14" i="15"/>
  <c r="M14" i="15"/>
  <c r="O14" i="15"/>
  <c r="Q14" i="15"/>
  <c r="V14" i="15"/>
  <c r="G15" i="15"/>
  <c r="I15" i="15"/>
  <c r="K15" i="15"/>
  <c r="M15" i="15"/>
  <c r="O15" i="15"/>
  <c r="Q15" i="15"/>
  <c r="V15" i="15"/>
  <c r="G16" i="15"/>
  <c r="G8" i="15" s="1"/>
  <c r="I16" i="15"/>
  <c r="K16" i="15"/>
  <c r="O16" i="15"/>
  <c r="Q16" i="15"/>
  <c r="V16" i="15"/>
  <c r="G17" i="15"/>
  <c r="I17" i="15"/>
  <c r="K17" i="15"/>
  <c r="M17" i="15"/>
  <c r="O17" i="15"/>
  <c r="Q17" i="15"/>
  <c r="V17" i="15"/>
  <c r="G18" i="15"/>
  <c r="I18" i="15"/>
  <c r="K18" i="15"/>
  <c r="M18" i="15"/>
  <c r="O18" i="15"/>
  <c r="Q18" i="15"/>
  <c r="V18" i="15"/>
  <c r="G19" i="15"/>
  <c r="I19" i="15"/>
  <c r="K19" i="15"/>
  <c r="M19" i="15"/>
  <c r="O19" i="15"/>
  <c r="Q19" i="15"/>
  <c r="V19" i="15"/>
  <c r="G20" i="15"/>
  <c r="M20" i="15" s="1"/>
  <c r="I20" i="15"/>
  <c r="K20" i="15"/>
  <c r="O20" i="15"/>
  <c r="Q20" i="15"/>
  <c r="V20" i="15"/>
  <c r="G21" i="15"/>
  <c r="M21" i="15" s="1"/>
  <c r="I21" i="15"/>
  <c r="K21" i="15"/>
  <c r="O21" i="15"/>
  <c r="Q21" i="15"/>
  <c r="V21" i="15"/>
  <c r="G22" i="15"/>
  <c r="I22" i="15"/>
  <c r="K22" i="15"/>
  <c r="M22" i="15"/>
  <c r="O22" i="15"/>
  <c r="Q22" i="15"/>
  <c r="V22" i="15"/>
  <c r="G23" i="15"/>
  <c r="I23" i="15"/>
  <c r="K23" i="15"/>
  <c r="M23" i="15"/>
  <c r="O23" i="15"/>
  <c r="Q23" i="15"/>
  <c r="V23" i="15"/>
  <c r="G24" i="15"/>
  <c r="M24" i="15" s="1"/>
  <c r="I24" i="15"/>
  <c r="K24" i="15"/>
  <c r="O24" i="15"/>
  <c r="Q24" i="15"/>
  <c r="V24" i="15"/>
  <c r="G25" i="15"/>
  <c r="I25" i="15"/>
  <c r="K25" i="15"/>
  <c r="M25" i="15"/>
  <c r="O25" i="15"/>
  <c r="Q25" i="15"/>
  <c r="V25" i="15"/>
  <c r="G26" i="15"/>
  <c r="I26" i="15"/>
  <c r="K26" i="15"/>
  <c r="M26" i="15"/>
  <c r="O26" i="15"/>
  <c r="Q26" i="15"/>
  <c r="V26" i="15"/>
  <c r="G27" i="15"/>
  <c r="I27" i="15"/>
  <c r="K27" i="15"/>
  <c r="M27" i="15"/>
  <c r="O27" i="15"/>
  <c r="Q27" i="15"/>
  <c r="V27" i="15"/>
  <c r="G28" i="15"/>
  <c r="M28" i="15" s="1"/>
  <c r="I28" i="15"/>
  <c r="K28" i="15"/>
  <c r="O28" i="15"/>
  <c r="Q28" i="15"/>
  <c r="V28" i="15"/>
  <c r="Q29" i="15"/>
  <c r="G30" i="15"/>
  <c r="I30" i="15"/>
  <c r="I29" i="15" s="1"/>
  <c r="K30" i="15"/>
  <c r="K29" i="15" s="1"/>
  <c r="M30" i="15"/>
  <c r="O30" i="15"/>
  <c r="O29" i="15" s="1"/>
  <c r="Q30" i="15"/>
  <c r="V30" i="15"/>
  <c r="V29" i="15" s="1"/>
  <c r="G31" i="15"/>
  <c r="I31" i="15"/>
  <c r="K31" i="15"/>
  <c r="M31" i="15"/>
  <c r="O31" i="15"/>
  <c r="Q31" i="15"/>
  <c r="V31" i="15"/>
  <c r="G32" i="15"/>
  <c r="G29" i="15" s="1"/>
  <c r="I32" i="15"/>
  <c r="K32" i="15"/>
  <c r="O32" i="15"/>
  <c r="Q32" i="15"/>
  <c r="V32" i="15"/>
  <c r="G33" i="15"/>
  <c r="I33" i="15"/>
  <c r="K33" i="15"/>
  <c r="M33" i="15"/>
  <c r="O33" i="15"/>
  <c r="Q33" i="15"/>
  <c r="V33" i="15"/>
  <c r="K34" i="15"/>
  <c r="G35" i="15"/>
  <c r="I35" i="15"/>
  <c r="I34" i="15" s="1"/>
  <c r="K35" i="15"/>
  <c r="M35" i="15"/>
  <c r="O35" i="15"/>
  <c r="O34" i="15" s="1"/>
  <c r="Q35" i="15"/>
  <c r="V35" i="15"/>
  <c r="V34" i="15" s="1"/>
  <c r="G36" i="15"/>
  <c r="G34" i="15" s="1"/>
  <c r="I36" i="15"/>
  <c r="K36" i="15"/>
  <c r="O36" i="15"/>
  <c r="Q36" i="15"/>
  <c r="V36" i="15"/>
  <c r="G37" i="15"/>
  <c r="M37" i="15" s="1"/>
  <c r="I37" i="15"/>
  <c r="K37" i="15"/>
  <c r="O37" i="15"/>
  <c r="Q37" i="15"/>
  <c r="Q34" i="15" s="1"/>
  <c r="V37" i="15"/>
  <c r="G38" i="15"/>
  <c r="I38" i="15"/>
  <c r="K38" i="15"/>
  <c r="M38" i="15"/>
  <c r="O38" i="15"/>
  <c r="Q38" i="15"/>
  <c r="V38" i="15"/>
  <c r="G40" i="15"/>
  <c r="G39" i="15" s="1"/>
  <c r="I40" i="15"/>
  <c r="I39" i="15" s="1"/>
  <c r="K40" i="15"/>
  <c r="O40" i="15"/>
  <c r="O39" i="15" s="1"/>
  <c r="Q40" i="15"/>
  <c r="V40" i="15"/>
  <c r="V39" i="15" s="1"/>
  <c r="G41" i="15"/>
  <c r="I41" i="15"/>
  <c r="K41" i="15"/>
  <c r="M41" i="15"/>
  <c r="O41" i="15"/>
  <c r="Q41" i="15"/>
  <c r="Q39" i="15" s="1"/>
  <c r="V41" i="15"/>
  <c r="G42" i="15"/>
  <c r="I42" i="15"/>
  <c r="K42" i="15"/>
  <c r="K39" i="15" s="1"/>
  <c r="M42" i="15"/>
  <c r="O42" i="15"/>
  <c r="Q42" i="15"/>
  <c r="V42" i="15"/>
  <c r="G43" i="15"/>
  <c r="I43" i="15"/>
  <c r="K43" i="15"/>
  <c r="M43" i="15"/>
  <c r="O43" i="15"/>
  <c r="Q43" i="15"/>
  <c r="V43" i="15"/>
  <c r="G44" i="15"/>
  <c r="M44" i="15" s="1"/>
  <c r="I44" i="15"/>
  <c r="K44" i="15"/>
  <c r="O44" i="15"/>
  <c r="Q44" i="15"/>
  <c r="V44" i="15"/>
  <c r="G45" i="15"/>
  <c r="M45" i="15" s="1"/>
  <c r="I45" i="15"/>
  <c r="K45" i="15"/>
  <c r="O45" i="15"/>
  <c r="Q45" i="15"/>
  <c r="V45" i="15"/>
  <c r="G46" i="15"/>
  <c r="I46" i="15"/>
  <c r="K46" i="15"/>
  <c r="M46" i="15"/>
  <c r="O46" i="15"/>
  <c r="Q46" i="15"/>
  <c r="V46" i="15"/>
  <c r="G47" i="15"/>
  <c r="I47" i="15"/>
  <c r="K47" i="15"/>
  <c r="M47" i="15"/>
  <c r="O47" i="15"/>
  <c r="Q47" i="15"/>
  <c r="V47" i="15"/>
  <c r="G48" i="15"/>
  <c r="M48" i="15" s="1"/>
  <c r="I48" i="15"/>
  <c r="K48" i="15"/>
  <c r="O48" i="15"/>
  <c r="Q48" i="15"/>
  <c r="V48" i="15"/>
  <c r="G49" i="15"/>
  <c r="I49" i="15"/>
  <c r="K49" i="15"/>
  <c r="M49" i="15"/>
  <c r="O49" i="15"/>
  <c r="Q49" i="15"/>
  <c r="V49" i="15"/>
  <c r="G50" i="15"/>
  <c r="I50" i="15"/>
  <c r="K50" i="15"/>
  <c r="M50" i="15"/>
  <c r="O50" i="15"/>
  <c r="Q50" i="15"/>
  <c r="V50" i="15"/>
  <c r="G51" i="15"/>
  <c r="I51" i="15"/>
  <c r="K51" i="15"/>
  <c r="M51" i="15"/>
  <c r="O51" i="15"/>
  <c r="Q51" i="15"/>
  <c r="V51" i="15"/>
  <c r="G52" i="15"/>
  <c r="M52" i="15" s="1"/>
  <c r="I52" i="15"/>
  <c r="K52" i="15"/>
  <c r="O52" i="15"/>
  <c r="Q52" i="15"/>
  <c r="V52" i="15"/>
  <c r="G53" i="15"/>
  <c r="M53" i="15" s="1"/>
  <c r="I53" i="15"/>
  <c r="K53" i="15"/>
  <c r="O53" i="15"/>
  <c r="Q53" i="15"/>
  <c r="V53" i="15"/>
  <c r="I54" i="15"/>
  <c r="K54" i="15"/>
  <c r="V54" i="15"/>
  <c r="G55" i="15"/>
  <c r="G54" i="15" s="1"/>
  <c r="I55" i="15"/>
  <c r="K55" i="15"/>
  <c r="M55" i="15"/>
  <c r="O55" i="15"/>
  <c r="Q55" i="15"/>
  <c r="Q54" i="15" s="1"/>
  <c r="V55" i="15"/>
  <c r="G56" i="15"/>
  <c r="AE83" i="15" s="1"/>
  <c r="I56" i="15"/>
  <c r="K56" i="15"/>
  <c r="O56" i="15"/>
  <c r="O54" i="15" s="1"/>
  <c r="Q56" i="15"/>
  <c r="V56" i="15"/>
  <c r="G58" i="15"/>
  <c r="G57" i="15" s="1"/>
  <c r="I58" i="15"/>
  <c r="K58" i="15"/>
  <c r="K57" i="15" s="1"/>
  <c r="M58" i="15"/>
  <c r="O58" i="15"/>
  <c r="Q58" i="15"/>
  <c r="V58" i="15"/>
  <c r="V57" i="15" s="1"/>
  <c r="G59" i="15"/>
  <c r="I59" i="15"/>
  <c r="K59" i="15"/>
  <c r="M59" i="15"/>
  <c r="O59" i="15"/>
  <c r="Q59" i="15"/>
  <c r="V59" i="15"/>
  <c r="G60" i="15"/>
  <c r="M60" i="15" s="1"/>
  <c r="I60" i="15"/>
  <c r="K60" i="15"/>
  <c r="O60" i="15"/>
  <c r="O57" i="15" s="1"/>
  <c r="Q60" i="15"/>
  <c r="V60" i="15"/>
  <c r="G61" i="15"/>
  <c r="M61" i="15" s="1"/>
  <c r="I61" i="15"/>
  <c r="K61" i="15"/>
  <c r="O61" i="15"/>
  <c r="Q61" i="15"/>
  <c r="Q57" i="15" s="1"/>
  <c r="V61" i="15"/>
  <c r="G62" i="15"/>
  <c r="M62" i="15" s="1"/>
  <c r="I62" i="15"/>
  <c r="K62" i="15"/>
  <c r="O62" i="15"/>
  <c r="Q62" i="15"/>
  <c r="V62" i="15"/>
  <c r="G63" i="15"/>
  <c r="I63" i="15"/>
  <c r="K63" i="15"/>
  <c r="M63" i="15"/>
  <c r="O63" i="15"/>
  <c r="Q63" i="15"/>
  <c r="V63" i="15"/>
  <c r="G65" i="15"/>
  <c r="M65" i="15" s="1"/>
  <c r="I65" i="15"/>
  <c r="K65" i="15"/>
  <c r="O65" i="15"/>
  <c r="Q65" i="15"/>
  <c r="V65" i="15"/>
  <c r="G66" i="15"/>
  <c r="M66" i="15" s="1"/>
  <c r="I66" i="15"/>
  <c r="I57" i="15" s="1"/>
  <c r="K66" i="15"/>
  <c r="O66" i="15"/>
  <c r="Q66" i="15"/>
  <c r="V66" i="15"/>
  <c r="G67" i="15"/>
  <c r="I67" i="15"/>
  <c r="K67" i="15"/>
  <c r="M67" i="15"/>
  <c r="O67" i="15"/>
  <c r="Q67" i="15"/>
  <c r="V67" i="15"/>
  <c r="G68" i="15"/>
  <c r="I68" i="15"/>
  <c r="K68" i="15"/>
  <c r="M68" i="15"/>
  <c r="O68" i="15"/>
  <c r="Q68" i="15"/>
  <c r="V68" i="15"/>
  <c r="G69" i="15"/>
  <c r="M69" i="15" s="1"/>
  <c r="I69" i="15"/>
  <c r="K69" i="15"/>
  <c r="O69" i="15"/>
  <c r="Q69" i="15"/>
  <c r="V69" i="15"/>
  <c r="G70" i="15"/>
  <c r="M70" i="15" s="1"/>
  <c r="I70" i="15"/>
  <c r="K70" i="15"/>
  <c r="O70" i="15"/>
  <c r="Q70" i="15"/>
  <c r="V70" i="15"/>
  <c r="G71" i="15"/>
  <c r="M71" i="15" s="1"/>
  <c r="I71" i="15"/>
  <c r="K71" i="15"/>
  <c r="O71" i="15"/>
  <c r="Q71" i="15"/>
  <c r="V71" i="15"/>
  <c r="G73" i="15"/>
  <c r="I73" i="15"/>
  <c r="K73" i="15"/>
  <c r="M73" i="15"/>
  <c r="O73" i="15"/>
  <c r="Q73" i="15"/>
  <c r="V73" i="15"/>
  <c r="G75" i="15"/>
  <c r="M75" i="15" s="1"/>
  <c r="I75" i="15"/>
  <c r="K75" i="15"/>
  <c r="O75" i="15"/>
  <c r="Q75" i="15"/>
  <c r="V75" i="15"/>
  <c r="G76" i="15"/>
  <c r="M76" i="15" s="1"/>
  <c r="I76" i="15"/>
  <c r="K76" i="15"/>
  <c r="O76" i="15"/>
  <c r="Q76" i="15"/>
  <c r="V76" i="15"/>
  <c r="G77" i="15"/>
  <c r="I77" i="15"/>
  <c r="K77" i="15"/>
  <c r="M77" i="15"/>
  <c r="O77" i="15"/>
  <c r="Q77" i="15"/>
  <c r="V77" i="15"/>
  <c r="G78" i="15"/>
  <c r="I78" i="15"/>
  <c r="K78" i="15"/>
  <c r="M78" i="15"/>
  <c r="O78" i="15"/>
  <c r="Q78" i="15"/>
  <c r="V78" i="15"/>
  <c r="G79" i="15"/>
  <c r="M79" i="15" s="1"/>
  <c r="I79" i="15"/>
  <c r="K79" i="15"/>
  <c r="O79" i="15"/>
  <c r="Q79" i="15"/>
  <c r="V79" i="15"/>
  <c r="G80" i="15"/>
  <c r="M80" i="15" s="1"/>
  <c r="I80" i="15"/>
  <c r="K80" i="15"/>
  <c r="O80" i="15"/>
  <c r="Q80" i="15"/>
  <c r="V80" i="15"/>
  <c r="G81" i="15"/>
  <c r="M81" i="15" s="1"/>
  <c r="I81" i="15"/>
  <c r="K81" i="15"/>
  <c r="O81" i="15"/>
  <c r="Q81" i="15"/>
  <c r="V81" i="15"/>
  <c r="AF83" i="15"/>
  <c r="G142" i="14"/>
  <c r="K8" i="14"/>
  <c r="V8" i="14"/>
  <c r="G9" i="14"/>
  <c r="G8" i="14" s="1"/>
  <c r="I9" i="14"/>
  <c r="I8" i="14" s="1"/>
  <c r="K9" i="14"/>
  <c r="M9" i="14"/>
  <c r="M8" i="14" s="1"/>
  <c r="O9" i="14"/>
  <c r="O8" i="14" s="1"/>
  <c r="Q9" i="14"/>
  <c r="Q8" i="14" s="1"/>
  <c r="V9" i="14"/>
  <c r="G13" i="14"/>
  <c r="M13" i="14" s="1"/>
  <c r="I13" i="14"/>
  <c r="K13" i="14"/>
  <c r="O13" i="14"/>
  <c r="Q13" i="14"/>
  <c r="V13" i="14"/>
  <c r="G16" i="14"/>
  <c r="I16" i="14"/>
  <c r="I15" i="14" s="1"/>
  <c r="K16" i="14"/>
  <c r="K15" i="14" s="1"/>
  <c r="M16" i="14"/>
  <c r="O16" i="14"/>
  <c r="O15" i="14" s="1"/>
  <c r="Q16" i="14"/>
  <c r="V16" i="14"/>
  <c r="V15" i="14" s="1"/>
  <c r="G19" i="14"/>
  <c r="I19" i="14"/>
  <c r="K19" i="14"/>
  <c r="M19" i="14"/>
  <c r="O19" i="14"/>
  <c r="Q19" i="14"/>
  <c r="V19" i="14"/>
  <c r="G21" i="14"/>
  <c r="G15" i="14" s="1"/>
  <c r="I21" i="14"/>
  <c r="K21" i="14"/>
  <c r="O21" i="14"/>
  <c r="Q21" i="14"/>
  <c r="V21" i="14"/>
  <c r="G24" i="14"/>
  <c r="I24" i="14"/>
  <c r="K24" i="14"/>
  <c r="M24" i="14"/>
  <c r="O24" i="14"/>
  <c r="Q24" i="14"/>
  <c r="Q15" i="14" s="1"/>
  <c r="V24" i="14"/>
  <c r="G27" i="14"/>
  <c r="M27" i="14" s="1"/>
  <c r="I27" i="14"/>
  <c r="K27" i="14"/>
  <c r="O27" i="14"/>
  <c r="Q27" i="14"/>
  <c r="V27" i="14"/>
  <c r="G30" i="14"/>
  <c r="I30" i="14"/>
  <c r="K30" i="14"/>
  <c r="M30" i="14"/>
  <c r="O30" i="14"/>
  <c r="Q30" i="14"/>
  <c r="V30" i="14"/>
  <c r="G33" i="14"/>
  <c r="O33" i="14"/>
  <c r="G34" i="14"/>
  <c r="M34" i="14" s="1"/>
  <c r="M33" i="14" s="1"/>
  <c r="I34" i="14"/>
  <c r="I33" i="14" s="1"/>
  <c r="K34" i="14"/>
  <c r="O34" i="14"/>
  <c r="Q34" i="14"/>
  <c r="Q33" i="14" s="1"/>
  <c r="V34" i="14"/>
  <c r="V33" i="14" s="1"/>
  <c r="G39" i="14"/>
  <c r="I39" i="14"/>
  <c r="K39" i="14"/>
  <c r="K33" i="14" s="1"/>
  <c r="M39" i="14"/>
  <c r="O39" i="14"/>
  <c r="Q39" i="14"/>
  <c r="V39" i="14"/>
  <c r="K42" i="14"/>
  <c r="Q42" i="14"/>
  <c r="G43" i="14"/>
  <c r="G42" i="14" s="1"/>
  <c r="I43" i="14"/>
  <c r="I42" i="14" s="1"/>
  <c r="K43" i="14"/>
  <c r="O43" i="14"/>
  <c r="O42" i="14" s="1"/>
  <c r="Q43" i="14"/>
  <c r="V43" i="14"/>
  <c r="V42" i="14" s="1"/>
  <c r="I45" i="14"/>
  <c r="O45" i="14"/>
  <c r="Q45" i="14"/>
  <c r="G46" i="14"/>
  <c r="G45" i="14" s="1"/>
  <c r="I46" i="14"/>
  <c r="K46" i="14"/>
  <c r="K45" i="14" s="1"/>
  <c r="M46" i="14"/>
  <c r="M45" i="14" s="1"/>
  <c r="O46" i="14"/>
  <c r="Q46" i="14"/>
  <c r="V46" i="14"/>
  <c r="V45" i="14" s="1"/>
  <c r="G49" i="14"/>
  <c r="M49" i="14" s="1"/>
  <c r="I49" i="14"/>
  <c r="I48" i="14" s="1"/>
  <c r="K49" i="14"/>
  <c r="K48" i="14" s="1"/>
  <c r="O49" i="14"/>
  <c r="O48" i="14" s="1"/>
  <c r="Q49" i="14"/>
  <c r="Q48" i="14" s="1"/>
  <c r="V49" i="14"/>
  <c r="G53" i="14"/>
  <c r="M53" i="14" s="1"/>
  <c r="I53" i="14"/>
  <c r="K53" i="14"/>
  <c r="O53" i="14"/>
  <c r="Q53" i="14"/>
  <c r="V53" i="14"/>
  <c r="V48" i="14" s="1"/>
  <c r="G55" i="14"/>
  <c r="I55" i="14"/>
  <c r="K55" i="14"/>
  <c r="M55" i="14"/>
  <c r="O55" i="14"/>
  <c r="Q55" i="14"/>
  <c r="V55" i="14"/>
  <c r="G60" i="14"/>
  <c r="I60" i="14"/>
  <c r="K60" i="14"/>
  <c r="M60" i="14"/>
  <c r="O60" i="14"/>
  <c r="Q60" i="14"/>
  <c r="V60" i="14"/>
  <c r="G62" i="14"/>
  <c r="M62" i="14" s="1"/>
  <c r="I62" i="14"/>
  <c r="K62" i="14"/>
  <c r="O62" i="14"/>
  <c r="Q62" i="14"/>
  <c r="V62" i="14"/>
  <c r="I67" i="14"/>
  <c r="O67" i="14"/>
  <c r="Q67" i="14"/>
  <c r="G68" i="14"/>
  <c r="G67" i="14" s="1"/>
  <c r="I68" i="14"/>
  <c r="K68" i="14"/>
  <c r="K67" i="14" s="1"/>
  <c r="M68" i="14"/>
  <c r="M67" i="14" s="1"/>
  <c r="O68" i="14"/>
  <c r="Q68" i="14"/>
  <c r="V68" i="14"/>
  <c r="V67" i="14" s="1"/>
  <c r="G71" i="14"/>
  <c r="M71" i="14" s="1"/>
  <c r="M70" i="14" s="1"/>
  <c r="I71" i="14"/>
  <c r="I70" i="14" s="1"/>
  <c r="K71" i="14"/>
  <c r="K70" i="14" s="1"/>
  <c r="O71" i="14"/>
  <c r="O70" i="14" s="1"/>
  <c r="Q71" i="14"/>
  <c r="Q70" i="14" s="1"/>
  <c r="V71" i="14"/>
  <c r="G73" i="14"/>
  <c r="M73" i="14" s="1"/>
  <c r="I73" i="14"/>
  <c r="K73" i="14"/>
  <c r="O73" i="14"/>
  <c r="Q73" i="14"/>
  <c r="V73" i="14"/>
  <c r="V70" i="14" s="1"/>
  <c r="G75" i="14"/>
  <c r="I75" i="14"/>
  <c r="K75" i="14"/>
  <c r="M75" i="14"/>
  <c r="O75" i="14"/>
  <c r="Q75" i="14"/>
  <c r="V75" i="14"/>
  <c r="G78" i="14"/>
  <c r="G77" i="14" s="1"/>
  <c r="I78" i="14"/>
  <c r="I77" i="14" s="1"/>
  <c r="K78" i="14"/>
  <c r="O78" i="14"/>
  <c r="O77" i="14" s="1"/>
  <c r="Q78" i="14"/>
  <c r="Q77" i="14" s="1"/>
  <c r="V78" i="14"/>
  <c r="G80" i="14"/>
  <c r="M80" i="14" s="1"/>
  <c r="I80" i="14"/>
  <c r="K80" i="14"/>
  <c r="K77" i="14" s="1"/>
  <c r="O80" i="14"/>
  <c r="Q80" i="14"/>
  <c r="V80" i="14"/>
  <c r="V77" i="14" s="1"/>
  <c r="G82" i="14"/>
  <c r="I82" i="14"/>
  <c r="K82" i="14"/>
  <c r="M82" i="14"/>
  <c r="O82" i="14"/>
  <c r="Q82" i="14"/>
  <c r="V82" i="14"/>
  <c r="G85" i="14"/>
  <c r="AE142" i="14" s="1"/>
  <c r="I85" i="14"/>
  <c r="I84" i="14" s="1"/>
  <c r="K85" i="14"/>
  <c r="O85" i="14"/>
  <c r="O84" i="14" s="1"/>
  <c r="Q85" i="14"/>
  <c r="Q84" i="14" s="1"/>
  <c r="V85" i="14"/>
  <c r="G87" i="14"/>
  <c r="M87" i="14" s="1"/>
  <c r="I87" i="14"/>
  <c r="K87" i="14"/>
  <c r="K84" i="14" s="1"/>
  <c r="O87" i="14"/>
  <c r="Q87" i="14"/>
  <c r="V87" i="14"/>
  <c r="V84" i="14" s="1"/>
  <c r="G91" i="14"/>
  <c r="I91" i="14"/>
  <c r="K91" i="14"/>
  <c r="M91" i="14"/>
  <c r="O91" i="14"/>
  <c r="Q91" i="14"/>
  <c r="V91" i="14"/>
  <c r="G96" i="14"/>
  <c r="M96" i="14" s="1"/>
  <c r="I96" i="14"/>
  <c r="I95" i="14" s="1"/>
  <c r="K96" i="14"/>
  <c r="O96" i="14"/>
  <c r="O95" i="14" s="1"/>
  <c r="Q96" i="14"/>
  <c r="Q95" i="14" s="1"/>
  <c r="V96" i="14"/>
  <c r="G98" i="14"/>
  <c r="M98" i="14" s="1"/>
  <c r="I98" i="14"/>
  <c r="K98" i="14"/>
  <c r="K95" i="14" s="1"/>
  <c r="O98" i="14"/>
  <c r="Q98" i="14"/>
  <c r="V98" i="14"/>
  <c r="V95" i="14" s="1"/>
  <c r="G100" i="14"/>
  <c r="I100" i="14"/>
  <c r="K100" i="14"/>
  <c r="M100" i="14"/>
  <c r="O100" i="14"/>
  <c r="Q100" i="14"/>
  <c r="V100" i="14"/>
  <c r="G102" i="14"/>
  <c r="I102" i="14"/>
  <c r="K102" i="14"/>
  <c r="M102" i="14"/>
  <c r="O102" i="14"/>
  <c r="Q102" i="14"/>
  <c r="V102" i="14"/>
  <c r="G105" i="14"/>
  <c r="M105" i="14" s="1"/>
  <c r="I105" i="14"/>
  <c r="K105" i="14"/>
  <c r="O105" i="14"/>
  <c r="Q105" i="14"/>
  <c r="V105" i="14"/>
  <c r="G107" i="14"/>
  <c r="M107" i="14" s="1"/>
  <c r="I107" i="14"/>
  <c r="K107" i="14"/>
  <c r="O107" i="14"/>
  <c r="Q107" i="14"/>
  <c r="V107" i="14"/>
  <c r="G112" i="14"/>
  <c r="G111" i="14" s="1"/>
  <c r="I112" i="14"/>
  <c r="I111" i="14" s="1"/>
  <c r="K112" i="14"/>
  <c r="M112" i="14"/>
  <c r="O112" i="14"/>
  <c r="O111" i="14" s="1"/>
  <c r="Q112" i="14"/>
  <c r="V112" i="14"/>
  <c r="G114" i="14"/>
  <c r="M114" i="14" s="1"/>
  <c r="I114" i="14"/>
  <c r="K114" i="14"/>
  <c r="O114" i="14"/>
  <c r="Q114" i="14"/>
  <c r="Q111" i="14" s="1"/>
  <c r="V114" i="14"/>
  <c r="G116" i="14"/>
  <c r="I116" i="14"/>
  <c r="K116" i="14"/>
  <c r="M116" i="14"/>
  <c r="O116" i="14"/>
  <c r="Q116" i="14"/>
  <c r="V116" i="14"/>
  <c r="G118" i="14"/>
  <c r="I118" i="14"/>
  <c r="K118" i="14"/>
  <c r="M118" i="14"/>
  <c r="O118" i="14"/>
  <c r="Q118" i="14"/>
  <c r="V118" i="14"/>
  <c r="V111" i="14" s="1"/>
  <c r="G122" i="14"/>
  <c r="I122" i="14"/>
  <c r="K122" i="14"/>
  <c r="M122" i="14"/>
  <c r="O122" i="14"/>
  <c r="Q122" i="14"/>
  <c r="V122" i="14"/>
  <c r="G125" i="14"/>
  <c r="M125" i="14" s="1"/>
  <c r="I125" i="14"/>
  <c r="K125" i="14"/>
  <c r="O125" i="14"/>
  <c r="Q125" i="14"/>
  <c r="V125" i="14"/>
  <c r="G129" i="14"/>
  <c r="M129" i="14" s="1"/>
  <c r="I129" i="14"/>
  <c r="K129" i="14"/>
  <c r="O129" i="14"/>
  <c r="Q129" i="14"/>
  <c r="V129" i="14"/>
  <c r="G131" i="14"/>
  <c r="I131" i="14"/>
  <c r="K131" i="14"/>
  <c r="K111" i="14" s="1"/>
  <c r="M131" i="14"/>
  <c r="O131" i="14"/>
  <c r="Q131" i="14"/>
  <c r="V131" i="14"/>
  <c r="G136" i="14"/>
  <c r="I136" i="14"/>
  <c r="K136" i="14"/>
  <c r="M136" i="14"/>
  <c r="O136" i="14"/>
  <c r="Q136" i="14"/>
  <c r="V136" i="14"/>
  <c r="G139" i="14"/>
  <c r="M139" i="14"/>
  <c r="O139" i="14"/>
  <c r="G140" i="14"/>
  <c r="I140" i="14"/>
  <c r="I139" i="14" s="1"/>
  <c r="K140" i="14"/>
  <c r="K139" i="14" s="1"/>
  <c r="M140" i="14"/>
  <c r="O140" i="14"/>
  <c r="Q140" i="14"/>
  <c r="Q139" i="14" s="1"/>
  <c r="V140" i="14"/>
  <c r="V139" i="14" s="1"/>
  <c r="AF142" i="14"/>
  <c r="G513" i="13"/>
  <c r="BA502" i="13"/>
  <c r="BA492" i="13"/>
  <c r="BA491" i="13"/>
  <c r="BA215" i="13"/>
  <c r="BA157" i="13"/>
  <c r="BA154" i="13"/>
  <c r="G8" i="13"/>
  <c r="G9" i="13"/>
  <c r="M9" i="13" s="1"/>
  <c r="M8" i="13" s="1"/>
  <c r="I9" i="13"/>
  <c r="I8" i="13" s="1"/>
  <c r="K9" i="13"/>
  <c r="K8" i="13" s="1"/>
  <c r="O9" i="13"/>
  <c r="O8" i="13" s="1"/>
  <c r="Q9" i="13"/>
  <c r="Q8" i="13" s="1"/>
  <c r="V9" i="13"/>
  <c r="V8" i="13" s="1"/>
  <c r="G12" i="13"/>
  <c r="I12" i="13"/>
  <c r="K12" i="13"/>
  <c r="M12" i="13"/>
  <c r="O12" i="13"/>
  <c r="O11" i="13" s="1"/>
  <c r="Q12" i="13"/>
  <c r="V12" i="13"/>
  <c r="V11" i="13" s="1"/>
  <c r="G17" i="13"/>
  <c r="G11" i="13" s="1"/>
  <c r="I17" i="13"/>
  <c r="K17" i="13"/>
  <c r="M17" i="13"/>
  <c r="O17" i="13"/>
  <c r="Q17" i="13"/>
  <c r="V17" i="13"/>
  <c r="G20" i="13"/>
  <c r="M20" i="13" s="1"/>
  <c r="I20" i="13"/>
  <c r="K20" i="13"/>
  <c r="O20" i="13"/>
  <c r="Q20" i="13"/>
  <c r="Q11" i="13" s="1"/>
  <c r="V20" i="13"/>
  <c r="G23" i="13"/>
  <c r="I23" i="13"/>
  <c r="I11" i="13" s="1"/>
  <c r="K23" i="13"/>
  <c r="M23" i="13"/>
  <c r="O23" i="13"/>
  <c r="Q23" i="13"/>
  <c r="V23" i="13"/>
  <c r="G26" i="13"/>
  <c r="I26" i="13"/>
  <c r="K26" i="13"/>
  <c r="K11" i="13" s="1"/>
  <c r="M26" i="13"/>
  <c r="O26" i="13"/>
  <c r="Q26" i="13"/>
  <c r="V26" i="13"/>
  <c r="G29" i="13"/>
  <c r="M29" i="13" s="1"/>
  <c r="I29" i="13"/>
  <c r="K29" i="13"/>
  <c r="O29" i="13"/>
  <c r="Q29" i="13"/>
  <c r="V29" i="13"/>
  <c r="G32" i="13"/>
  <c r="M32" i="13" s="1"/>
  <c r="I32" i="13"/>
  <c r="K32" i="13"/>
  <c r="O32" i="13"/>
  <c r="Q32" i="13"/>
  <c r="V32" i="13"/>
  <c r="G35" i="13"/>
  <c r="M35" i="13" s="1"/>
  <c r="I35" i="13"/>
  <c r="K35" i="13"/>
  <c r="O35" i="13"/>
  <c r="Q35" i="13"/>
  <c r="V35" i="13"/>
  <c r="G40" i="13"/>
  <c r="I40" i="13"/>
  <c r="K40" i="13"/>
  <c r="M40" i="13"/>
  <c r="O40" i="13"/>
  <c r="Q40" i="13"/>
  <c r="V40" i="13"/>
  <c r="G43" i="13"/>
  <c r="I43" i="13"/>
  <c r="K43" i="13"/>
  <c r="M43" i="13"/>
  <c r="O43" i="13"/>
  <c r="Q43" i="13"/>
  <c r="V43" i="13"/>
  <c r="G47" i="13"/>
  <c r="Q47" i="13"/>
  <c r="G48" i="13"/>
  <c r="I48" i="13"/>
  <c r="I47" i="13" s="1"/>
  <c r="K48" i="13"/>
  <c r="K47" i="13" s="1"/>
  <c r="M48" i="13"/>
  <c r="O48" i="13"/>
  <c r="Q48" i="13"/>
  <c r="V48" i="13"/>
  <c r="V47" i="13" s="1"/>
  <c r="G52" i="13"/>
  <c r="I52" i="13"/>
  <c r="K52" i="13"/>
  <c r="M52" i="13"/>
  <c r="O52" i="13"/>
  <c r="Q52" i="13"/>
  <c r="V52" i="13"/>
  <c r="G56" i="13"/>
  <c r="I56" i="13"/>
  <c r="K56" i="13"/>
  <c r="M56" i="13"/>
  <c r="O56" i="13"/>
  <c r="Q56" i="13"/>
  <c r="V56" i="13"/>
  <c r="G60" i="13"/>
  <c r="M60" i="13" s="1"/>
  <c r="I60" i="13"/>
  <c r="K60" i="13"/>
  <c r="O60" i="13"/>
  <c r="O47" i="13" s="1"/>
  <c r="Q60" i="13"/>
  <c r="V60" i="13"/>
  <c r="G70" i="13"/>
  <c r="I70" i="13"/>
  <c r="I69" i="13" s="1"/>
  <c r="K70" i="13"/>
  <c r="M70" i="13"/>
  <c r="O70" i="13"/>
  <c r="O69" i="13" s="1"/>
  <c r="Q70" i="13"/>
  <c r="V70" i="13"/>
  <c r="V69" i="13" s="1"/>
  <c r="G75" i="13"/>
  <c r="I75" i="13"/>
  <c r="K75" i="13"/>
  <c r="K69" i="13" s="1"/>
  <c r="M75" i="13"/>
  <c r="O75" i="13"/>
  <c r="Q75" i="13"/>
  <c r="V75" i="13"/>
  <c r="G79" i="13"/>
  <c r="G69" i="13" s="1"/>
  <c r="I79" i="13"/>
  <c r="K79" i="13"/>
  <c r="O79" i="13"/>
  <c r="Q79" i="13"/>
  <c r="V79" i="13"/>
  <c r="G81" i="13"/>
  <c r="I81" i="13"/>
  <c r="K81" i="13"/>
  <c r="M81" i="13"/>
  <c r="O81" i="13"/>
  <c r="Q81" i="13"/>
  <c r="V81" i="13"/>
  <c r="G83" i="13"/>
  <c r="I83" i="13"/>
  <c r="K83" i="13"/>
  <c r="M83" i="13"/>
  <c r="O83" i="13"/>
  <c r="Q83" i="13"/>
  <c r="V83" i="13"/>
  <c r="G85" i="13"/>
  <c r="I85" i="13"/>
  <c r="K85" i="13"/>
  <c r="M85" i="13"/>
  <c r="O85" i="13"/>
  <c r="Q85" i="13"/>
  <c r="V85" i="13"/>
  <c r="G87" i="13"/>
  <c r="M87" i="13" s="1"/>
  <c r="I87" i="13"/>
  <c r="K87" i="13"/>
  <c r="O87" i="13"/>
  <c r="Q87" i="13"/>
  <c r="V87" i="13"/>
  <c r="G89" i="13"/>
  <c r="M89" i="13" s="1"/>
  <c r="I89" i="13"/>
  <c r="K89" i="13"/>
  <c r="O89" i="13"/>
  <c r="Q89" i="13"/>
  <c r="Q69" i="13" s="1"/>
  <c r="V89" i="13"/>
  <c r="G92" i="13"/>
  <c r="I92" i="13"/>
  <c r="K92" i="13"/>
  <c r="M92" i="13"/>
  <c r="O92" i="13"/>
  <c r="Q92" i="13"/>
  <c r="V92" i="13"/>
  <c r="G95" i="13"/>
  <c r="I95" i="13"/>
  <c r="K95" i="13"/>
  <c r="M95" i="13"/>
  <c r="O95" i="13"/>
  <c r="Q95" i="13"/>
  <c r="V95" i="13"/>
  <c r="G97" i="13"/>
  <c r="M97" i="13" s="1"/>
  <c r="I97" i="13"/>
  <c r="K97" i="13"/>
  <c r="O97" i="13"/>
  <c r="Q97" i="13"/>
  <c r="V97" i="13"/>
  <c r="G100" i="13"/>
  <c r="I100" i="13"/>
  <c r="K100" i="13"/>
  <c r="M100" i="13"/>
  <c r="O100" i="13"/>
  <c r="Q100" i="13"/>
  <c r="V100" i="13"/>
  <c r="G103" i="13"/>
  <c r="I103" i="13"/>
  <c r="K103" i="13"/>
  <c r="M103" i="13"/>
  <c r="O103" i="13"/>
  <c r="Q103" i="13"/>
  <c r="V103" i="13"/>
  <c r="G106" i="13"/>
  <c r="I106" i="13"/>
  <c r="K106" i="13"/>
  <c r="M106" i="13"/>
  <c r="O106" i="13"/>
  <c r="Q106" i="13"/>
  <c r="V106" i="13"/>
  <c r="G109" i="13"/>
  <c r="M109" i="13" s="1"/>
  <c r="I109" i="13"/>
  <c r="K109" i="13"/>
  <c r="O109" i="13"/>
  <c r="Q109" i="13"/>
  <c r="V109" i="13"/>
  <c r="G112" i="13"/>
  <c r="M112" i="13" s="1"/>
  <c r="I112" i="13"/>
  <c r="K112" i="13"/>
  <c r="O112" i="13"/>
  <c r="Q112" i="13"/>
  <c r="V112" i="13"/>
  <c r="G114" i="13"/>
  <c r="I114" i="13"/>
  <c r="K114" i="13"/>
  <c r="M114" i="13"/>
  <c r="O114" i="13"/>
  <c r="Q114" i="13"/>
  <c r="V114" i="13"/>
  <c r="G116" i="13"/>
  <c r="I116" i="13"/>
  <c r="K116" i="13"/>
  <c r="M116" i="13"/>
  <c r="O116" i="13"/>
  <c r="Q116" i="13"/>
  <c r="V116" i="13"/>
  <c r="G119" i="13"/>
  <c r="M119" i="13" s="1"/>
  <c r="I119" i="13"/>
  <c r="K119" i="13"/>
  <c r="O119" i="13"/>
  <c r="Q119" i="13"/>
  <c r="V119" i="13"/>
  <c r="G121" i="13"/>
  <c r="I121" i="13"/>
  <c r="K121" i="13"/>
  <c r="M121" i="13"/>
  <c r="O121" i="13"/>
  <c r="Q121" i="13"/>
  <c r="V121" i="13"/>
  <c r="G123" i="13"/>
  <c r="I123" i="13"/>
  <c r="K123" i="13"/>
  <c r="M123" i="13"/>
  <c r="O123" i="13"/>
  <c r="Q123" i="13"/>
  <c r="V123" i="13"/>
  <c r="G125" i="13"/>
  <c r="V125" i="13"/>
  <c r="G126" i="13"/>
  <c r="M126" i="13" s="1"/>
  <c r="M125" i="13" s="1"/>
  <c r="I126" i="13"/>
  <c r="I125" i="13" s="1"/>
  <c r="K126" i="13"/>
  <c r="K125" i="13" s="1"/>
  <c r="O126" i="13"/>
  <c r="O125" i="13" s="1"/>
  <c r="Q126" i="13"/>
  <c r="Q125" i="13" s="1"/>
  <c r="V126" i="13"/>
  <c r="G130" i="13"/>
  <c r="I130" i="13"/>
  <c r="I129" i="13" s="1"/>
  <c r="K130" i="13"/>
  <c r="M130" i="13"/>
  <c r="O130" i="13"/>
  <c r="O129" i="13" s="1"/>
  <c r="Q130" i="13"/>
  <c r="V130" i="13"/>
  <c r="V129" i="13" s="1"/>
  <c r="G132" i="13"/>
  <c r="I132" i="13"/>
  <c r="K132" i="13"/>
  <c r="K129" i="13" s="1"/>
  <c r="M132" i="13"/>
  <c r="O132" i="13"/>
  <c r="Q132" i="13"/>
  <c r="V132" i="13"/>
  <c r="G135" i="13"/>
  <c r="G129" i="13" s="1"/>
  <c r="I135" i="13"/>
  <c r="K135" i="13"/>
  <c r="O135" i="13"/>
  <c r="Q135" i="13"/>
  <c r="V135" i="13"/>
  <c r="G137" i="13"/>
  <c r="M137" i="13" s="1"/>
  <c r="I137" i="13"/>
  <c r="K137" i="13"/>
  <c r="O137" i="13"/>
  <c r="Q137" i="13"/>
  <c r="V137" i="13"/>
  <c r="G140" i="13"/>
  <c r="I140" i="13"/>
  <c r="K140" i="13"/>
  <c r="M140" i="13"/>
  <c r="O140" i="13"/>
  <c r="Q140" i="13"/>
  <c r="V140" i="13"/>
  <c r="G143" i="13"/>
  <c r="I143" i="13"/>
  <c r="K143" i="13"/>
  <c r="M143" i="13"/>
  <c r="O143" i="13"/>
  <c r="Q143" i="13"/>
  <c r="V143" i="13"/>
  <c r="G147" i="13"/>
  <c r="M147" i="13" s="1"/>
  <c r="I147" i="13"/>
  <c r="K147" i="13"/>
  <c r="O147" i="13"/>
  <c r="Q147" i="13"/>
  <c r="V147" i="13"/>
  <c r="G149" i="13"/>
  <c r="M149" i="13" s="1"/>
  <c r="I149" i="13"/>
  <c r="K149" i="13"/>
  <c r="O149" i="13"/>
  <c r="Q149" i="13"/>
  <c r="Q129" i="13" s="1"/>
  <c r="V149" i="13"/>
  <c r="G151" i="13"/>
  <c r="I151" i="13"/>
  <c r="K151" i="13"/>
  <c r="M151" i="13"/>
  <c r="O151" i="13"/>
  <c r="Q151" i="13"/>
  <c r="V151" i="13"/>
  <c r="G153" i="13"/>
  <c r="I153" i="13"/>
  <c r="K153" i="13"/>
  <c r="M153" i="13"/>
  <c r="O153" i="13"/>
  <c r="Q153" i="13"/>
  <c r="V153" i="13"/>
  <c r="G160" i="13"/>
  <c r="M160" i="13" s="1"/>
  <c r="I160" i="13"/>
  <c r="K160" i="13"/>
  <c r="O160" i="13"/>
  <c r="Q160" i="13"/>
  <c r="V160" i="13"/>
  <c r="G165" i="13"/>
  <c r="M165" i="13" s="1"/>
  <c r="I165" i="13"/>
  <c r="K165" i="13"/>
  <c r="O165" i="13"/>
  <c r="Q165" i="13"/>
  <c r="V165" i="13"/>
  <c r="G167" i="13"/>
  <c r="I167" i="13"/>
  <c r="K167" i="13"/>
  <c r="M167" i="13"/>
  <c r="O167" i="13"/>
  <c r="Q167" i="13"/>
  <c r="V167" i="13"/>
  <c r="G170" i="13"/>
  <c r="I170" i="13"/>
  <c r="K170" i="13"/>
  <c r="M170" i="13"/>
  <c r="O170" i="13"/>
  <c r="Q170" i="13"/>
  <c r="V170" i="13"/>
  <c r="G173" i="13"/>
  <c r="M173" i="13" s="1"/>
  <c r="I173" i="13"/>
  <c r="K173" i="13"/>
  <c r="O173" i="13"/>
  <c r="Q173" i="13"/>
  <c r="V173" i="13"/>
  <c r="G176" i="13"/>
  <c r="M176" i="13" s="1"/>
  <c r="I176" i="13"/>
  <c r="K176" i="13"/>
  <c r="O176" i="13"/>
  <c r="Q176" i="13"/>
  <c r="V176" i="13"/>
  <c r="G179" i="13"/>
  <c r="I179" i="13"/>
  <c r="K179" i="13"/>
  <c r="M179" i="13"/>
  <c r="O179" i="13"/>
  <c r="Q179" i="13"/>
  <c r="V179" i="13"/>
  <c r="G182" i="13"/>
  <c r="I182" i="13"/>
  <c r="K182" i="13"/>
  <c r="M182" i="13"/>
  <c r="O182" i="13"/>
  <c r="Q182" i="13"/>
  <c r="V182" i="13"/>
  <c r="G183" i="13"/>
  <c r="M183" i="13" s="1"/>
  <c r="I183" i="13"/>
  <c r="K183" i="13"/>
  <c r="O183" i="13"/>
  <c r="Q183" i="13"/>
  <c r="V183" i="13"/>
  <c r="G184" i="13"/>
  <c r="M184" i="13" s="1"/>
  <c r="I184" i="13"/>
  <c r="K184" i="13"/>
  <c r="O184" i="13"/>
  <c r="Q184" i="13"/>
  <c r="V184" i="13"/>
  <c r="G187" i="13"/>
  <c r="G186" i="13" s="1"/>
  <c r="I187" i="13"/>
  <c r="I186" i="13" s="1"/>
  <c r="K187" i="13"/>
  <c r="M187" i="13"/>
  <c r="O187" i="13"/>
  <c r="O186" i="13" s="1"/>
  <c r="Q187" i="13"/>
  <c r="V187" i="13"/>
  <c r="V186" i="13" s="1"/>
  <c r="G190" i="13"/>
  <c r="M190" i="13" s="1"/>
  <c r="I190" i="13"/>
  <c r="K190" i="13"/>
  <c r="O190" i="13"/>
  <c r="Q190" i="13"/>
  <c r="V190" i="13"/>
  <c r="G192" i="13"/>
  <c r="M192" i="13" s="1"/>
  <c r="I192" i="13"/>
  <c r="K192" i="13"/>
  <c r="O192" i="13"/>
  <c r="Q192" i="13"/>
  <c r="Q186" i="13" s="1"/>
  <c r="V192" i="13"/>
  <c r="G194" i="13"/>
  <c r="I194" i="13"/>
  <c r="K194" i="13"/>
  <c r="M194" i="13"/>
  <c r="O194" i="13"/>
  <c r="Q194" i="13"/>
  <c r="V194" i="13"/>
  <c r="G196" i="13"/>
  <c r="I196" i="13"/>
  <c r="K196" i="13"/>
  <c r="M196" i="13"/>
  <c r="O196" i="13"/>
  <c r="Q196" i="13"/>
  <c r="V196" i="13"/>
  <c r="G198" i="13"/>
  <c r="M198" i="13" s="1"/>
  <c r="I198" i="13"/>
  <c r="K198" i="13"/>
  <c r="O198" i="13"/>
  <c r="Q198" i="13"/>
  <c r="V198" i="13"/>
  <c r="G200" i="13"/>
  <c r="M200" i="13" s="1"/>
  <c r="I200" i="13"/>
  <c r="K200" i="13"/>
  <c r="O200" i="13"/>
  <c r="Q200" i="13"/>
  <c r="V200" i="13"/>
  <c r="G202" i="13"/>
  <c r="M202" i="13" s="1"/>
  <c r="I202" i="13"/>
  <c r="K202" i="13"/>
  <c r="K186" i="13" s="1"/>
  <c r="O202" i="13"/>
  <c r="Q202" i="13"/>
  <c r="V202" i="13"/>
  <c r="G204" i="13"/>
  <c r="I204" i="13"/>
  <c r="K204" i="13"/>
  <c r="M204" i="13"/>
  <c r="O204" i="13"/>
  <c r="Q204" i="13"/>
  <c r="V204" i="13"/>
  <c r="G205" i="13"/>
  <c r="M205" i="13" s="1"/>
  <c r="I205" i="13"/>
  <c r="K205" i="13"/>
  <c r="O205" i="13"/>
  <c r="Q205" i="13"/>
  <c r="V205" i="13"/>
  <c r="G207" i="13"/>
  <c r="M207" i="13" s="1"/>
  <c r="I207" i="13"/>
  <c r="K207" i="13"/>
  <c r="O207" i="13"/>
  <c r="Q207" i="13"/>
  <c r="V207" i="13"/>
  <c r="G209" i="13"/>
  <c r="I209" i="13"/>
  <c r="K209" i="13"/>
  <c r="M209" i="13"/>
  <c r="O209" i="13"/>
  <c r="Q209" i="13"/>
  <c r="V209" i="13"/>
  <c r="G222" i="13"/>
  <c r="I222" i="13"/>
  <c r="K222" i="13"/>
  <c r="M222" i="13"/>
  <c r="O222" i="13"/>
  <c r="Q222" i="13"/>
  <c r="V222" i="13"/>
  <c r="G226" i="13"/>
  <c r="M226" i="13" s="1"/>
  <c r="I226" i="13"/>
  <c r="K226" i="13"/>
  <c r="O226" i="13"/>
  <c r="Q226" i="13"/>
  <c r="V226" i="13"/>
  <c r="G230" i="13"/>
  <c r="M230" i="13" s="1"/>
  <c r="I230" i="13"/>
  <c r="K230" i="13"/>
  <c r="O230" i="13"/>
  <c r="Q230" i="13"/>
  <c r="V230" i="13"/>
  <c r="G234" i="13"/>
  <c r="I234" i="13"/>
  <c r="K234" i="13"/>
  <c r="M234" i="13"/>
  <c r="O234" i="13"/>
  <c r="Q234" i="13"/>
  <c r="V234" i="13"/>
  <c r="G238" i="13"/>
  <c r="I238" i="13"/>
  <c r="K238" i="13"/>
  <c r="M238" i="13"/>
  <c r="O238" i="13"/>
  <c r="Q238" i="13"/>
  <c r="V238" i="13"/>
  <c r="G240" i="13"/>
  <c r="M240" i="13" s="1"/>
  <c r="I240" i="13"/>
  <c r="K240" i="13"/>
  <c r="O240" i="13"/>
  <c r="Q240" i="13"/>
  <c r="V240" i="13"/>
  <c r="G243" i="13"/>
  <c r="M243" i="13" s="1"/>
  <c r="I243" i="13"/>
  <c r="K243" i="13"/>
  <c r="O243" i="13"/>
  <c r="Q243" i="13"/>
  <c r="V243" i="13"/>
  <c r="G246" i="13"/>
  <c r="I246" i="13"/>
  <c r="K246" i="13"/>
  <c r="M246" i="13"/>
  <c r="O246" i="13"/>
  <c r="Q246" i="13"/>
  <c r="V246" i="13"/>
  <c r="G249" i="13"/>
  <c r="I249" i="13"/>
  <c r="K249" i="13"/>
  <c r="M249" i="13"/>
  <c r="O249" i="13"/>
  <c r="Q249" i="13"/>
  <c r="V249" i="13"/>
  <c r="G257" i="13"/>
  <c r="M257" i="13" s="1"/>
  <c r="I257" i="13"/>
  <c r="K257" i="13"/>
  <c r="O257" i="13"/>
  <c r="Q257" i="13"/>
  <c r="V257" i="13"/>
  <c r="G261" i="13"/>
  <c r="G260" i="13" s="1"/>
  <c r="I261" i="13"/>
  <c r="K261" i="13"/>
  <c r="K260" i="13" s="1"/>
  <c r="M261" i="13"/>
  <c r="O261" i="13"/>
  <c r="Q261" i="13"/>
  <c r="Q260" i="13" s="1"/>
  <c r="V261" i="13"/>
  <c r="G264" i="13"/>
  <c r="I264" i="13"/>
  <c r="K264" i="13"/>
  <c r="M264" i="13"/>
  <c r="O264" i="13"/>
  <c r="Q264" i="13"/>
  <c r="V264" i="13"/>
  <c r="V260" i="13" s="1"/>
  <c r="G267" i="13"/>
  <c r="M267" i="13" s="1"/>
  <c r="I267" i="13"/>
  <c r="K267" i="13"/>
  <c r="O267" i="13"/>
  <c r="O260" i="13" s="1"/>
  <c r="Q267" i="13"/>
  <c r="V267" i="13"/>
  <c r="G270" i="13"/>
  <c r="M270" i="13" s="1"/>
  <c r="I270" i="13"/>
  <c r="K270" i="13"/>
  <c r="O270" i="13"/>
  <c r="Q270" i="13"/>
  <c r="V270" i="13"/>
  <c r="G274" i="13"/>
  <c r="I274" i="13"/>
  <c r="K274" i="13"/>
  <c r="M274" i="13"/>
  <c r="O274" i="13"/>
  <c r="Q274" i="13"/>
  <c r="V274" i="13"/>
  <c r="G277" i="13"/>
  <c r="I277" i="13"/>
  <c r="K277" i="13"/>
  <c r="M277" i="13"/>
  <c r="O277" i="13"/>
  <c r="Q277" i="13"/>
  <c r="V277" i="13"/>
  <c r="G279" i="13"/>
  <c r="M279" i="13" s="1"/>
  <c r="I279" i="13"/>
  <c r="K279" i="13"/>
  <c r="O279" i="13"/>
  <c r="Q279" i="13"/>
  <c r="V279" i="13"/>
  <c r="G281" i="13"/>
  <c r="M281" i="13" s="1"/>
  <c r="I281" i="13"/>
  <c r="I260" i="13" s="1"/>
  <c r="K281" i="13"/>
  <c r="O281" i="13"/>
  <c r="Q281" i="13"/>
  <c r="V281" i="13"/>
  <c r="G285" i="13"/>
  <c r="I285" i="13"/>
  <c r="K285" i="13"/>
  <c r="M285" i="13"/>
  <c r="O285" i="13"/>
  <c r="Q285" i="13"/>
  <c r="V285" i="13"/>
  <c r="G287" i="13"/>
  <c r="I287" i="13"/>
  <c r="K287" i="13"/>
  <c r="M287" i="13"/>
  <c r="O287" i="13"/>
  <c r="Q287" i="13"/>
  <c r="V287" i="13"/>
  <c r="G289" i="13"/>
  <c r="M289" i="13" s="1"/>
  <c r="I289" i="13"/>
  <c r="K289" i="13"/>
  <c r="O289" i="13"/>
  <c r="Q289" i="13"/>
  <c r="V289" i="13"/>
  <c r="G291" i="13"/>
  <c r="M291" i="13" s="1"/>
  <c r="I291" i="13"/>
  <c r="K291" i="13"/>
  <c r="O291" i="13"/>
  <c r="Q291" i="13"/>
  <c r="V291" i="13"/>
  <c r="G296" i="13"/>
  <c r="I296" i="13"/>
  <c r="K296" i="13"/>
  <c r="M296" i="13"/>
  <c r="O296" i="13"/>
  <c r="Q296" i="13"/>
  <c r="V296" i="13"/>
  <c r="G300" i="13"/>
  <c r="I300" i="13"/>
  <c r="K300" i="13"/>
  <c r="M300" i="13"/>
  <c r="O300" i="13"/>
  <c r="Q300" i="13"/>
  <c r="V300" i="13"/>
  <c r="G303" i="13"/>
  <c r="M303" i="13" s="1"/>
  <c r="I303" i="13"/>
  <c r="K303" i="13"/>
  <c r="O303" i="13"/>
  <c r="Q303" i="13"/>
  <c r="V303" i="13"/>
  <c r="G307" i="13"/>
  <c r="I307" i="13"/>
  <c r="K307" i="13"/>
  <c r="K306" i="13" s="1"/>
  <c r="M307" i="13"/>
  <c r="O307" i="13"/>
  <c r="Q307" i="13"/>
  <c r="Q306" i="13" s="1"/>
  <c r="V307" i="13"/>
  <c r="G310" i="13"/>
  <c r="G306" i="13" s="1"/>
  <c r="I310" i="13"/>
  <c r="K310" i="13"/>
  <c r="M310" i="13"/>
  <c r="O310" i="13"/>
  <c r="Q310" i="13"/>
  <c r="V310" i="13"/>
  <c r="V306" i="13" s="1"/>
  <c r="G315" i="13"/>
  <c r="M315" i="13" s="1"/>
  <c r="I315" i="13"/>
  <c r="K315" i="13"/>
  <c r="O315" i="13"/>
  <c r="O306" i="13" s="1"/>
  <c r="Q315" i="13"/>
  <c r="V315" i="13"/>
  <c r="G317" i="13"/>
  <c r="M317" i="13" s="1"/>
  <c r="I317" i="13"/>
  <c r="K317" i="13"/>
  <c r="O317" i="13"/>
  <c r="Q317" i="13"/>
  <c r="V317" i="13"/>
  <c r="G319" i="13"/>
  <c r="I319" i="13"/>
  <c r="K319" i="13"/>
  <c r="M319" i="13"/>
  <c r="O319" i="13"/>
  <c r="Q319" i="13"/>
  <c r="V319" i="13"/>
  <c r="G321" i="13"/>
  <c r="I321" i="13"/>
  <c r="K321" i="13"/>
  <c r="M321" i="13"/>
  <c r="O321" i="13"/>
  <c r="Q321" i="13"/>
  <c r="V321" i="13"/>
  <c r="G323" i="13"/>
  <c r="M323" i="13" s="1"/>
  <c r="I323" i="13"/>
  <c r="K323" i="13"/>
  <c r="O323" i="13"/>
  <c r="Q323" i="13"/>
  <c r="V323" i="13"/>
  <c r="G325" i="13"/>
  <c r="M325" i="13" s="1"/>
  <c r="I325" i="13"/>
  <c r="I306" i="13" s="1"/>
  <c r="K325" i="13"/>
  <c r="O325" i="13"/>
  <c r="Q325" i="13"/>
  <c r="V325" i="13"/>
  <c r="G327" i="13"/>
  <c r="I327" i="13"/>
  <c r="K327" i="13"/>
  <c r="M327" i="13"/>
  <c r="O327" i="13"/>
  <c r="Q327" i="13"/>
  <c r="V327" i="13"/>
  <c r="G329" i="13"/>
  <c r="I329" i="13"/>
  <c r="K329" i="13"/>
  <c r="M329" i="13"/>
  <c r="O329" i="13"/>
  <c r="Q329" i="13"/>
  <c r="V329" i="13"/>
  <c r="G332" i="13"/>
  <c r="M332" i="13" s="1"/>
  <c r="I332" i="13"/>
  <c r="K332" i="13"/>
  <c r="O332" i="13"/>
  <c r="Q332" i="13"/>
  <c r="V332" i="13"/>
  <c r="G334" i="13"/>
  <c r="M334" i="13" s="1"/>
  <c r="I334" i="13"/>
  <c r="K334" i="13"/>
  <c r="O334" i="13"/>
  <c r="Q334" i="13"/>
  <c r="V334" i="13"/>
  <c r="G336" i="13"/>
  <c r="I336" i="13"/>
  <c r="K336" i="13"/>
  <c r="M336" i="13"/>
  <c r="O336" i="13"/>
  <c r="Q336" i="13"/>
  <c r="V336" i="13"/>
  <c r="G338" i="13"/>
  <c r="I338" i="13"/>
  <c r="K338" i="13"/>
  <c r="M338" i="13"/>
  <c r="O338" i="13"/>
  <c r="Q338" i="13"/>
  <c r="V338" i="13"/>
  <c r="G340" i="13"/>
  <c r="M340" i="13" s="1"/>
  <c r="I340" i="13"/>
  <c r="K340" i="13"/>
  <c r="O340" i="13"/>
  <c r="Q340" i="13"/>
  <c r="V340" i="13"/>
  <c r="G342" i="13"/>
  <c r="M342" i="13" s="1"/>
  <c r="I342" i="13"/>
  <c r="K342" i="13"/>
  <c r="O342" i="13"/>
  <c r="Q342" i="13"/>
  <c r="V342" i="13"/>
  <c r="G355" i="13"/>
  <c r="I355" i="13"/>
  <c r="K355" i="13"/>
  <c r="M355" i="13"/>
  <c r="O355" i="13"/>
  <c r="Q355" i="13"/>
  <c r="V355" i="13"/>
  <c r="G360" i="13"/>
  <c r="I360" i="13"/>
  <c r="K360" i="13"/>
  <c r="M360" i="13"/>
  <c r="O360" i="13"/>
  <c r="Q360" i="13"/>
  <c r="V360" i="13"/>
  <c r="G365" i="13"/>
  <c r="M365" i="13" s="1"/>
  <c r="I365" i="13"/>
  <c r="K365" i="13"/>
  <c r="O365" i="13"/>
  <c r="Q365" i="13"/>
  <c r="V365" i="13"/>
  <c r="G372" i="13"/>
  <c r="M372" i="13" s="1"/>
  <c r="I372" i="13"/>
  <c r="K372" i="13"/>
  <c r="O372" i="13"/>
  <c r="Q372" i="13"/>
  <c r="V372" i="13"/>
  <c r="G379" i="13"/>
  <c r="I379" i="13"/>
  <c r="K379" i="13"/>
  <c r="M379" i="13"/>
  <c r="O379" i="13"/>
  <c r="Q379" i="13"/>
  <c r="V379" i="13"/>
  <c r="G383" i="13"/>
  <c r="I383" i="13"/>
  <c r="K383" i="13"/>
  <c r="M383" i="13"/>
  <c r="O383" i="13"/>
  <c r="Q383" i="13"/>
  <c r="V383" i="13"/>
  <c r="G385" i="13"/>
  <c r="M385" i="13" s="1"/>
  <c r="I385" i="13"/>
  <c r="K385" i="13"/>
  <c r="O385" i="13"/>
  <c r="Q385" i="13"/>
  <c r="V385" i="13"/>
  <c r="G387" i="13"/>
  <c r="M387" i="13" s="1"/>
  <c r="I387" i="13"/>
  <c r="K387" i="13"/>
  <c r="O387" i="13"/>
  <c r="Q387" i="13"/>
  <c r="V387" i="13"/>
  <c r="G389" i="13"/>
  <c r="I389" i="13"/>
  <c r="K389" i="13"/>
  <c r="M389" i="13"/>
  <c r="O389" i="13"/>
  <c r="Q389" i="13"/>
  <c r="V389" i="13"/>
  <c r="G391" i="13"/>
  <c r="I391" i="13"/>
  <c r="K391" i="13"/>
  <c r="M391" i="13"/>
  <c r="O391" i="13"/>
  <c r="Q391" i="13"/>
  <c r="V391" i="13"/>
  <c r="G396" i="13"/>
  <c r="M396" i="13" s="1"/>
  <c r="I396" i="13"/>
  <c r="K396" i="13"/>
  <c r="O396" i="13"/>
  <c r="Q396" i="13"/>
  <c r="V396" i="13"/>
  <c r="G398" i="13"/>
  <c r="M398" i="13" s="1"/>
  <c r="I398" i="13"/>
  <c r="K398" i="13"/>
  <c r="O398" i="13"/>
  <c r="Q398" i="13"/>
  <c r="V398" i="13"/>
  <c r="G400" i="13"/>
  <c r="I400" i="13"/>
  <c r="K400" i="13"/>
  <c r="M400" i="13"/>
  <c r="O400" i="13"/>
  <c r="Q400" i="13"/>
  <c r="V400" i="13"/>
  <c r="G403" i="13"/>
  <c r="I403" i="13"/>
  <c r="K403" i="13"/>
  <c r="M403" i="13"/>
  <c r="O403" i="13"/>
  <c r="Q403" i="13"/>
  <c r="V403" i="13"/>
  <c r="G406" i="13"/>
  <c r="M406" i="13" s="1"/>
  <c r="I406" i="13"/>
  <c r="K406" i="13"/>
  <c r="O406" i="13"/>
  <c r="Q406" i="13"/>
  <c r="V406" i="13"/>
  <c r="G409" i="13"/>
  <c r="M409" i="13" s="1"/>
  <c r="I409" i="13"/>
  <c r="K409" i="13"/>
  <c r="O409" i="13"/>
  <c r="Q409" i="13"/>
  <c r="V409" i="13"/>
  <c r="G412" i="13"/>
  <c r="I412" i="13"/>
  <c r="K412" i="13"/>
  <c r="M412" i="13"/>
  <c r="O412" i="13"/>
  <c r="Q412" i="13"/>
  <c r="V412" i="13"/>
  <c r="G415" i="13"/>
  <c r="I415" i="13"/>
  <c r="K415" i="13"/>
  <c r="M415" i="13"/>
  <c r="O415" i="13"/>
  <c r="Q415" i="13"/>
  <c r="V415" i="13"/>
  <c r="G419" i="13"/>
  <c r="M419" i="13" s="1"/>
  <c r="I419" i="13"/>
  <c r="K419" i="13"/>
  <c r="O419" i="13"/>
  <c r="Q419" i="13"/>
  <c r="V419" i="13"/>
  <c r="G422" i="13"/>
  <c r="M422" i="13" s="1"/>
  <c r="I422" i="13"/>
  <c r="K422" i="13"/>
  <c r="O422" i="13"/>
  <c r="Q422" i="13"/>
  <c r="V422" i="13"/>
  <c r="G425" i="13"/>
  <c r="I425" i="13"/>
  <c r="K425" i="13"/>
  <c r="M425" i="13"/>
  <c r="O425" i="13"/>
  <c r="Q425" i="13"/>
  <c r="V425" i="13"/>
  <c r="K428" i="13"/>
  <c r="O428" i="13"/>
  <c r="V428" i="13"/>
  <c r="G429" i="13"/>
  <c r="G428" i="13" s="1"/>
  <c r="I429" i="13"/>
  <c r="I428" i="13" s="1"/>
  <c r="K429" i="13"/>
  <c r="O429" i="13"/>
  <c r="Q429" i="13"/>
  <c r="Q428" i="13" s="1"/>
  <c r="V429" i="13"/>
  <c r="I431" i="13"/>
  <c r="O431" i="13"/>
  <c r="G432" i="13"/>
  <c r="I432" i="13"/>
  <c r="K432" i="13"/>
  <c r="K431" i="13" s="1"/>
  <c r="M432" i="13"/>
  <c r="M431" i="13" s="1"/>
  <c r="O432" i="13"/>
  <c r="Q432" i="13"/>
  <c r="Q431" i="13" s="1"/>
  <c r="V432" i="13"/>
  <c r="G440" i="13"/>
  <c r="G431" i="13" s="1"/>
  <c r="I440" i="13"/>
  <c r="K440" i="13"/>
  <c r="M440" i="13"/>
  <c r="O440" i="13"/>
  <c r="Q440" i="13"/>
  <c r="V440" i="13"/>
  <c r="V431" i="13" s="1"/>
  <c r="G445" i="13"/>
  <c r="G444" i="13" s="1"/>
  <c r="I445" i="13"/>
  <c r="K445" i="13"/>
  <c r="K444" i="13" s="1"/>
  <c r="O445" i="13"/>
  <c r="Q445" i="13"/>
  <c r="Q444" i="13" s="1"/>
  <c r="V445" i="13"/>
  <c r="V444" i="13" s="1"/>
  <c r="G450" i="13"/>
  <c r="I450" i="13"/>
  <c r="I444" i="13" s="1"/>
  <c r="K450" i="13"/>
  <c r="M450" i="13"/>
  <c r="O450" i="13"/>
  <c r="Q450" i="13"/>
  <c r="V450" i="13"/>
  <c r="G452" i="13"/>
  <c r="I452" i="13"/>
  <c r="K452" i="13"/>
  <c r="M452" i="13"/>
  <c r="O452" i="13"/>
  <c r="Q452" i="13"/>
  <c r="V452" i="13"/>
  <c r="G454" i="13"/>
  <c r="M454" i="13" s="1"/>
  <c r="I454" i="13"/>
  <c r="K454" i="13"/>
  <c r="O454" i="13"/>
  <c r="Q454" i="13"/>
  <c r="V454" i="13"/>
  <c r="G456" i="13"/>
  <c r="M456" i="13" s="1"/>
  <c r="I456" i="13"/>
  <c r="K456" i="13"/>
  <c r="O456" i="13"/>
  <c r="Q456" i="13"/>
  <c r="V456" i="13"/>
  <c r="G457" i="13"/>
  <c r="I457" i="13"/>
  <c r="K457" i="13"/>
  <c r="M457" i="13"/>
  <c r="O457" i="13"/>
  <c r="Q457" i="13"/>
  <c r="V457" i="13"/>
  <c r="G460" i="13"/>
  <c r="I460" i="13"/>
  <c r="K460" i="13"/>
  <c r="M460" i="13"/>
  <c r="O460" i="13"/>
  <c r="Q460" i="13"/>
  <c r="V460" i="13"/>
  <c r="G463" i="13"/>
  <c r="M463" i="13" s="1"/>
  <c r="I463" i="13"/>
  <c r="K463" i="13"/>
  <c r="O463" i="13"/>
  <c r="O444" i="13" s="1"/>
  <c r="Q463" i="13"/>
  <c r="V463" i="13"/>
  <c r="G466" i="13"/>
  <c r="M466" i="13" s="1"/>
  <c r="I466" i="13"/>
  <c r="K466" i="13"/>
  <c r="O466" i="13"/>
  <c r="Q466" i="13"/>
  <c r="V466" i="13"/>
  <c r="G473" i="13"/>
  <c r="I473" i="13"/>
  <c r="K473" i="13"/>
  <c r="M473" i="13"/>
  <c r="O473" i="13"/>
  <c r="Q473" i="13"/>
  <c r="V473" i="13"/>
  <c r="G478" i="13"/>
  <c r="G477" i="13" s="1"/>
  <c r="I478" i="13"/>
  <c r="I477" i="13" s="1"/>
  <c r="K478" i="13"/>
  <c r="O478" i="13"/>
  <c r="O477" i="13" s="1"/>
  <c r="Q478" i="13"/>
  <c r="Q477" i="13" s="1"/>
  <c r="V478" i="13"/>
  <c r="G480" i="13"/>
  <c r="M480" i="13" s="1"/>
  <c r="I480" i="13"/>
  <c r="K480" i="13"/>
  <c r="K477" i="13" s="1"/>
  <c r="O480" i="13"/>
  <c r="Q480" i="13"/>
  <c r="V480" i="13"/>
  <c r="V477" i="13" s="1"/>
  <c r="G483" i="13"/>
  <c r="I483" i="13"/>
  <c r="K483" i="13"/>
  <c r="M483" i="13"/>
  <c r="O483" i="13"/>
  <c r="Q483" i="13"/>
  <c r="V483" i="13"/>
  <c r="G486" i="13"/>
  <c r="I486" i="13"/>
  <c r="K486" i="13"/>
  <c r="M486" i="13"/>
  <c r="O486" i="13"/>
  <c r="Q486" i="13"/>
  <c r="V486" i="13"/>
  <c r="G488" i="13"/>
  <c r="M488" i="13" s="1"/>
  <c r="I488" i="13"/>
  <c r="K488" i="13"/>
  <c r="O488" i="13"/>
  <c r="Q488" i="13"/>
  <c r="V488" i="13"/>
  <c r="G490" i="13"/>
  <c r="M490" i="13" s="1"/>
  <c r="I490" i="13"/>
  <c r="K490" i="13"/>
  <c r="O490" i="13"/>
  <c r="Q490" i="13"/>
  <c r="V490" i="13"/>
  <c r="G494" i="13"/>
  <c r="I494" i="13"/>
  <c r="K494" i="13"/>
  <c r="M494" i="13"/>
  <c r="O494" i="13"/>
  <c r="Q494" i="13"/>
  <c r="V494" i="13"/>
  <c r="G498" i="13"/>
  <c r="G497" i="13" s="1"/>
  <c r="I498" i="13"/>
  <c r="I497" i="13" s="1"/>
  <c r="K498" i="13"/>
  <c r="O498" i="13"/>
  <c r="O497" i="13" s="1"/>
  <c r="Q498" i="13"/>
  <c r="Q497" i="13" s="1"/>
  <c r="V498" i="13"/>
  <c r="G501" i="13"/>
  <c r="M501" i="13" s="1"/>
  <c r="I501" i="13"/>
  <c r="K501" i="13"/>
  <c r="K497" i="13" s="1"/>
  <c r="O501" i="13"/>
  <c r="Q501" i="13"/>
  <c r="V501" i="13"/>
  <c r="V497" i="13" s="1"/>
  <c r="G504" i="13"/>
  <c r="I504" i="13"/>
  <c r="K504" i="13"/>
  <c r="M504" i="13"/>
  <c r="O504" i="13"/>
  <c r="Q504" i="13"/>
  <c r="V504" i="13"/>
  <c r="G506" i="13"/>
  <c r="I506" i="13"/>
  <c r="K506" i="13"/>
  <c r="M506" i="13"/>
  <c r="O506" i="13"/>
  <c r="Q506" i="13"/>
  <c r="V506" i="13"/>
  <c r="G509" i="13"/>
  <c r="M509" i="13" s="1"/>
  <c r="I509" i="13"/>
  <c r="K509" i="13"/>
  <c r="O509" i="13"/>
  <c r="Q509" i="13"/>
  <c r="V509" i="13"/>
  <c r="AE513" i="13"/>
  <c r="AF513" i="13"/>
  <c r="G142" i="12"/>
  <c r="BA137" i="12"/>
  <c r="BA130" i="12"/>
  <c r="BA129" i="12"/>
  <c r="K8" i="12"/>
  <c r="V8" i="12"/>
  <c r="G9" i="12"/>
  <c r="G8" i="12" s="1"/>
  <c r="I9" i="12"/>
  <c r="I8" i="12" s="1"/>
  <c r="K9" i="12"/>
  <c r="O9" i="12"/>
  <c r="O8" i="12" s="1"/>
  <c r="Q9" i="12"/>
  <c r="Q8" i="12" s="1"/>
  <c r="V9" i="12"/>
  <c r="G12" i="12"/>
  <c r="I12" i="12"/>
  <c r="I11" i="12" s="1"/>
  <c r="K12" i="12"/>
  <c r="K11" i="12" s="1"/>
  <c r="M12" i="12"/>
  <c r="O12" i="12"/>
  <c r="Q12" i="12"/>
  <c r="V12" i="12"/>
  <c r="V11" i="12" s="1"/>
  <c r="G16" i="12"/>
  <c r="I16" i="12"/>
  <c r="K16" i="12"/>
  <c r="M16" i="12"/>
  <c r="O16" i="12"/>
  <c r="O11" i="12" s="1"/>
  <c r="Q16" i="12"/>
  <c r="V16" i="12"/>
  <c r="G20" i="12"/>
  <c r="G11" i="12" s="1"/>
  <c r="I20" i="12"/>
  <c r="K20" i="12"/>
  <c r="O20" i="12"/>
  <c r="Q20" i="12"/>
  <c r="V20" i="12"/>
  <c r="G24" i="12"/>
  <c r="M24" i="12" s="1"/>
  <c r="I24" i="12"/>
  <c r="K24" i="12"/>
  <c r="O24" i="12"/>
  <c r="Q24" i="12"/>
  <c r="Q11" i="12" s="1"/>
  <c r="V24" i="12"/>
  <c r="G29" i="12"/>
  <c r="I29" i="12"/>
  <c r="K29" i="12"/>
  <c r="M29" i="12"/>
  <c r="O29" i="12"/>
  <c r="Q29" i="12"/>
  <c r="V29" i="12"/>
  <c r="G31" i="12"/>
  <c r="I31" i="12"/>
  <c r="K31" i="12"/>
  <c r="M31" i="12"/>
  <c r="O31" i="12"/>
  <c r="Q31" i="12"/>
  <c r="V31" i="12"/>
  <c r="G33" i="12"/>
  <c r="M33" i="12" s="1"/>
  <c r="I33" i="12"/>
  <c r="K33" i="12"/>
  <c r="O33" i="12"/>
  <c r="Q33" i="12"/>
  <c r="V33" i="12"/>
  <c r="G35" i="12"/>
  <c r="M35" i="12" s="1"/>
  <c r="I35" i="12"/>
  <c r="K35" i="12"/>
  <c r="O35" i="12"/>
  <c r="Q35" i="12"/>
  <c r="V35" i="12"/>
  <c r="G38" i="12"/>
  <c r="I38" i="12"/>
  <c r="K38" i="12"/>
  <c r="M38" i="12"/>
  <c r="O38" i="12"/>
  <c r="Q38" i="12"/>
  <c r="V38" i="12"/>
  <c r="G40" i="12"/>
  <c r="I40" i="12"/>
  <c r="K40" i="12"/>
  <c r="M40" i="12"/>
  <c r="O40" i="12"/>
  <c r="Q40" i="12"/>
  <c r="V40" i="12"/>
  <c r="G45" i="12"/>
  <c r="M45" i="12" s="1"/>
  <c r="I45" i="12"/>
  <c r="K45" i="12"/>
  <c r="O45" i="12"/>
  <c r="Q45" i="12"/>
  <c r="V45" i="12"/>
  <c r="G47" i="12"/>
  <c r="M47" i="12" s="1"/>
  <c r="I47" i="12"/>
  <c r="K47" i="12"/>
  <c r="O47" i="12"/>
  <c r="Q47" i="12"/>
  <c r="V47" i="12"/>
  <c r="G49" i="12"/>
  <c r="I49" i="12"/>
  <c r="K49" i="12"/>
  <c r="M49" i="12"/>
  <c r="O49" i="12"/>
  <c r="Q49" i="12"/>
  <c r="V49" i="12"/>
  <c r="G51" i="12"/>
  <c r="I51" i="12"/>
  <c r="K51" i="12"/>
  <c r="M51" i="12"/>
  <c r="O51" i="12"/>
  <c r="Q51" i="12"/>
  <c r="V51" i="12"/>
  <c r="G53" i="12"/>
  <c r="M53" i="12" s="1"/>
  <c r="I53" i="12"/>
  <c r="K53" i="12"/>
  <c r="O53" i="12"/>
  <c r="Q53" i="12"/>
  <c r="V53" i="12"/>
  <c r="G56" i="12"/>
  <c r="M56" i="12" s="1"/>
  <c r="I56" i="12"/>
  <c r="K56" i="12"/>
  <c r="O56" i="12"/>
  <c r="Q56" i="12"/>
  <c r="V56" i="12"/>
  <c r="G58" i="12"/>
  <c r="I58" i="12"/>
  <c r="K58" i="12"/>
  <c r="M58" i="12"/>
  <c r="O58" i="12"/>
  <c r="Q58" i="12"/>
  <c r="V58" i="12"/>
  <c r="G60" i="12"/>
  <c r="I60" i="12"/>
  <c r="K60" i="12"/>
  <c r="M60" i="12"/>
  <c r="O60" i="12"/>
  <c r="Q60" i="12"/>
  <c r="V60" i="12"/>
  <c r="G62" i="12"/>
  <c r="M62" i="12" s="1"/>
  <c r="I62" i="12"/>
  <c r="K62" i="12"/>
  <c r="O62" i="12"/>
  <c r="Q62" i="12"/>
  <c r="V62" i="12"/>
  <c r="G64" i="12"/>
  <c r="M64" i="12" s="1"/>
  <c r="I64" i="12"/>
  <c r="K64" i="12"/>
  <c r="O64" i="12"/>
  <c r="Q64" i="12"/>
  <c r="V64" i="12"/>
  <c r="G66" i="12"/>
  <c r="M66" i="12" s="1"/>
  <c r="I66" i="12"/>
  <c r="K66" i="12"/>
  <c r="O66" i="12"/>
  <c r="Q66" i="12"/>
  <c r="V66" i="12"/>
  <c r="G68" i="12"/>
  <c r="I68" i="12"/>
  <c r="K68" i="12"/>
  <c r="M68" i="12"/>
  <c r="O68" i="12"/>
  <c r="Q68" i="12"/>
  <c r="V68" i="12"/>
  <c r="G70" i="12"/>
  <c r="M70" i="12" s="1"/>
  <c r="I70" i="12"/>
  <c r="K70" i="12"/>
  <c r="O70" i="12"/>
  <c r="Q70" i="12"/>
  <c r="V70" i="12"/>
  <c r="G72" i="12"/>
  <c r="M72" i="12" s="1"/>
  <c r="I72" i="12"/>
  <c r="K72" i="12"/>
  <c r="O72" i="12"/>
  <c r="Q72" i="12"/>
  <c r="V72" i="12"/>
  <c r="G74" i="12"/>
  <c r="I74" i="12"/>
  <c r="K74" i="12"/>
  <c r="M74" i="12"/>
  <c r="O74" i="12"/>
  <c r="Q74" i="12"/>
  <c r="V74" i="12"/>
  <c r="G76" i="12"/>
  <c r="I76" i="12"/>
  <c r="K76" i="12"/>
  <c r="M76" i="12"/>
  <c r="O76" i="12"/>
  <c r="Q76" i="12"/>
  <c r="V76" i="12"/>
  <c r="G78" i="12"/>
  <c r="M78" i="12" s="1"/>
  <c r="I78" i="12"/>
  <c r="K78" i="12"/>
  <c r="O78" i="12"/>
  <c r="Q78" i="12"/>
  <c r="V78" i="12"/>
  <c r="G80" i="12"/>
  <c r="M80" i="12" s="1"/>
  <c r="I80" i="12"/>
  <c r="K80" i="12"/>
  <c r="O80" i="12"/>
  <c r="Q80" i="12"/>
  <c r="V80" i="12"/>
  <c r="G82" i="12"/>
  <c r="I82" i="12"/>
  <c r="K82" i="12"/>
  <c r="M82" i="12"/>
  <c r="O82" i="12"/>
  <c r="Q82" i="12"/>
  <c r="V82" i="12"/>
  <c r="G84" i="12"/>
  <c r="I84" i="12"/>
  <c r="K84" i="12"/>
  <c r="M84" i="12"/>
  <c r="O84" i="12"/>
  <c r="Q84" i="12"/>
  <c r="V84" i="12"/>
  <c r="G86" i="12"/>
  <c r="M86" i="12" s="1"/>
  <c r="I86" i="12"/>
  <c r="K86" i="12"/>
  <c r="O86" i="12"/>
  <c r="Q86" i="12"/>
  <c r="V86" i="12"/>
  <c r="G88" i="12"/>
  <c r="M88" i="12" s="1"/>
  <c r="I88" i="12"/>
  <c r="K88" i="12"/>
  <c r="O88" i="12"/>
  <c r="Q88" i="12"/>
  <c r="V88" i="12"/>
  <c r="G90" i="12"/>
  <c r="I90" i="12"/>
  <c r="K90" i="12"/>
  <c r="M90" i="12"/>
  <c r="O90" i="12"/>
  <c r="Q90" i="12"/>
  <c r="V90" i="12"/>
  <c r="G92" i="12"/>
  <c r="I92" i="12"/>
  <c r="K92" i="12"/>
  <c r="M92" i="12"/>
  <c r="O92" i="12"/>
  <c r="Q92" i="12"/>
  <c r="V92" i="12"/>
  <c r="G94" i="12"/>
  <c r="M94" i="12" s="1"/>
  <c r="I94" i="12"/>
  <c r="K94" i="12"/>
  <c r="O94" i="12"/>
  <c r="Q94" i="12"/>
  <c r="V94" i="12"/>
  <c r="G96" i="12"/>
  <c r="I96" i="12"/>
  <c r="O96" i="12"/>
  <c r="Q96" i="12"/>
  <c r="G97" i="12"/>
  <c r="M97" i="12" s="1"/>
  <c r="M96" i="12" s="1"/>
  <c r="I97" i="12"/>
  <c r="K97" i="12"/>
  <c r="K96" i="12" s="1"/>
  <c r="O97" i="12"/>
  <c r="Q97" i="12"/>
  <c r="V97" i="12"/>
  <c r="V96" i="12" s="1"/>
  <c r="G100" i="12"/>
  <c r="G99" i="12" s="1"/>
  <c r="I100" i="12"/>
  <c r="I99" i="12" s="1"/>
  <c r="K100" i="12"/>
  <c r="O100" i="12"/>
  <c r="O99" i="12" s="1"/>
  <c r="Q100" i="12"/>
  <c r="Q99" i="12" s="1"/>
  <c r="V100" i="12"/>
  <c r="G102" i="12"/>
  <c r="M102" i="12" s="1"/>
  <c r="I102" i="12"/>
  <c r="K102" i="12"/>
  <c r="K99" i="12" s="1"/>
  <c r="O102" i="12"/>
  <c r="Q102" i="12"/>
  <c r="V102" i="12"/>
  <c r="G104" i="12"/>
  <c r="I104" i="12"/>
  <c r="K104" i="12"/>
  <c r="M104" i="12"/>
  <c r="O104" i="12"/>
  <c r="Q104" i="12"/>
  <c r="V104" i="12"/>
  <c r="V99" i="12" s="1"/>
  <c r="G107" i="12"/>
  <c r="I107" i="12"/>
  <c r="K107" i="12"/>
  <c r="M107" i="12"/>
  <c r="O107" i="12"/>
  <c r="Q107" i="12"/>
  <c r="V107" i="12"/>
  <c r="G109" i="12"/>
  <c r="M109" i="12" s="1"/>
  <c r="I109" i="12"/>
  <c r="K109" i="12"/>
  <c r="O109" i="12"/>
  <c r="Q109" i="12"/>
  <c r="V109" i="12"/>
  <c r="G111" i="12"/>
  <c r="M111" i="12" s="1"/>
  <c r="I111" i="12"/>
  <c r="K111" i="12"/>
  <c r="O111" i="12"/>
  <c r="Q111" i="12"/>
  <c r="V111" i="12"/>
  <c r="I113" i="12"/>
  <c r="K113" i="12"/>
  <c r="Q113" i="12"/>
  <c r="V113" i="12"/>
  <c r="G114" i="12"/>
  <c r="G113" i="12" s="1"/>
  <c r="I114" i="12"/>
  <c r="K114" i="12"/>
  <c r="M114" i="12"/>
  <c r="M113" i="12" s="1"/>
  <c r="O114" i="12"/>
  <c r="O113" i="12" s="1"/>
  <c r="Q114" i="12"/>
  <c r="V114" i="12"/>
  <c r="G120" i="12"/>
  <c r="G121" i="12"/>
  <c r="M121" i="12" s="1"/>
  <c r="M120" i="12" s="1"/>
  <c r="I121" i="12"/>
  <c r="I120" i="12" s="1"/>
  <c r="K121" i="12"/>
  <c r="K120" i="12" s="1"/>
  <c r="O121" i="12"/>
  <c r="Q121" i="12"/>
  <c r="Q120" i="12" s="1"/>
  <c r="V121" i="12"/>
  <c r="V120" i="12" s="1"/>
  <c r="G123" i="12"/>
  <c r="I123" i="12"/>
  <c r="K123" i="12"/>
  <c r="M123" i="12"/>
  <c r="O123" i="12"/>
  <c r="Q123" i="12"/>
  <c r="V123" i="12"/>
  <c r="G126" i="12"/>
  <c r="I126" i="12"/>
  <c r="K126" i="12"/>
  <c r="M126" i="12"/>
  <c r="O126" i="12"/>
  <c r="Q126" i="12"/>
  <c r="V126" i="12"/>
  <c r="G128" i="12"/>
  <c r="M128" i="12" s="1"/>
  <c r="I128" i="12"/>
  <c r="K128" i="12"/>
  <c r="O128" i="12"/>
  <c r="O120" i="12" s="1"/>
  <c r="Q128" i="12"/>
  <c r="V128" i="12"/>
  <c r="G132" i="12"/>
  <c r="M132" i="12" s="1"/>
  <c r="I132" i="12"/>
  <c r="K132" i="12"/>
  <c r="O132" i="12"/>
  <c r="Q132" i="12"/>
  <c r="V132" i="12"/>
  <c r="K135" i="12"/>
  <c r="Q135" i="12"/>
  <c r="V135" i="12"/>
  <c r="G136" i="12"/>
  <c r="G135" i="12" s="1"/>
  <c r="I136" i="12"/>
  <c r="K136" i="12"/>
  <c r="M136" i="12"/>
  <c r="M135" i="12" s="1"/>
  <c r="O136" i="12"/>
  <c r="O135" i="12" s="1"/>
  <c r="Q136" i="12"/>
  <c r="V136" i="12"/>
  <c r="G139" i="12"/>
  <c r="M139" i="12" s="1"/>
  <c r="I139" i="12"/>
  <c r="I135" i="12" s="1"/>
  <c r="K139" i="12"/>
  <c r="O139" i="12"/>
  <c r="Q139" i="12"/>
  <c r="V139" i="12"/>
  <c r="AE142" i="12"/>
  <c r="AF142" i="12"/>
  <c r="I20" i="1"/>
  <c r="I19" i="1"/>
  <c r="I18" i="1"/>
  <c r="I16" i="1"/>
  <c r="H45" i="1"/>
  <c r="I45" i="1" s="1"/>
  <c r="H44" i="1"/>
  <c r="I44" i="1" s="1"/>
  <c r="H42" i="1"/>
  <c r="I42" i="1" s="1"/>
  <c r="H41" i="1"/>
  <c r="I41" i="1" s="1"/>
  <c r="H40" i="1"/>
  <c r="J28" i="1"/>
  <c r="J26" i="1"/>
  <c r="G38" i="1"/>
  <c r="F38" i="1"/>
  <c r="J23" i="1"/>
  <c r="J24" i="1"/>
  <c r="J25" i="1"/>
  <c r="J27" i="1"/>
  <c r="E24" i="1"/>
  <c r="E26" i="1"/>
  <c r="I17" i="1" l="1"/>
  <c r="I21" i="1" s="1"/>
  <c r="I86" i="1"/>
  <c r="J69" i="1" s="1"/>
  <c r="H43" i="1"/>
  <c r="I43" i="1" s="1"/>
  <c r="G26" i="1"/>
  <c r="A26" i="1"/>
  <c r="H39" i="1"/>
  <c r="I39" i="1" s="1"/>
  <c r="I47" i="1" s="1"/>
  <c r="J41" i="1" s="1"/>
  <c r="G28" i="1"/>
  <c r="G23" i="1"/>
  <c r="G8" i="16"/>
  <c r="AE66" i="16"/>
  <c r="M49" i="16"/>
  <c r="M46" i="16" s="1"/>
  <c r="M57" i="15"/>
  <c r="M8" i="15"/>
  <c r="M56" i="15"/>
  <c r="M54" i="15" s="1"/>
  <c r="M40" i="15"/>
  <c r="M39" i="15" s="1"/>
  <c r="M32" i="15"/>
  <c r="M29" i="15" s="1"/>
  <c r="M16" i="15"/>
  <c r="M36" i="15"/>
  <c r="M34" i="15" s="1"/>
  <c r="M111" i="14"/>
  <c r="M95" i="14"/>
  <c r="M48" i="14"/>
  <c r="G84" i="14"/>
  <c r="G70" i="14"/>
  <c r="G48" i="14"/>
  <c r="M78" i="14"/>
  <c r="M77" i="14" s="1"/>
  <c r="M43" i="14"/>
  <c r="M42" i="14" s="1"/>
  <c r="M21" i="14"/>
  <c r="M15" i="14" s="1"/>
  <c r="G95" i="14"/>
  <c r="M85" i="14"/>
  <c r="M84" i="14" s="1"/>
  <c r="M306" i="13"/>
  <c r="M186" i="13"/>
  <c r="M260" i="13"/>
  <c r="M47" i="13"/>
  <c r="M11" i="13"/>
  <c r="M445" i="13"/>
  <c r="M444" i="13" s="1"/>
  <c r="M498" i="13"/>
  <c r="M497" i="13" s="1"/>
  <c r="M429" i="13"/>
  <c r="M428" i="13" s="1"/>
  <c r="M135" i="13"/>
  <c r="M129" i="13" s="1"/>
  <c r="M79" i="13"/>
  <c r="M69" i="13" s="1"/>
  <c r="M478" i="13"/>
  <c r="M477" i="13" s="1"/>
  <c r="M100" i="12"/>
  <c r="M99" i="12" s="1"/>
  <c r="M9" i="12"/>
  <c r="M8" i="12" s="1"/>
  <c r="M20" i="12"/>
  <c r="M11" i="12" s="1"/>
  <c r="H47" i="1"/>
  <c r="J75" i="1" l="1"/>
  <c r="J68" i="1"/>
  <c r="J81" i="1"/>
  <c r="J72" i="1"/>
  <c r="J76" i="1"/>
  <c r="J57" i="1"/>
  <c r="J62" i="1"/>
  <c r="J61" i="1"/>
  <c r="J67" i="1"/>
  <c r="J73" i="1"/>
  <c r="J71" i="1"/>
  <c r="J77" i="1"/>
  <c r="J78" i="1"/>
  <c r="J79" i="1"/>
  <c r="J80" i="1"/>
  <c r="J85" i="1"/>
  <c r="J82" i="1"/>
  <c r="J83" i="1"/>
  <c r="J84" i="1"/>
  <c r="J66" i="1"/>
  <c r="J55" i="1"/>
  <c r="J58" i="1"/>
  <c r="J70" i="1"/>
  <c r="J56" i="1"/>
  <c r="J59" i="1"/>
  <c r="J60" i="1"/>
  <c r="J54" i="1"/>
  <c r="J65" i="1"/>
  <c r="J63" i="1"/>
  <c r="J64" i="1"/>
  <c r="J74" i="1"/>
  <c r="J45" i="1"/>
  <c r="J44" i="1"/>
  <c r="J46" i="1"/>
  <c r="J39" i="1"/>
  <c r="J47" i="1" s="1"/>
  <c r="J43" i="1"/>
  <c r="J42" i="1"/>
  <c r="A23" i="1"/>
  <c r="J86" i="1" l="1"/>
  <c r="A24" i="1"/>
  <c r="G24" i="1"/>
  <c r="A27" i="1" s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Skorpik Matej</author>
  </authors>
  <commentList>
    <comment ref="S6" authorId="0" shapeId="0" xr:uid="{ED6EC287-3C80-4175-9432-78913ADB21D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A504CE2-4D3F-465B-876D-F08D2C351F4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Skorpik Matej</author>
  </authors>
  <commentList>
    <comment ref="S6" authorId="0" shapeId="0" xr:uid="{8084B95D-81C5-4224-B3BF-12F4D73A4D2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56BCAF6-8002-483A-84FC-47940C876C6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Skorpik Matej</author>
  </authors>
  <commentList>
    <comment ref="S6" authorId="0" shapeId="0" xr:uid="{2F8E4D05-7CB5-4A3B-9E6C-26B18775B2D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C68FBD5-2CD0-4022-8F54-0D1592424BF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Skorpik Matej</author>
  </authors>
  <commentList>
    <comment ref="S6" authorId="0" shapeId="0" xr:uid="{039A57F6-FEC9-4409-8B94-05EA2F73257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76E9DA0-6EA9-44D8-BD99-E2F26F917A1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Skorpik Matej</author>
  </authors>
  <commentList>
    <comment ref="S6" authorId="0" shapeId="0" xr:uid="{10D266CA-0B46-4792-ACB8-FF7DAADF96C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3AC1197-7262-47E4-B34D-2AE4A1C09EF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<sst xmlns="http://schemas.openxmlformats.org/spreadsheetml/2006/main" count="4189" uniqueCount="1145">
  <si>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</si>
  <si>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</si>
  <si>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</si>
  <si>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</si>
  <si>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</si>
  <si>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</si>
  <si>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</si>
  <si>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</si>
  <si>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</si>
  <si>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</si>
  <si>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</si>
  <si>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</si>
  <si>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</si>
  <si>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</si>
  <si>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</si>
  <si>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</si>
  <si>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</si>
  <si>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</si>
  <si>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</si>
  <si>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</si>
  <si>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</si>
  <si>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</si>
  <si>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</si>
  <si>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</si>
  <si>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</si>
  <si>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</si>
  <si>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</si>
  <si>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</si>
  <si>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</si>
  <si>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</si>
  <si>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</si>
  <si>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</si>
  <si>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</si>
  <si>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</si>
  <si>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</si>
  <si>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</si>
  <si>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</si>
  <si>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</si>
  <si>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</si>
  <si>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</si>
  <si>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</si>
  <si>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</si>
  <si>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221029-39</t>
  </si>
  <si>
    <t>Projektová dokumentace modernizací 3 plynových kotelen, Masarykovo nám. 1/1, Pod Lipami 2006/19, Rev</t>
  </si>
  <si>
    <t>Stavba</t>
  </si>
  <si>
    <t>Stavební objekt</t>
  </si>
  <si>
    <t>SO01</t>
  </si>
  <si>
    <t>Masarykovo nám. 1/1</t>
  </si>
  <si>
    <t>01</t>
  </si>
  <si>
    <t>Plynová odběrná zařízení</t>
  </si>
  <si>
    <t>02</t>
  </si>
  <si>
    <t>Technologie</t>
  </si>
  <si>
    <t>03</t>
  </si>
  <si>
    <t>Stavební část</t>
  </si>
  <si>
    <t>04</t>
  </si>
  <si>
    <t>SI a MaR</t>
  </si>
  <si>
    <t>05</t>
  </si>
  <si>
    <t>Ostatní a vedlejší náklady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</si>
  <si>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</si>
  <si>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</si>
  <si>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</si>
  <si>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</si>
  <si>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</si>
  <si>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</si>
  <si>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</si>
  <si>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</si>
  <si>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</si>
  <si>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</si>
  <si>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</si>
  <si>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</si>
  <si>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</si>
  <si>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</si>
  <si>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</si>
  <si>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</si>
  <si>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</si>
  <si>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</si>
  <si>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</si>
  <si>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</si>
  <si>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</si>
  <si>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</si>
  <si>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</si>
  <si>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</si>
  <si>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</si>
  <si>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</si>
  <si>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724</t>
  </si>
  <si>
    <t>Strojní vybavení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</si>
  <si>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</si>
  <si>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</si>
  <si>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</si>
  <si>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</si>
  <si>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</si>
  <si>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</si>
  <si>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</si>
  <si>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</si>
  <si>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</si>
  <si>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</si>
  <si>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766</t>
  </si>
  <si>
    <t>Konstrukce truhlářské</t>
  </si>
  <si>
    <t>767</t>
  </si>
  <si>
    <t>Konstrukce zámečnické</t>
  </si>
  <si>
    <t>771</t>
  </si>
  <si>
    <t>Podlahy z dlaždic a obklady</t>
  </si>
  <si>
    <t>783</t>
  </si>
  <si>
    <t>Nátěry</t>
  </si>
  <si>
    <t>784</t>
  </si>
  <si>
    <t>Malby</t>
  </si>
  <si>
    <t>M23</t>
  </si>
  <si>
    <t>Montáže potrubí</t>
  </si>
  <si>
    <t>MaR_D</t>
  </si>
  <si>
    <t>Detektory</t>
  </si>
  <si>
    <t>MaR_HW</t>
  </si>
  <si>
    <t>Hardware</t>
  </si>
  <si>
    <t>MAR_KT</t>
  </si>
  <si>
    <t>Kabelové trasy, kabely</t>
  </si>
  <si>
    <t>MAR_OE</t>
  </si>
  <si>
    <t>Ostatní elektro</t>
  </si>
  <si>
    <t>MaR_SW</t>
  </si>
  <si>
    <t>Software</t>
  </si>
  <si>
    <t>MaR_V</t>
  </si>
  <si>
    <t>Ventily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</si>
  <si>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</si>
  <si>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</si>
  <si>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</si>
  <si>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</si>
  <si>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</si>
  <si>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</si>
  <si>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</si>
  <si>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</si>
  <si>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</si>
  <si>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</si>
  <si>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</si>
  <si>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</si>
  <si>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</si>
  <si>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</si>
  <si>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</si>
  <si>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</si>
  <si>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</si>
  <si>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</si>
  <si>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</si>
  <si>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</si>
  <si>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</si>
  <si>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</si>
  <si>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</si>
  <si>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</si>
  <si>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</si>
  <si>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</si>
  <si>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</si>
  <si>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</si>
  <si>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</si>
  <si>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</si>
  <si>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</si>
  <si>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</si>
  <si>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</si>
  <si>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941955003R00</t>
  </si>
  <si>
    <t>Lešení lehké pracovní pomocné pomocné, o výšce lešeňové podlahy přes 1,9 do 2,5 m</t>
  </si>
  <si>
    <t>m2</t>
  </si>
  <si>
    <t>800-3</t>
  </si>
  <si>
    <t>RTS 22/ II</t>
  </si>
  <si>
    <t>Práce</t>
  </si>
  <si>
    <t>POL1_</t>
  </si>
  <si>
    <t>20</t>
  </si>
  <si>
    <t>VV</t>
  </si>
  <si>
    <t>723110202R00</t>
  </si>
  <si>
    <t>Potrubí z trubek černých spojovaných na závit běžných, DN 15</t>
  </si>
  <si>
    <t>m</t>
  </si>
  <si>
    <t>800-721</t>
  </si>
  <si>
    <t>Potrubí včetně tvarovek a zednických výpomocí.</t>
  </si>
  <si>
    <t>POP</t>
  </si>
  <si>
    <t>Včetně pomocného lešení o výšce podlahy do 1900 mm a pro zatížení do 1,5 kPa.</t>
  </si>
  <si>
    <t>3*(2,5+0,75+0,5)+0,75+2</t>
  </si>
  <si>
    <t>723110203R00</t>
  </si>
  <si>
    <t>Potrubí z trubek černých spojovaných na závit běžných, DN 20</t>
  </si>
  <si>
    <t>3+0,75+1+0,75</t>
  </si>
  <si>
    <t>723110207R00</t>
  </si>
  <si>
    <t>Potrubí z trubek černých spojovaných na závit běžných, DN 50</t>
  </si>
  <si>
    <t>4,5+0,75+0,75</t>
  </si>
  <si>
    <t>723120205R00</t>
  </si>
  <si>
    <t>Potrubí z trubek černých závitových svařovaných DN 32</t>
  </si>
  <si>
    <t>bezešvých ČSN 42 0250 a běžných ČSN 42 5710 - jakost 11353.0,</t>
  </si>
  <si>
    <t>SPI</t>
  </si>
  <si>
    <t>3*(3+0,75+0,5)+0,75+2</t>
  </si>
  <si>
    <t>723150801R00</t>
  </si>
  <si>
    <t>Demontáž potrubí svařovaného z trubek hladkých do D 32 mm</t>
  </si>
  <si>
    <t>3*(2+0,75)+3,5+1,5+2</t>
  </si>
  <si>
    <t>723150803R00</t>
  </si>
  <si>
    <t>Demontáž potrubí svařovaného z trubek hladkých přes D 44,5 mm do D 76 mm</t>
  </si>
  <si>
    <t>3*(3+0,75)+1,5+2</t>
  </si>
  <si>
    <t>723150804R00</t>
  </si>
  <si>
    <t>Demontáž potrubí svařovaného z trubek hladkých přes D 76 mm do D 108 mm</t>
  </si>
  <si>
    <t>6,5</t>
  </si>
  <si>
    <t>723185114R00</t>
  </si>
  <si>
    <t xml:space="preserve">Potrubí ohebné vlnovcové  nerezové, DN 20, spojované šroubením se svěracím kroužkem </t>
  </si>
  <si>
    <t>včetně tvarovek, bez zednických výpomocí,</t>
  </si>
  <si>
    <t>0,5*3</t>
  </si>
  <si>
    <t>723190901R00</t>
  </si>
  <si>
    <t>Opravy plynovodního potrubí doplňkové práce_x000D_
 uzavření nebo otevření plynového potrubí při opravách</t>
  </si>
  <si>
    <t>kus</t>
  </si>
  <si>
    <t>1+1</t>
  </si>
  <si>
    <t>723190907R00</t>
  </si>
  <si>
    <t>Opravy plynovodního potrubí doplňkové práce_x000D_
 odvzdušnění a napuštění plynového potrubí</t>
  </si>
  <si>
    <t>Odkaz na mn. položky pořadí 2 : 14,00000</t>
  </si>
  <si>
    <t>Odkaz na mn. položky pořadí 3 : 5,50000</t>
  </si>
  <si>
    <t>Odkaz na mn. položky pořadí 4 : 6,00000</t>
  </si>
  <si>
    <t>Odkaz na mn. položky pořadí 5 : 15,50000</t>
  </si>
  <si>
    <t>723190909R00</t>
  </si>
  <si>
    <t>Opravy plynovodního potrubí doplňkové práce_x000D_
 neúřední tlaková zkouška dosavadního potrubí</t>
  </si>
  <si>
    <t>1</t>
  </si>
  <si>
    <t>723219102R00</t>
  </si>
  <si>
    <t>Montáž plynovodních přírubových armatur DN 50</t>
  </si>
  <si>
    <t>Odkaz na mn. položky pořadí 29 : 1,00000</t>
  </si>
  <si>
    <t>723225111R00</t>
  </si>
  <si>
    <t>Armatury závitové s jedním závitem včetně materiálu vzorkovací ventil rohový, vnitřní závit, DN 15, mosaz</t>
  </si>
  <si>
    <t>723237216R00</t>
  </si>
  <si>
    <t>Kohout kulový  , mosazný, závit vnitřní-vnitřní, DN 32, PN 5, včetně dodávky materiálu</t>
  </si>
  <si>
    <t>723237213R00</t>
  </si>
  <si>
    <t>Armatury závitové se dvěma závity včetně materiálu kulový kohout, vnitřní-vnitřní, DN 15, PN 5, mosaz</t>
  </si>
  <si>
    <t>Odkaz na mn. položky pořadí 14 : 3,00000</t>
  </si>
  <si>
    <t>723150805R01</t>
  </si>
  <si>
    <t>Demontáž stávající plynové řady</t>
  </si>
  <si>
    <t>soubor</t>
  </si>
  <si>
    <t>Vlastní</t>
  </si>
  <si>
    <t>Indiv</t>
  </si>
  <si>
    <t>2</t>
  </si>
  <si>
    <t>723-20</t>
  </si>
  <si>
    <t>Uchycení potrubí</t>
  </si>
  <si>
    <t>723-21</t>
  </si>
  <si>
    <t>Revize plynu</t>
  </si>
  <si>
    <t>723-22</t>
  </si>
  <si>
    <t>Dokladová část po realizaci</t>
  </si>
  <si>
    <t>723-23</t>
  </si>
  <si>
    <t>Návrh provozního řádu</t>
  </si>
  <si>
    <t>723237222R00</t>
  </si>
  <si>
    <t>Napojení nového plynového potrubí na stávající</t>
  </si>
  <si>
    <t>723237223R00</t>
  </si>
  <si>
    <t>Napojení nového odfukového potrubí na stávající</t>
  </si>
  <si>
    <t>723237225R00</t>
  </si>
  <si>
    <t>Vypuštění plynového potrubí</t>
  </si>
  <si>
    <t>723-24</t>
  </si>
  <si>
    <t>Stavební výpomoci a úpravy, např. drážky, průrazy, prostupy, zazdívky zapravení, přeložení, atd., včetně veškrého příslušenství, doplňků kotevních a spojovacích prvků, provrchové úpravy</t>
  </si>
  <si>
    <t xml:space="preserve">hod   </t>
  </si>
  <si>
    <t>HZS</t>
  </si>
  <si>
    <t>POL10_</t>
  </si>
  <si>
    <t>12</t>
  </si>
  <si>
    <t>723-25</t>
  </si>
  <si>
    <t>Začištění, vyspravení a doplnění stávajících konstrukcí po provedení bouracích prací a prostupů</t>
  </si>
  <si>
    <t>hod</t>
  </si>
  <si>
    <t>5</t>
  </si>
  <si>
    <t>31941139R</t>
  </si>
  <si>
    <t>koleno 90 °; jednoznačné; DN 2" mm; temperovaná litina; černé; spoj s vnějším a vnitřním závitem</t>
  </si>
  <si>
    <t>SPCM</t>
  </si>
  <si>
    <t>Specifikace</t>
  </si>
  <si>
    <t>POL3_</t>
  </si>
  <si>
    <t>9</t>
  </si>
  <si>
    <t>723-01</t>
  </si>
  <si>
    <t>Manometr 0-4 kPa, M20x1,5, včetně kondenzační smyčky a třícest. zkušebního ventilu, včetně montáže</t>
  </si>
  <si>
    <t>723-05</t>
  </si>
  <si>
    <t>Přímočinný bezpečnostní plynový uzávěr DN 50, přírubový, PN16, 80 m3/h, levé provedení</t>
  </si>
  <si>
    <t>723-10</t>
  </si>
  <si>
    <t>Redukce ocelová varná, DN32/20, včetně montáže</t>
  </si>
  <si>
    <t>1+2</t>
  </si>
  <si>
    <t>723-11</t>
  </si>
  <si>
    <t>Redukce ocelová varná, DN20/15, včetně montáže</t>
  </si>
  <si>
    <t>723-13</t>
  </si>
  <si>
    <t>Redukce ocelová varná, DN80/50, včetně montáže</t>
  </si>
  <si>
    <t>723-14</t>
  </si>
  <si>
    <t>Koleno ocelové varné 90°  DN15, včetně montáže</t>
  </si>
  <si>
    <t>3+3</t>
  </si>
  <si>
    <t>723-15</t>
  </si>
  <si>
    <t>Koleno ocelové varné 90° DN20, včetně montáže</t>
  </si>
  <si>
    <t>723-16</t>
  </si>
  <si>
    <t>Koleno ocelové varné 90° DN32, včetně montáže</t>
  </si>
  <si>
    <t>3*3</t>
  </si>
  <si>
    <t>723-17</t>
  </si>
  <si>
    <t>Koleno ocelové varné 90° DN50, včetně montáže</t>
  </si>
  <si>
    <t>733191914R00</t>
  </si>
  <si>
    <t>Opravy rozvodu potrubí z ocelových trubek závitových normálních i zesílených_x000D_
 zaslepení zkováním a zavařením, DN 20</t>
  </si>
  <si>
    <t>800-731</t>
  </si>
  <si>
    <t>734200821R00</t>
  </si>
  <si>
    <t xml:space="preserve">Demontáž závitových armatur se dvěma závity, do G 1/2" </t>
  </si>
  <si>
    <t>2*3</t>
  </si>
  <si>
    <t>734200824R00</t>
  </si>
  <si>
    <t>Demontáž závitových armatur se dvěma závity, přes 6/4 do G 2"</t>
  </si>
  <si>
    <t>734265312R00</t>
  </si>
  <si>
    <t>Šroubení včetně dodávky materiálu topenářské šroubení, DN 15, přímé, PN 16, mosaz</t>
  </si>
  <si>
    <t>Odkaz na mn. položky pořadí 16 : 6,00000*2</t>
  </si>
  <si>
    <t>734265313R00</t>
  </si>
  <si>
    <t>Šroubení včetně dodávky materiálu topenářské, přímé, mosazné, DN 20, PN 16, včetně dodávky materiálu</t>
  </si>
  <si>
    <t>Odkaz na mn. položky pořadí 9 : 1,50000*2</t>
  </si>
  <si>
    <t>734265315R00</t>
  </si>
  <si>
    <t>Šroubení včetně dodávky materiálu topenářské, přímé, mosazné, DN 32, PN 16, včetně dodávky materiálu</t>
  </si>
  <si>
    <t>Odkaz na mn. položky pořadí 15 : 3,00000*2</t>
  </si>
  <si>
    <t>734494121R00</t>
  </si>
  <si>
    <t>Stavoznaky, ochranné jímky, návarky návarky s metrickým závitem_x000D_
 M 20x1,5, délka do 220 mm</t>
  </si>
  <si>
    <t>Odkaz na mn. položky pořadí 28 : 3,00000</t>
  </si>
  <si>
    <t>783424240R00</t>
  </si>
  <si>
    <t>Nátěry potrubí a armatur syntetické potrubí, do DN 50 mm, jednonásobné s 1x emailováním a základním nátěrem</t>
  </si>
  <si>
    <t>800-783</t>
  </si>
  <si>
    <t>na vzduchu schnoucí</t>
  </si>
  <si>
    <t>979082111R00</t>
  </si>
  <si>
    <t>Vnitrostaveništní doprava suti a vybouraných hmot do 10 m</t>
  </si>
  <si>
    <t>t</t>
  </si>
  <si>
    <t>801-3</t>
  </si>
  <si>
    <t>Odkaz na mn. položky pořadí 47 : 0,10000</t>
  </si>
  <si>
    <t>979083117R00</t>
  </si>
  <si>
    <t>Vodorovné přemístění suti na skládku do 6000 m</t>
  </si>
  <si>
    <t>800-6</t>
  </si>
  <si>
    <t>včetně naložení na dopravní prostředek a složení,</t>
  </si>
  <si>
    <t>979999999R00</t>
  </si>
  <si>
    <t>Poplatek za skládku suti s 10 % příměsí, skupina 17 01 07 z Katalogu odpadů</t>
  </si>
  <si>
    <t>0,1</t>
  </si>
  <si>
    <t>979087312R00</t>
  </si>
  <si>
    <t>Vodorovné přemístění suti nošením k místu nakládky vodorovné přemístění vybouraných hmot nošením nebo přehozením, na vzdálenost 10 m</t>
  </si>
  <si>
    <t>800-2</t>
  </si>
  <si>
    <t>nebo vybouraných hmot nošením nebo přehazováním k místu nakládky přístupnému normálním dopravním prostředkům do 10 m,</t>
  </si>
  <si>
    <t>S naložením suti nebo vybouraných hmot do dopravního prostředku a na jejich vyložením, popřípadě přeložením na normální dopravní prostředek.</t>
  </si>
  <si>
    <t>979088212R00</t>
  </si>
  <si>
    <t>Nakládání suti a vybouraných hmot Nakládání suti na dopr.prostředky-zvlášt.zakl.obj.</t>
  </si>
  <si>
    <t>na dopravní prostředky pro vodorovné přemístění,</t>
  </si>
  <si>
    <t>005241010R</t>
  </si>
  <si>
    <t xml:space="preserve">Dokumentace skutečného provedení </t>
  </si>
  <si>
    <t>Soubor</t>
  </si>
  <si>
    <t>VRN</t>
  </si>
  <si>
    <t>POL99_8</t>
  </si>
  <si>
    <t>Náklady na vyhotovení dokumentace skutečného provedení stavby a její předání objednateli v požadované formě a požadovaném počtu.</t>
  </si>
  <si>
    <t>004111020R</t>
  </si>
  <si>
    <t xml:space="preserve">Vypracování projektové dokumentace </t>
  </si>
  <si>
    <t>SUM</t>
  </si>
  <si>
    <t>END</t>
  </si>
  <si>
    <t>30</t>
  </si>
  <si>
    <t>713400842R00</t>
  </si>
  <si>
    <t>Odstranění tepelné izolace potrubí z vláknitých materiálů  s konstrukcí včetně povrchové úpravy</t>
  </si>
  <si>
    <t>800-713</t>
  </si>
  <si>
    <t>Odkaz na mn. položky pořadí 85 : 4,50000*0,5024</t>
  </si>
  <si>
    <t>Odkaz na mn. položky pořadí 86 : 130,20000*0,5024</t>
  </si>
  <si>
    <t>Odkaz na mn. položky pořadí 88 : 41,89999*0,59346</t>
  </si>
  <si>
    <t>Odkaz na mn. položky pořadí 89 : 39,50000*0,92002</t>
  </si>
  <si>
    <t>713-02</t>
  </si>
  <si>
    <t>Izolace potrubí pouzdry z minerální vlny s AL polepem DN20, tl. 30 mm, vč. montáže</t>
  </si>
  <si>
    <t>viz TZ D.2-01, výkres D.2-04, 06</t>
  </si>
  <si>
    <t>Odkaz na mn. položky pořadí 80 : 1,00000</t>
  </si>
  <si>
    <t>713-03</t>
  </si>
  <si>
    <t>Izolace potrubí pouzdry z minerální vlny s AL polepem DN25, tl. 30 mm, vč. montáže</t>
  </si>
  <si>
    <t>Odkaz na mn. položky pořadí 81 : 28,80000</t>
  </si>
  <si>
    <t>713-04</t>
  </si>
  <si>
    <t>Izolace potrubí pouzdry z minerální vlny s AL polepem DN32, tl. 40 mm, vč. montáže</t>
  </si>
  <si>
    <t>Odkaz na mn. položky pořadí 82 : 51,40000</t>
  </si>
  <si>
    <t>713-06</t>
  </si>
  <si>
    <t>Izolace potrubí pouzdry z minerální vlny s AL polepem DN40, tl. 40 mm, vč. montáže</t>
  </si>
  <si>
    <t>Odkaz na mn. položky pořadí 83 : 36,70000</t>
  </si>
  <si>
    <t>713-07</t>
  </si>
  <si>
    <t>Izolace potrubí pouzdry z minerální vlny s AL polepem DN50, tl. 50 mm, vč. montáže</t>
  </si>
  <si>
    <t>Odkaz na mn. položky pořadí 84 : 6,00000</t>
  </si>
  <si>
    <t>713-08</t>
  </si>
  <si>
    <t>Izolace potrubí pouzdry z minerální vlny s AL polepem vnitřní průměr 76 mm, tl. 50 mm, vč. montáže</t>
  </si>
  <si>
    <t>Odkaz na mn. položky pořadí 87 : 29,50000</t>
  </si>
  <si>
    <t>713-11</t>
  </si>
  <si>
    <t>Izolační pouzdro na armatury, DN 65, vč. montáže</t>
  </si>
  <si>
    <t>Odkaz na mn. položky pořadí 98 : 1,00000</t>
  </si>
  <si>
    <t>Odkaz na mn. položky pořadí 99 : 10,00000</t>
  </si>
  <si>
    <t>Odkaz na mn. položky pořadí 100 : 1,00000</t>
  </si>
  <si>
    <t>713-15</t>
  </si>
  <si>
    <t>Tepelně izolační kryt, černá barva, ocelové provedení, pro odlučovač nečistot a kalů DN 50-65</t>
  </si>
  <si>
    <t>Odkaz na mn. položky pořadí 76 : 1,00000</t>
  </si>
  <si>
    <t>713-16</t>
  </si>
  <si>
    <t>Izolační rohož z minerální vlny tl. 100 mm, pro rozdělovač a sběrač DN150</t>
  </si>
  <si>
    <t xml:space="preserve">m     </t>
  </si>
  <si>
    <t>Odkaz na mn. položky pořadí 58 : 2,00000</t>
  </si>
  <si>
    <t>Odkaz na mn. položky pořadí 59 : 4,00000*0,5</t>
  </si>
  <si>
    <t>721176102R00</t>
  </si>
  <si>
    <t>Potrubí HT připojovací vnější průměr D 40 mm, tloušťka stěny 1,8 mm, DN 40</t>
  </si>
  <si>
    <t>včetně tvarovek, objímek. Bez zednických výpomocí.</t>
  </si>
  <si>
    <t>2*((3*1,5+0,75)+3+0,75+2+0,75+2,5+0,75+3*(1,5+0,75))+6</t>
  </si>
  <si>
    <t>721176103R00</t>
  </si>
  <si>
    <t>Potrubí HT připojovací vnější průměr D 50 mm, tloušťka stěny 1,8 mm, DN 50</t>
  </si>
  <si>
    <t>0,75+1+3+0,75+2*2+4*0,75+2</t>
  </si>
  <si>
    <t>721-01</t>
  </si>
  <si>
    <t>Zápachová uzávěrka pro odkapávání kondenzátu, včetně montáže</t>
  </si>
  <si>
    <t>Odkaz na mn. položky pořadí 39 : 3,00000</t>
  </si>
  <si>
    <t>Odkaz na mn. položky pořadí 47 : 1,00000</t>
  </si>
  <si>
    <t>721-02</t>
  </si>
  <si>
    <t>Nálevka se sifonem pro odkapávání odpadní vody včetně montáže</t>
  </si>
  <si>
    <t>Odkaz na mn. položky pořadí 30 : 1,00000</t>
  </si>
  <si>
    <t>Odkaz na mn. položky pořadí 33 : 1,00000</t>
  </si>
  <si>
    <t>Odkaz na mn. položky pořadí 69 : 1,00000</t>
  </si>
  <si>
    <t>Odkaz na mn. položky pořadí 75 : 1,00000</t>
  </si>
  <si>
    <t>Odkaz na mn. položky pořadí 79 : 1,00000</t>
  </si>
  <si>
    <t>Odkaz na mn. položky pořadí 128 : 3,00000</t>
  </si>
  <si>
    <t>722172742R00</t>
  </si>
  <si>
    <t>Potrubí z plastických hmot z trub PP-RCT, D 20 mm, s 2,3 mm, S 3,2, polyfúzně svařované, bez zednických výpomocí</t>
  </si>
  <si>
    <t>včetně tvarovek, bez zednických výpomocí</t>
  </si>
  <si>
    <t>Potrubí včetně tvarovek bez zednických výpomocí.</t>
  </si>
  <si>
    <t>Odkaz na mn. položky pořadí 17 : 12,50000</t>
  </si>
  <si>
    <t>722181212RT7</t>
  </si>
  <si>
    <t>Izolace vodovodního potrubí návleková z trubic z pěnového polyetylenu, tloušťka stěny 9 mm, d 22 mm</t>
  </si>
  <si>
    <t>V položce je kalkulována dodávka izolační trubice, spon a lepicí pásky.</t>
  </si>
  <si>
    <t>viz. technická zpráva a výkresová část</t>
  </si>
  <si>
    <t>4,8+0,75+3+0,75+1,5+1,7</t>
  </si>
  <si>
    <t>722222182R00</t>
  </si>
  <si>
    <t>Kohout kulový, výtokový (zahradní), vnější závit, mosazný, DN 15, PN 16, včetně dodávky materiálu</t>
  </si>
  <si>
    <t>722235811R00</t>
  </si>
  <si>
    <t>Ventil ventil redukční s manometrem, šroubení-šroubení, DN 15, PN 25, mosaz</t>
  </si>
  <si>
    <t>722235111R00</t>
  </si>
  <si>
    <t>Kohout kulový, mosazný, vnitřní-vnitřní závit, DN 15, PN 25, včetně dodávky materiálu</t>
  </si>
  <si>
    <t>722235521R00</t>
  </si>
  <si>
    <t>Filtr vodovodní, mosazný, vnitřní-vnitřní závit , DN 15, PN 20, včetně dodávky materiálu</t>
  </si>
  <si>
    <t>722235641R00</t>
  </si>
  <si>
    <t>Klapka vodovodní, zpětná, vodorovná, mosazná, vnitřní-vnitřní závit, DN 15, PN 10, včetně dodávky materiálu</t>
  </si>
  <si>
    <t>722280106R00</t>
  </si>
  <si>
    <t>Tlakové zkoušky vodovodního potrubí do DN 32</t>
  </si>
  <si>
    <t>Včetně dodávky vody, uzavření a zabezpečení konců potrubí.</t>
  </si>
  <si>
    <t>Odkaz na mn. položky pořadí 16 : 12,50000</t>
  </si>
  <si>
    <t>722290234R00</t>
  </si>
  <si>
    <t>Proplach a dezinfekce vodovodního potrubí do DN 80</t>
  </si>
  <si>
    <t>Včetně dodání desinfekčního prostředku.</t>
  </si>
  <si>
    <t>722 09</t>
  </si>
  <si>
    <t>Uzavření a vypuštění stávajících vodovodních rozvodů</t>
  </si>
  <si>
    <t>722 10</t>
  </si>
  <si>
    <t>Napuštění nového vodovodního potrubí</t>
  </si>
  <si>
    <t>viz. technická zpráva</t>
  </si>
  <si>
    <t>722 14</t>
  </si>
  <si>
    <t>Uchycení vodovodního potrubí</t>
  </si>
  <si>
    <t>722-05</t>
  </si>
  <si>
    <t>Uzavírací ventil s elektropohonem DN15</t>
  </si>
  <si>
    <t>722-11</t>
  </si>
  <si>
    <t>Filtr mechanických nečistot 100 µm, DN15, včetně montáže</t>
  </si>
  <si>
    <t>722-12</t>
  </si>
  <si>
    <t>Potrubní oddělovač DN15 s ochranou proti kontaminaci kapalin rizikové třídy 4, vč. montáže</t>
  </si>
  <si>
    <t>722-19</t>
  </si>
  <si>
    <t>Membránový ventil na míchání demivody se surovou</t>
  </si>
  <si>
    <t>722-20</t>
  </si>
  <si>
    <t>Suchoběžný vodoměr na studenou vodu s M-BUS výstupem q=1,6 m3/h, s vnějším závitem G 3/4", včetně příslušenství, včetně montáže</t>
  </si>
  <si>
    <t>722-24</t>
  </si>
  <si>
    <t>Pojistný ventil 1/2"x3/4" s otevíracím přetlakem 6 bar</t>
  </si>
  <si>
    <t>722360000R00</t>
  </si>
  <si>
    <t>Napojení na stávající rozvod SV</t>
  </si>
  <si>
    <t>722360000R00-01</t>
  </si>
  <si>
    <t>Napojení na stávající rozvod TV</t>
  </si>
  <si>
    <t>722360000R00-02</t>
  </si>
  <si>
    <t>Napojení na stávající rozvod CV</t>
  </si>
  <si>
    <t>724311811R00</t>
  </si>
  <si>
    <t>Demontáž tlakových nádrží do 300 litrů</t>
  </si>
  <si>
    <t>Demontáž stávajícího expanzního zařízení.</t>
  </si>
  <si>
    <t>731200829R00</t>
  </si>
  <si>
    <t>Demontáž kotlů ocelových na kapalná a plynná paliva o výkonu přes 100 do 125 kW</t>
  </si>
  <si>
    <t>731-01a</t>
  </si>
  <si>
    <t>Závěsný kondenzační kotel s výměníkem AluSi10MG o výkonu 14,9-70,8 kW, včetně příslušenství, technické a fyzikální vlasnosti viz technická zpráva</t>
  </si>
  <si>
    <t>Viz TZ D.1.4.d-01, D.2-04, 06</t>
  </si>
  <si>
    <t>731-02</t>
  </si>
  <si>
    <t>Montáž kotle, plyn, AluSi10MG, do 250 kW</t>
  </si>
  <si>
    <t>731-04</t>
  </si>
  <si>
    <t>Montáž neutralizačního zařízení</t>
  </si>
  <si>
    <t>Viz TZ D.2-01, D.2-04, 06</t>
  </si>
  <si>
    <t>Odkaz na mn. položky pořadí 42 : 1,00000</t>
  </si>
  <si>
    <t>731-05</t>
  </si>
  <si>
    <t>Neutralizační zařízení kondenzátu pro max. výkon do 300 kW, včetně granulátu</t>
  </si>
  <si>
    <t>731-06</t>
  </si>
  <si>
    <t>Doprava, balné, rozebrání, nastěhování a smontování kotle</t>
  </si>
  <si>
    <t xml:space="preserve"> - doprava, včetně vyložení z nákladního automobilu a balného</t>
  </si>
  <si>
    <t xml:space="preserve"> - stěhování ručně, bez výtahu</t>
  </si>
  <si>
    <t>731-07</t>
  </si>
  <si>
    <t>Kaskádový systém pro 3ks kotlů, včetně dodávky řídícího systému a čidla TV resp. čidla kaskády</t>
  </si>
  <si>
    <t>731-08</t>
  </si>
  <si>
    <t>Montáž kaskádového systému</t>
  </si>
  <si>
    <t>Odkaz na mn. položky pořadí 44 : 1,00000</t>
  </si>
  <si>
    <t>731-09</t>
  </si>
  <si>
    <t>Izolace propojovací hydraulického systému kotle, včetně montáže</t>
  </si>
  <si>
    <t>731-20</t>
  </si>
  <si>
    <t>Sestava jednovrstvého odkouření, komín, viz výkres D.2-08</t>
  </si>
  <si>
    <t>Celý systém jednovrstvého odkouření viz. výkresová dokumentace. Systém odvodu kouře musí být v přetlakovém provedení - přetlak do 200 Pa, proveden výhradně v certifikovaném systému odkouření, teplota spalin nesmí přesáhnout 200°C a je určen pro kondenzační provoz kotlů.</t>
  </si>
  <si>
    <t>Přesné rozměry budou upraveny dle výkresové dokumentace, a dle poměrů v místě realizace.</t>
  </si>
  <si>
    <t/>
  </si>
  <si>
    <t>Obsahuje dodávku materiálu systému jednovrstvého odkouření včetně krycího plechu, spojovací materiál, distanční objímky, těsnících přírub, uchycení odkouření atp.</t>
  </si>
  <si>
    <t>viz TZ D.2-01, výkres D.2-08</t>
  </si>
  <si>
    <t>731-21</t>
  </si>
  <si>
    <t>Montáž sestavy odkouření, komín</t>
  </si>
  <si>
    <t xml:space="preserve"> - viz technická zpráva D.2-01 a viz výkres D.2-08</t>
  </si>
  <si>
    <t xml:space="preserve"> - kompletní montáž sestavy koncentrického odkouření a komínu</t>
  </si>
  <si>
    <t xml:space="preserve"> - včetně pronájmu plošiny</t>
  </si>
  <si>
    <t>731-25</t>
  </si>
  <si>
    <t>Demontáž technologie - Komín a kouřovod od kotlů do d400 mm, včetně veškerého příslušenství, viz technická zpráva a výkresová část</t>
  </si>
  <si>
    <t>731-30</t>
  </si>
  <si>
    <t>Přenosný hasicí přístroj CO2 s hasicí schopností min. 55 B</t>
  </si>
  <si>
    <t>Viz TZ D.2-01, D.1.3_PBŘ</t>
  </si>
  <si>
    <t>731-32</t>
  </si>
  <si>
    <t>Detektor pro kontrolu těsnosti spojů</t>
  </si>
  <si>
    <t>731-33</t>
  </si>
  <si>
    <t>Lékárnička pro první pomoc</t>
  </si>
  <si>
    <t>731-34</t>
  </si>
  <si>
    <t>Bateriová svítilna</t>
  </si>
  <si>
    <t>731-35</t>
  </si>
  <si>
    <t>Detektor oxidu uhelnatého</t>
  </si>
  <si>
    <t>731-36</t>
  </si>
  <si>
    <t>Přípravek pro obnovu systémů</t>
  </si>
  <si>
    <t>l</t>
  </si>
  <si>
    <t>731-37</t>
  </si>
  <si>
    <t>Inhibitor, který chrání systém před nežádoucí korozí a usazováním vodního kamene, vhodný pro soustavy s hliníkem</t>
  </si>
  <si>
    <t>731-38</t>
  </si>
  <si>
    <t>Rozbor topné vody, čištění OS</t>
  </si>
  <si>
    <t>soub</t>
  </si>
  <si>
    <t>732111135R00</t>
  </si>
  <si>
    <t>Rozdělovače a sběrače včetně dodávky (výroby) těles  tělesa rozdělovačů a sběračů o délce 1 m, DN 150</t>
  </si>
  <si>
    <t>Včetně tělesa základní délky 1 m, dna a odvodňovacího hrdla.</t>
  </si>
  <si>
    <t>732111233R00</t>
  </si>
  <si>
    <t>Rozdělovače a sběrače včetně dodávky (výroby) těles  příplatek k ceně za každých dalších i započatých 0,5 m délky tělěsa, DN 150</t>
  </si>
  <si>
    <t>2+2</t>
  </si>
  <si>
    <t>732111315R00</t>
  </si>
  <si>
    <t>Rozdělovače a sběrače včetně dodávky (výroby) těles  trubková hrdla rozdělovačů a sběračů bez přírub, DN 32</t>
  </si>
  <si>
    <t>2+2+2</t>
  </si>
  <si>
    <t>732111316R00</t>
  </si>
  <si>
    <t>Rozdělovače a sběrače včetně dodávky (výroby) těles  trubková hrdla rozdělovačů a sběračů bez přírub, DN 40</t>
  </si>
  <si>
    <t>732111322R00</t>
  </si>
  <si>
    <t>Rozdělovače a sběrače včetně dodávky (výroby) těles  trubková hrdla rozdělovačů a sběračů bez přírub, DN 65</t>
  </si>
  <si>
    <t>732119193R00</t>
  </si>
  <si>
    <t>Rozdělovače a sběrače dodávka těles ve specifikaci  tělěs rozdělovačů a sběračů o délce 1 m, DN 150</t>
  </si>
  <si>
    <t>732119293R00</t>
  </si>
  <si>
    <t>Rozdělovače a sběrače dodávka těles ve specifikaci  příplatek k ceně za montáž každých dalších i započaytých 0,5 m délky tělěsa, DN 150</t>
  </si>
  <si>
    <t>Odkaz na mn. položky pořadí 59 : 4,00000</t>
  </si>
  <si>
    <t>732110812R00</t>
  </si>
  <si>
    <t>Demontáž rozdělovačů a sběračů přes 100 do DN 200</t>
  </si>
  <si>
    <t>2*2,1</t>
  </si>
  <si>
    <t>732199100RM1</t>
  </si>
  <si>
    <t>Montáž orientačních štítků s dodávkou orientačního štítku</t>
  </si>
  <si>
    <t>732420811R00</t>
  </si>
  <si>
    <t>Demontáž čerpadel oběhových spirálních(do potrubí) DN 25</t>
  </si>
  <si>
    <t>732420813R00</t>
  </si>
  <si>
    <t>Demontáž čerpadel oběhových spirálních(do potrubí) DN 50</t>
  </si>
  <si>
    <t>732-01</t>
  </si>
  <si>
    <t>Expanzní automat, řídící jednotka s touch displejem, 2ks čerpadel, exp. nádoba 50 l, PN 6, beztlaká, exp. nádoba 200 l, max. t=70 °C na membráně, vyměnitelný vak, Po&lt;2,5 bar, vč. montáže</t>
  </si>
  <si>
    <t>Max. t=70 °C na membráně, vyměnitelný vak</t>
  </si>
  <si>
    <t>připojení doplňování Rp 1"</t>
  </si>
  <si>
    <t>Dodávka zahrnuje:</t>
  </si>
  <si>
    <t xml:space="preserve"> - expanzní automat, řídící jednotka s touch displejem, o max. hmotnosti 57,5 kg a o max. rozměrech výška 921 mm, šířka 750 mm a hloubka 799 mm, 2ks čerpadel, PN 10, min provozní tlak do a včetně 2,5 bar, připojení G 1 1/4"</t>
  </si>
  <si>
    <t xml:space="preserve"> - beztlaká exp. nádoba 200 l, připojení G 1"</t>
  </si>
  <si>
    <t xml:space="preserve"> - tlaková expanzní nádoba 50 l</t>
  </si>
  <si>
    <t xml:space="preserve"> - doprava na místo osazení</t>
  </si>
  <si>
    <t xml:space="preserve"> - montáž dodaných technologických celků</t>
  </si>
  <si>
    <t xml:space="preserve"> - uvedení do provozu smluvním servisem</t>
  </si>
  <si>
    <t>732-02</t>
  </si>
  <si>
    <t>Oběhové čerpadlo DN25, PN10,závitové, Qnom=1,29 m3/h při Hnom=4 m, Qnom=1,29 m3/h pro Hmax=8 m, včetně montáže</t>
  </si>
  <si>
    <t>se snímačem diferenčního tlaku a teploty s aut. přizpůsobením výkonu</t>
  </si>
  <si>
    <t>732-03</t>
  </si>
  <si>
    <t>Oběhové čerpadlo DN40, PN10, přírubové, Qnom=3 m3/h při Hnom=6 m, Qnom=3 m3/h pro Hmax=8 m, včetně montáže</t>
  </si>
  <si>
    <t>732-04</t>
  </si>
  <si>
    <t>Oběhové čerpadlo DN25, PN10, závitové, Qnom=0,86 m3/h při Hnom=5 m, Qnom=0,86 m3/h pro Hmax=6 m, včetně montáže</t>
  </si>
  <si>
    <t>732-06</t>
  </si>
  <si>
    <t>Oběhové čerpadlo DN32, PN10, přírubové, Qnom=1,624 m3/h při Hnom=6 m, Qnom=1,624 m3/h pro Hmax=8 m, včetně montáže</t>
  </si>
  <si>
    <t>732-08</t>
  </si>
  <si>
    <t>Demontáž stávajícího rozvaděče, včetně kabelových vedení</t>
  </si>
  <si>
    <t>732-10</t>
  </si>
  <si>
    <t>Dávkovací nádoba na chemikálie DN 100, včetně montáže</t>
  </si>
  <si>
    <t>732-12</t>
  </si>
  <si>
    <t>Odlučovač nečistot a kalů DN 65, tmax=110°C, PN16, Q=20 m3/h s magentickou vložkou, včetně montáže</t>
  </si>
  <si>
    <t>732-13</t>
  </si>
  <si>
    <t>Magnetická vložka DN 50/65, l=300 mm, včetně montáže</t>
  </si>
  <si>
    <t>732-14</t>
  </si>
  <si>
    <t>Čerpadlová skupina, příslušenství kotle, včetně montáže</t>
  </si>
  <si>
    <t>Obsahuje:</t>
  </si>
  <si>
    <t xml:space="preserve"> - uzávěry, teploměry, manometr, vypouštění,</t>
  </si>
  <si>
    <t xml:space="preserve"> - pojistný ventil s výstupním hrdlem 1",</t>
  </si>
  <si>
    <t xml:space="preserve"> - elektronicky řízené čerpadlo UPML 32-105 180 PVM řízené z kotle</t>
  </si>
  <si>
    <t>732-15</t>
  </si>
  <si>
    <t>HVDT DN200, max. 12 m3/h, výška 1,65 m, vč. izolace, odvzdušnění a vypouštění, připojení 4x DN80, pro daný typ kotle, včetně konzole pro uchycení THR na podlahu, včetně montáže</t>
  </si>
  <si>
    <t>733111114R00</t>
  </si>
  <si>
    <t>Potrubí z trubek závitových ocelových bezešvých, běžných, v kotelnách a strojovnách, DN 20</t>
  </si>
  <si>
    <t>2*0,5</t>
  </si>
  <si>
    <t>733111115R00</t>
  </si>
  <si>
    <t>Potrubí z trubek závitových ocelových bezešvých, běžných, v kotelnách a strojovnách, DN 25</t>
  </si>
  <si>
    <t>2*(3+0,75+5+3+0,75)+3,8</t>
  </si>
  <si>
    <t>733111116R00</t>
  </si>
  <si>
    <t>Potrubí z trubek závitových ocelových bezešvých, běžných, v kotelnách a strojovnách, DN 32</t>
  </si>
  <si>
    <t>2*(3,5+0,75+3+0,75)+2*(2,6+0,75+3+0,75)+2*(2,6+0,75+3+0,75)+7</t>
  </si>
  <si>
    <t>733111117R00</t>
  </si>
  <si>
    <t>Potrubí z trubek závitových ocelových bezešvých, běžných, v kotelnách a strojovnách, DN 40</t>
  </si>
  <si>
    <t>2*(1,2+3+0,75)+2*(3,4+3+0,75)+3,5</t>
  </si>
  <si>
    <t>3*2*1,5</t>
  </si>
  <si>
    <t>733111118R00</t>
  </si>
  <si>
    <t>Potrubí z trubek závitových ocelových bezešvých, běžných, v kotelnách a strojovnách, DN 50</t>
  </si>
  <si>
    <t>2*(1,5+1,5)</t>
  </si>
  <si>
    <t>733110806R00</t>
  </si>
  <si>
    <t>Demontáž potrubí z ocelových trubek závitových přes 15 do DN 32</t>
  </si>
  <si>
    <t>2*(1,5+0,75)</t>
  </si>
  <si>
    <t>733110808R00</t>
  </si>
  <si>
    <t>Demontáž potrubí z ocelových trubek závitových přes 32 do DN 50</t>
  </si>
  <si>
    <t>2*(1+3,5+0,75)+2*(0,5+3,5+0,75)+2*(0,5+3,5+0,75)+2*(1,5+3,5+0,75)+2*(3,3+3,5+0,75)+2*(7,2+3,5+0,75+3,5+0,75)+2*(1,5+0,75)+2*(2,5+2,6+3*0,75+3,5+0,75)+15</t>
  </si>
  <si>
    <t>733121222R00</t>
  </si>
  <si>
    <t>Potrubí z trubek hladkých ocelových bezešvých tvářených za tepla  v kotelnách a strojovnách, D 76, tloušťka stěny 3,2 mm</t>
  </si>
  <si>
    <t>2*(3,5+3+0,75)+2</t>
  </si>
  <si>
    <t>2*(2,5+1,5+0,75)+1,5+2</t>
  </si>
  <si>
    <t>733120826R00</t>
  </si>
  <si>
    <t>Demontáž potrubí z ocelových trubek hladkých přes 60,3 do D 89</t>
  </si>
  <si>
    <t>3*2*(1+2,5+0,75)+2*(1,2+3,5+0,75)+5,5</t>
  </si>
  <si>
    <t>733120832R00</t>
  </si>
  <si>
    <t>Demontáž potrubí z ocelových trubek hladkých přes 89 do D 133</t>
  </si>
  <si>
    <t>2*(13,5+1,5+0,75+1,5)+5</t>
  </si>
  <si>
    <t>733132113R00</t>
  </si>
  <si>
    <t>Kompenzátory včetně dodávky materiálu  závitový pryžový kompenzátor, DN 32</t>
  </si>
  <si>
    <t>733190106R00</t>
  </si>
  <si>
    <t>Tlakové zkoušky potrubí ocelových závitových, plastových, měděných do DN 32</t>
  </si>
  <si>
    <t>733190108R00</t>
  </si>
  <si>
    <t>Tlakové zkoušky potrubí ocelových závitových, plastových, měděných přes DN 40 do DN 50</t>
  </si>
  <si>
    <t>733190225R00</t>
  </si>
  <si>
    <t>Tlakové zkoušky potrubí ocelových hladkých přes D 60,3/2,9 do D 89/3,6</t>
  </si>
  <si>
    <t>Viz TZ D.2-01</t>
  </si>
  <si>
    <t>733-30</t>
  </si>
  <si>
    <t>Uchycení potrubí (závěsy typu U,L a objímky na potrubí)</t>
  </si>
  <si>
    <t>734109113R00</t>
  </si>
  <si>
    <t>Montáž přírubových armatur se dvěma přírubami, PN 0,6, DN 40, bez dodávky materiálu</t>
  </si>
  <si>
    <t>Odkaz na mn. položky pořadí 71 : 1,00000</t>
  </si>
  <si>
    <t>Odkaz na mn. položky pořadí 123 : 4,00000</t>
  </si>
  <si>
    <t>734109115R00</t>
  </si>
  <si>
    <t>Montáž přírubových armatur se dvěma přírubami, PN 0,6, DN 65, bez dodávky materiálu</t>
  </si>
  <si>
    <t>2*2</t>
  </si>
  <si>
    <t>734100812R00</t>
  </si>
  <si>
    <t>Demontáž přírubových armatur se dvěma přírubami, přes 50 do DN 100</t>
  </si>
  <si>
    <t>12+6</t>
  </si>
  <si>
    <t>734163157R00</t>
  </si>
  <si>
    <t>Filtr přírubový, litinový, DN 65, PN 16, bez navaření přírub, včetně dodávky materiálu</t>
  </si>
  <si>
    <t>734193217R00</t>
  </si>
  <si>
    <t>Klapka mezipřírubová uzavírací a regulační, litinová, PN 16, spoj bez navaření přírub, DN 65, včetně dodávky materiálu</t>
  </si>
  <si>
    <t>4+6</t>
  </si>
  <si>
    <t>734193237R00</t>
  </si>
  <si>
    <t>Klapka mezipřírubová, motýlová, zpětná , litinová, PN 16, spoj bez navaření přírub, DN 65, včetně dodávky materiálu</t>
  </si>
  <si>
    <t>5*4*2</t>
  </si>
  <si>
    <t>734200834R00</t>
  </si>
  <si>
    <t>Demontáž závitových armatur se třemi závity, přes 6/4 do G 2"</t>
  </si>
  <si>
    <t>7</t>
  </si>
  <si>
    <t>734213112R00</t>
  </si>
  <si>
    <t>Ventil automatický, odvzdušňovací, mosazný, PN 10, DN 15, včetně dodávky materiálu</t>
  </si>
  <si>
    <t>2*7+2</t>
  </si>
  <si>
    <t>734233111R00</t>
  </si>
  <si>
    <t>Kohout kulový, mosazný, DN 15, PN 25, vnitřní-vnitřní, včetně dodávky materiálu</t>
  </si>
  <si>
    <t>Odkaz na mn. položky pořadí 103 : 16,00000</t>
  </si>
  <si>
    <t>734233112R00</t>
  </si>
  <si>
    <t>Kohout kulový, mosazný, DN 20, PN 25, vnitřní-vnitřní, včetně dodávky materiálu</t>
  </si>
  <si>
    <t>4+1</t>
  </si>
  <si>
    <t>734233114R00</t>
  </si>
  <si>
    <t>Kohout kulový, mosazný, DN 32, PN 25, vnitřní-vnitřní, včetně dodávky materiálu</t>
  </si>
  <si>
    <t>4+4+4</t>
  </si>
  <si>
    <t>734233115R00</t>
  </si>
  <si>
    <t>Kohout kulový, mosazný, DN 40, PN 25, vnitřní-vnitřní, včetně dodávky materiálu</t>
  </si>
  <si>
    <t>4+4</t>
  </si>
  <si>
    <t>734243124R00</t>
  </si>
  <si>
    <t>Ventil zpětný, mosazný, DN 32, PN 20, vnitřní-vnitřní závit, včetně dodávky materiálu</t>
  </si>
  <si>
    <t>734243125R00</t>
  </si>
  <si>
    <t>Ventil zpětný, mosazný, DN 40, PN 20, vnitřní-vnitřní závit, včetně dodávky materiálu</t>
  </si>
  <si>
    <t>734263312R00</t>
  </si>
  <si>
    <t>Šroubení topenářské, přímé, mosazné, DN 15, PN 10, včetně dodávky materiálu</t>
  </si>
  <si>
    <t>Odkaz na mn. položky pořadí 18 : 2,00000*2</t>
  </si>
  <si>
    <t>Odkaz na mn. položky pořadí 19 : 1,00000*2</t>
  </si>
  <si>
    <t>Odkaz na mn. položky pořadí 20 : 3,00000*2</t>
  </si>
  <si>
    <t>Odkaz na mn. položky pořadí 21 : 1,00000*2</t>
  </si>
  <si>
    <t>Odkaz na mn. položky pořadí 22 : 1,00000*2</t>
  </si>
  <si>
    <t>Odkaz na mn. položky pořadí 28 : 1,00000*2</t>
  </si>
  <si>
    <t>Odkaz na mn. položky pořadí 29 : 1,00000*2</t>
  </si>
  <si>
    <t>Odkaz na mn. položky pořadí 30 : 1,00000*2</t>
  </si>
  <si>
    <t>Odkaz na mn. položky pořadí 104 : 18,00000*2</t>
  </si>
  <si>
    <t>Odkaz na mn. položky pořadí 116 : 21,00000</t>
  </si>
  <si>
    <t>734263313R00</t>
  </si>
  <si>
    <t>Šroubení topenářské, přímé, mosazné, DN 20, PN 10, včetně dodávky materiálu</t>
  </si>
  <si>
    <t>Odkaz na mn. položky pořadí 32 : 1,00000*2</t>
  </si>
  <si>
    <t>Odkaz na mn. položky pořadí 105 : 5,00000*2</t>
  </si>
  <si>
    <t>734263314R00</t>
  </si>
  <si>
    <t>Šroubení topenářské, přímé, mosazné, DN 25, PN 10, včetně dodávky materiálu</t>
  </si>
  <si>
    <t>Odkaz na mn. položky pořadí 69 : 1,00000*2</t>
  </si>
  <si>
    <t>Odkaz na mn. položky pořadí 107 : 8,00000*2</t>
  </si>
  <si>
    <t>Odkaz na mn. položky pořadí 125 : 3,00000*2</t>
  </si>
  <si>
    <t>5*3</t>
  </si>
  <si>
    <t>734263315R00</t>
  </si>
  <si>
    <t>Šroubení topenářské, přímé, mosazné, DN 32, PN 10, včetně dodávky materiálu</t>
  </si>
  <si>
    <t>Odkaz na mn. položky pořadí 106 : 12,00000*2</t>
  </si>
  <si>
    <t>Odkaz na mn. položky pořadí 108 : 3,00000*2</t>
  </si>
  <si>
    <t>Odkaz na mn. položky pořadí 117 : 3,00000*2</t>
  </si>
  <si>
    <t>Odkaz na mn. položky pořadí 126 : 2,00000</t>
  </si>
  <si>
    <t>734263316R00</t>
  </si>
  <si>
    <t>Šroubení topenářské, přímé, mosazné, DN 40, PN 10, včetně dodávky materiálu</t>
  </si>
  <si>
    <t>Odkaz na mn. položky pořadí 39 : 3,00000*2</t>
  </si>
  <si>
    <t>Odkaz na mn. položky pořadí 70 : 2,00000</t>
  </si>
  <si>
    <t>Odkaz na mn. položky pořadí 72 : 1,00000*2</t>
  </si>
  <si>
    <t>Odkaz na mn. položky pořadí 109 : 2,00000*2</t>
  </si>
  <si>
    <t>Odkaz na mn. položky pořadí 118 : 2,00000*2</t>
  </si>
  <si>
    <t>734265317R00</t>
  </si>
  <si>
    <t>Šroubení topenářské, přímé, mosazné, DN 50, PN 16, včetně dodávky materiálu</t>
  </si>
  <si>
    <t>Odkaz na mn. položky pořadí 73 : 2,00000</t>
  </si>
  <si>
    <t>Odkaz na mn. položky pořadí 78 : 3,00000*4</t>
  </si>
  <si>
    <t>Odkaz na mn. položky pořadí 127 : 1,00000*2</t>
  </si>
  <si>
    <t>734293312R00</t>
  </si>
  <si>
    <t>Kohout kulový, napouštěcí a vypouštěcí, mosazný, DN 15, PN 10, včetně dodávky materiálu</t>
  </si>
  <si>
    <t>2*(6+2+2)+1</t>
  </si>
  <si>
    <t>734295214R00</t>
  </si>
  <si>
    <t>Filtr mosazný, DN 32, PN 20, vnitřní-vnitřní závit, včetně dodávky materiálu</t>
  </si>
  <si>
    <t>734295215R00</t>
  </si>
  <si>
    <t>Filtr mosazný, DN 40, PN 20, vnitřní-vnitřní závit, včetně dodávky materiálu</t>
  </si>
  <si>
    <t>Návarek s metrickým závitem M 20 x 1,5, délka do 220 mm, včetně dodávky materiálu</t>
  </si>
  <si>
    <t>Odkaz na mn. položky pořadí 130 : 9,00000</t>
  </si>
  <si>
    <t>734494213R00</t>
  </si>
  <si>
    <t>Návarek s trubkovým závitem G 1/2", včetně dodávky materiálu</t>
  </si>
  <si>
    <t>Odkaz na mn. položky pořadí 129 : 8,00000</t>
  </si>
  <si>
    <t>Odkaz na mn. položky pořadí 131 : 6,00000</t>
  </si>
  <si>
    <t>734494214R00</t>
  </si>
  <si>
    <t>Návarek s trubkovým závitem G 3/4", včetně dodávky materiálu</t>
  </si>
  <si>
    <t>734494215R00</t>
  </si>
  <si>
    <t>Návarek s trubkovým závitem G 1", včetně dodávky materiálu</t>
  </si>
  <si>
    <t>734-01</t>
  </si>
  <si>
    <t>Pryžový vibrační mezikus tmax=100°C, PN16 DN40</t>
  </si>
  <si>
    <t>viz TZ D.2-01 a výkresová část</t>
  </si>
  <si>
    <t>734-04</t>
  </si>
  <si>
    <t>Pryžový vibrační mezikus tmax=100°C, PN16 DN65</t>
  </si>
  <si>
    <t>734-05</t>
  </si>
  <si>
    <t>Vyvažovací ventil DN 25, vč. měřících ventilků, specifikace viz technická zpráva, včetně montáže</t>
  </si>
  <si>
    <t>viz TZ D.1.4.d-01 a výkresová část</t>
  </si>
  <si>
    <t>734-06</t>
  </si>
  <si>
    <t>Vyvažovací ventil DN 32, vč. měřících ventilků, specifikace viz technická zpráva, včetně montáže</t>
  </si>
  <si>
    <t>734-08</t>
  </si>
  <si>
    <t>Vyvažovací ventil DN 50, vč. měřících ventilků, specifikace viz technická zpráva, včetně montáže</t>
  </si>
  <si>
    <t>734-10</t>
  </si>
  <si>
    <t>Pojistný ventil ot. tlak 3 bar, 3/4" x 1"</t>
  </si>
  <si>
    <t xml:space="preserve"> - závitový pružinový pojistný ventil ot. tlak 3 bar, 3/4" x 1".</t>
  </si>
  <si>
    <t>734-11</t>
  </si>
  <si>
    <t>Teploměr 0-120°C, včetně montáže</t>
  </si>
  <si>
    <t>6+2</t>
  </si>
  <si>
    <t>734-12</t>
  </si>
  <si>
    <t>Manometr 0-4 bar, M20x1,5, vč. zahnuté přivařovací smyčky M20x1,5, vč. třícestného ventilu, včetně montáže</t>
  </si>
  <si>
    <t>6+2+1</t>
  </si>
  <si>
    <t>734-13</t>
  </si>
  <si>
    <t>Termomanometr 0-4 bar, 0-120°C, včetně montáže</t>
  </si>
  <si>
    <t>6</t>
  </si>
  <si>
    <t>735-07</t>
  </si>
  <si>
    <t>Napuštění vody do otopného systému</t>
  </si>
  <si>
    <t>783424740R00</t>
  </si>
  <si>
    <t>Nátěry potrubí a armatur syntetické potrubí, do DN 50 mm, základní</t>
  </si>
  <si>
    <t>783425750R00</t>
  </si>
  <si>
    <t>Nátěry potrubí a armatur syntetické potrubí, do DN 100 mm, základní</t>
  </si>
  <si>
    <t>230120041R00</t>
  </si>
  <si>
    <t>Čištění potrubí profukováním nebo proplach. DN 32</t>
  </si>
  <si>
    <t>230120042R00</t>
  </si>
  <si>
    <t>Čištění potrubí profukováním nebo proplach. DN 40</t>
  </si>
  <si>
    <t>230120043R00</t>
  </si>
  <si>
    <t>Čištění potrubí profukováním nebo proplach. DN 50</t>
  </si>
  <si>
    <t>230120044R00</t>
  </si>
  <si>
    <t>Čištění potrubí profukováním nebo proplach. DN 65</t>
  </si>
  <si>
    <t>230120045R00</t>
  </si>
  <si>
    <t>Čištění potrubí profukováním nebo proplach. DN 80</t>
  </si>
  <si>
    <t>230170001R00</t>
  </si>
  <si>
    <t>Příprava pro zkoušku těsnosti, DN do 40</t>
  </si>
  <si>
    <t>sada</t>
  </si>
  <si>
    <t>POL1_9</t>
  </si>
  <si>
    <t>viz technická zpráva</t>
  </si>
  <si>
    <t>230170002R00</t>
  </si>
  <si>
    <t>Příprava pro zkoušku těsnosti, DN 50 - 80</t>
  </si>
  <si>
    <t>230170003R00</t>
  </si>
  <si>
    <t>Příprava pro zkoušku těsnosti, DN 100 - 125</t>
  </si>
  <si>
    <t>230170011R00</t>
  </si>
  <si>
    <t>Zkouška těsnosti potrubí, DN do 40</t>
  </si>
  <si>
    <t>230170012R00</t>
  </si>
  <si>
    <t>Zkouška těsnosti potrubí, DN 50 - 80</t>
  </si>
  <si>
    <t>Odkaz na mn. položky pořadí 146 : 6,99913</t>
  </si>
  <si>
    <t>979981104R00</t>
  </si>
  <si>
    <t>Odvoz a likvidace suti bez příměsí - kontejnerem do 9 t</t>
  </si>
  <si>
    <t>Odkaz na mn. položky pořadí 148 : 6,19913</t>
  </si>
  <si>
    <t>Odkaz na mn. položky pořadí 149 : 0,80000</t>
  </si>
  <si>
    <t>Vodorovné přemístění suti přes 5000 m do 6000 m</t>
  </si>
  <si>
    <t>979990144R00</t>
  </si>
  <si>
    <t>Poplatek za skládku za uložení, minerální vata,  , skupina 17 06 04 z Katalogu odpadů</t>
  </si>
  <si>
    <t>Odkaz na dem. hmot. položky pořadí 2 : 6,19913</t>
  </si>
  <si>
    <t>Poplatek za skládku za recyklaci, suti s 10 % příměsi dřeva, plastu apod.,  , skupina 17 01 07 z Katalogu odpadů</t>
  </si>
  <si>
    <t>0,8</t>
  </si>
  <si>
    <t>Nakládání suti a vybouraných hmot nakládání suti a vybouraných hmot na dopravní prostředky pro vodorovné přemístění</t>
  </si>
  <si>
    <t>14 01</t>
  </si>
  <si>
    <t>Stavební přípomocné práce pro profese MaR</t>
  </si>
  <si>
    <t>14 02</t>
  </si>
  <si>
    <t>Stavební přípomocné práce pro profese ZTI</t>
  </si>
  <si>
    <t>14 03</t>
  </si>
  <si>
    <t>Stavební přípomocné práce pro profese ÚT</t>
  </si>
  <si>
    <t>310238211RT1</t>
  </si>
  <si>
    <t>Zazdívka otvorů o ploše přes 0,25 m2 do 1 m2 ve zdivu nadzákladovém cihlami pálenými pro jakoukoliv maltu vápenocementovou</t>
  </si>
  <si>
    <t>m3</t>
  </si>
  <si>
    <t>801-4</t>
  </si>
  <si>
    <t>včetně pomocného pracovního lešení</t>
  </si>
  <si>
    <t xml:space="preserve"> - zazdívka otvoru po demontovaném odkouření/komínu</t>
  </si>
  <si>
    <t>3-001</t>
  </si>
  <si>
    <t>Dodatečné zapravení prostupů stropními a stěnovými konstrukcemi</t>
  </si>
  <si>
    <t>611421331RT2</t>
  </si>
  <si>
    <t>Oprava vnitřních vápenných omítek stropů železobetonových rovných tvárnicových a kleneb v množství opravované plochy_x000D_
 v množství opravované plochy přes 10 do 30 %, štukových</t>
  </si>
  <si>
    <t>Včetně pomocného pracovního lešení o výšce podlahy do 1900 mm a pro zatížení do 1,5 kPa.</t>
  </si>
  <si>
    <t>39</t>
  </si>
  <si>
    <t>612409991R00</t>
  </si>
  <si>
    <t>Začištění omítek kolem oken, dveří a obkladů apod. maltou vápenou</t>
  </si>
  <si>
    <t>10</t>
  </si>
  <si>
    <t>612421637R00</t>
  </si>
  <si>
    <t>Omítky vnitřní stěn vápenné nebo vápenocementové v podlaží i ve schodišti štukové</t>
  </si>
  <si>
    <t>801-1</t>
  </si>
  <si>
    <t>Zapravení nového zdiva po demontovaném odkouření/komínu.</t>
  </si>
  <si>
    <t>Odkaz na mn. položky pořadí 7 : 0,10000</t>
  </si>
  <si>
    <t>612421331RT2</t>
  </si>
  <si>
    <t>Oprava vnitřních vápenných omítek stěn v množství opravované plochy přes 10 do 30 %,  štukových</t>
  </si>
  <si>
    <t>30,5*3,4</t>
  </si>
  <si>
    <t>612481211RT3</t>
  </si>
  <si>
    <t>Vyztužení povrchu vnitřních stěn sklotextilní síťovinou s dodávkou síťoviny a stěrkového tmelu</t>
  </si>
  <si>
    <t>61-02</t>
  </si>
  <si>
    <t>Černo žlutý nátěr kraje betonových základů, š. 50 mm</t>
  </si>
  <si>
    <t>viz TZ a výkresová část</t>
  </si>
  <si>
    <t>2*(1,55+0,95)+1</t>
  </si>
  <si>
    <t>631315711R00</t>
  </si>
  <si>
    <t xml:space="preserve">Mazanina z betonu prostého tl. přes 120 do 240 mm třídy C 25/30,  </t>
  </si>
  <si>
    <t>(z kameniva) hlazená dřevěným hladítkem</t>
  </si>
  <si>
    <t>Včetně vytvoření dilatačních spár, bez zaplnění.</t>
  </si>
  <si>
    <t>Zhotovení nových betonových základových soklů pod nově instalovanou technologii.</t>
  </si>
  <si>
    <t>0,25*0,95*0,15+0,005</t>
  </si>
  <si>
    <t>631361921R00</t>
  </si>
  <si>
    <t>Výztuž mazanin z betonů a z lehkých betonů ze svařovaných sítí</t>
  </si>
  <si>
    <t>včetně distančních prvků</t>
  </si>
  <si>
    <t>0,0025</t>
  </si>
  <si>
    <t>941955004R00</t>
  </si>
  <si>
    <t>Lešení lehké pracovní pomocné pomocné, o výšce lešeňové podlahy přes 2,5 do 3,5 m</t>
  </si>
  <si>
    <t>45</t>
  </si>
  <si>
    <t>952901221R00</t>
  </si>
  <si>
    <t>Vyčištění budov a ostatních objektů průmyslových budov a objektů výrobních, skladovacích, garáží, dílen nebo hal apod. s nespalnou podlahou - zametení podlahy, umytí dlažeb nebo keramických podlah v přilehlých místnostech, chodbách a schodištích, umytí obkladů, schodů,vyčištění a umytí oken a dveří s rámy a zárubněmi, umytí a vyčištění jiných zasklených a natíraných ploch a zařizovacích předmětů před předáním do užívání jakékoliv výšky podlaží</t>
  </si>
  <si>
    <t>POL1_1</t>
  </si>
  <si>
    <t>961055111R00</t>
  </si>
  <si>
    <t>Bourání základů železobetonových</t>
  </si>
  <si>
    <t>nebo vybourání otvorů průřezové plochy přes 4 m2 v základech</t>
  </si>
  <si>
    <t>Bourání stávajících ŽB základů pod technologií.</t>
  </si>
  <si>
    <t>2*0,25</t>
  </si>
  <si>
    <t>965048150R00</t>
  </si>
  <si>
    <t>Dočištění povrchu po vybourání dlažeb do tmele, plochy do 50%</t>
  </si>
  <si>
    <t>Odkaz na mn. položky pořadí 15 : 3,50000</t>
  </si>
  <si>
    <t>965081812RT1</t>
  </si>
  <si>
    <t>Bourání podlah z dlaždic teracových, tloušťky do 30 mm, plochy do 1 m2</t>
  </si>
  <si>
    <t>bez podkladního lože, s jakoukoliv výplní spár</t>
  </si>
  <si>
    <t xml:space="preserve"> - odsekání dlažby na bouraných soklových základech</t>
  </si>
  <si>
    <t xml:space="preserve"> - odsekání dlažby pro rozšíření stávajícího soklového základu</t>
  </si>
  <si>
    <t>2*1,6+0,3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</si>
  <si>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</si>
  <si>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</si>
  <si>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3*1,2</t>
  </si>
  <si>
    <t>971033261R00</t>
  </si>
  <si>
    <t>Vybourání otvorů ve zdivu cihelném z jakýchkoliv cihel pálených_x000D_
 na jakoukoliv maltu vápenou nebo vápenocementovou, plochy do 0,0225 m2, tloušťky do 600 mm</t>
  </si>
  <si>
    <t>základovém nebo nadzákladovém,</t>
  </si>
  <si>
    <t>Včetně pomocného lešení o výšce podlahy do 1900 mm a pro zatížení do 1,5 kPa  (150 kg/m2).</t>
  </si>
  <si>
    <t xml:space="preserve"> - rozšíření stávajícího otvoru pro nové odkouření</t>
  </si>
  <si>
    <t>999281105R00</t>
  </si>
  <si>
    <t xml:space="preserve">Přesun hmot pro opravy a údržbu objektů pro opravy a údržbu dosavadních objektů včetně vnějších plášťů_x000D_
 výšky do 6 m,  </t>
  </si>
  <si>
    <t>Přesun hmot</t>
  </si>
  <si>
    <t>POL7_</t>
  </si>
  <si>
    <t>oborů 801, 803, 811 a 812</t>
  </si>
  <si>
    <t>766669117R00</t>
  </si>
  <si>
    <t>Montáž dveřních křídel kompletizovaných dokování_x000D_
 samozavírače na ocelovou zárubeň</t>
  </si>
  <si>
    <t>800-766</t>
  </si>
  <si>
    <t>Odkaz na mn. položky pořadí 24 : 1,00000</t>
  </si>
  <si>
    <t>766662811R00</t>
  </si>
  <si>
    <t>Demontáž dveřních křídel prahů dveří_x000D_
 jednokřídlových</t>
  </si>
  <si>
    <t>766662811R00-01</t>
  </si>
  <si>
    <t>Demontáž dveřních křídel do š. 0,9 m</t>
  </si>
  <si>
    <t>767646510R00</t>
  </si>
  <si>
    <t>Montáž dveří protipožárních uzávěrů,  , jednokřídlových</t>
  </si>
  <si>
    <t>800-767</t>
  </si>
  <si>
    <t>Odkaz na mn. položky pořadí 23 : 1,00000</t>
  </si>
  <si>
    <t>55341454.AR</t>
  </si>
  <si>
    <t>dveře speciální protipožární; vnitřní; š = 900 mm; h = 1 970,0 mm; kovové; EI 30 min</t>
  </si>
  <si>
    <t>RTS 22/ I</t>
  </si>
  <si>
    <t>767-01</t>
  </si>
  <si>
    <t>Záruběň z žárově pozinkovaného plechu 900x1970 mm, 2x RAL 7040</t>
  </si>
  <si>
    <t>771101310R00</t>
  </si>
  <si>
    <t>Příprava podkladu pod dlažby vyčištění keramické dlažby</t>
  </si>
  <si>
    <t>800-771</t>
  </si>
  <si>
    <t>Odkaz na mn. položky pořadí 12 : 39,00000</t>
  </si>
  <si>
    <t>771551030R00</t>
  </si>
  <si>
    <t>Montáž podlah z dlaždic teracových velikosti 300 x 300 mm</t>
  </si>
  <si>
    <t xml:space="preserve"> - doplnění dlažby na bouraných soklových základech</t>
  </si>
  <si>
    <t xml:space="preserve"> - doplnění dlažby pro rozšíření stávajícího soklového základu</t>
  </si>
  <si>
    <t>59247377R</t>
  </si>
  <si>
    <t>dlažba betonová dvouvrstvá; čtverec; povrch teraco; růžovobílá; 4/8, 8/16; l = 300 mm; š = 300 mm; tl. 30,0 mm</t>
  </si>
  <si>
    <t>784402801R00</t>
  </si>
  <si>
    <t>Odstranění maleb oškrabáním, v místnostech do 3,8 m</t>
  </si>
  <si>
    <t>800-784</t>
  </si>
  <si>
    <t>POL1_7</t>
  </si>
  <si>
    <t>Odkaz na mn. položky pořadí 33 : 142,80000</t>
  </si>
  <si>
    <t>784191201R00</t>
  </si>
  <si>
    <t>Příprava povrchu Penetrace (napouštění) podkladu disperzní, jednonásobná</t>
  </si>
  <si>
    <t>Odkaz na mn. položky pořadí 26 : 3,50000</t>
  </si>
  <si>
    <t>784145412R00</t>
  </si>
  <si>
    <t>Malby z malířských směsí disperzních,  , bělost 86 %, dvojnásobné</t>
  </si>
  <si>
    <t>30,5*1,8</t>
  </si>
  <si>
    <t>784442001RT2</t>
  </si>
  <si>
    <t>Malby z malířských směsí disperzních, v místnostech do 3,8 m, jednobarevné, dvojnásobné + 1x penetrace</t>
  </si>
  <si>
    <t>Odkaz na mn. položky pořadí 3 : 39,00000</t>
  </si>
  <si>
    <t>30,5*1,6</t>
  </si>
  <si>
    <t>784011111R00</t>
  </si>
  <si>
    <t xml:space="preserve">Ostatní práce oprášení/ometení podkladu,  ,   </t>
  </si>
  <si>
    <t>784011121R00</t>
  </si>
  <si>
    <t xml:space="preserve">Ostatní práce broušení štuků a nových omítek,  ,   </t>
  </si>
  <si>
    <t>Odkaz na mn. položky pořadí 5 : 0,10000</t>
  </si>
  <si>
    <t>Odkaz na mn. položky pořadí 6 : 103,70000</t>
  </si>
  <si>
    <t>979081121R00</t>
  </si>
  <si>
    <t>Odvoz suti a vybouraných hmot na skládku Příplatek k odvozu za každý další 1 km</t>
  </si>
  <si>
    <t>Odkaz na mn. položky pořadí 37 : 1,81003</t>
  </si>
  <si>
    <t>979082121R00</t>
  </si>
  <si>
    <t>Vnitrostaveništní doprava suti a vybouraných hmot Příplatek k vnitrost. dopravě suti za dalších 5 m</t>
  </si>
  <si>
    <t>Odvoz a likvidace suti bez příměsí - kontejnerem Kontejner, suť bez příměsí, odvoz a likvidace, 9 t</t>
  </si>
  <si>
    <t>Odkaz na mn. položky pořadí 39 : 0,26713</t>
  </si>
  <si>
    <t>Odkaz na mn. položky pořadí 40 : 1,20000</t>
  </si>
  <si>
    <t>Odkaz na mn. položky pořadí 41 : 0,34290</t>
  </si>
  <si>
    <t>979990107R00</t>
  </si>
  <si>
    <t>Poplatek za skládku směs betonu,cihel a dřeva, skupina 17 09 04 z Katalogu odpadů</t>
  </si>
  <si>
    <t>Odkaz na dem. hmot. položky pořadí 14 : 0,00613</t>
  </si>
  <si>
    <t>Odkaz na dem. hmot. položky pořadí 15 : 0,24500</t>
  </si>
  <si>
    <t>Odkaz na dem. hmot. položky pořadí 17 : 0,01600</t>
  </si>
  <si>
    <t>979990108R00</t>
  </si>
  <si>
    <t>Poplatek za skládku železobeton, skupina 17 01 01 z Katalogu odpadů</t>
  </si>
  <si>
    <t>Odkaz na dem. hmot. položky pořadí 13 : 1,20000</t>
  </si>
  <si>
    <t>0,05</t>
  </si>
  <si>
    <t>Odkaz na dem. hmot. položky pořadí 16 : 0,27360</t>
  </si>
  <si>
    <t>Odkaz na dem. hmot. položky pořadí 20 : 0,00180</t>
  </si>
  <si>
    <t>Odkaz na dem. hmot. položky pořadí 21 : 0,01750</t>
  </si>
  <si>
    <t>0R</t>
  </si>
  <si>
    <t>materiál drobný</t>
  </si>
  <si>
    <t>Kč</t>
  </si>
  <si>
    <t>D-001</t>
  </si>
  <si>
    <t>Detektor oxid uhelnatý, stacionární</t>
  </si>
  <si>
    <t>ks</t>
  </si>
  <si>
    <t>POL3_0</t>
  </si>
  <si>
    <t>222611151R00</t>
  </si>
  <si>
    <t>Montáž snímače plynů aktivního (CO, CO2, intenzita plynu, apod.)</t>
  </si>
  <si>
    <t>D-005</t>
  </si>
  <si>
    <t>Detektor hořlavých plynů, zemní plyn, stacionární</t>
  </si>
  <si>
    <t>D-007</t>
  </si>
  <si>
    <t>Centrála a zdroj detekce, DIN</t>
  </si>
  <si>
    <t>222611421R00</t>
  </si>
  <si>
    <t>Montáž ústředny / CO/ CH4/ apod.</t>
  </si>
  <si>
    <t>D-009</t>
  </si>
  <si>
    <t>Snímač teploty venkovní, Pt1000/3850</t>
  </si>
  <si>
    <t>222611141R00</t>
  </si>
  <si>
    <t xml:space="preserve">Montáž teploměru pasivního včetně zapojení </t>
  </si>
  <si>
    <t>D-011</t>
  </si>
  <si>
    <t>Snímač teploty prostorový, Pt1000/3850</t>
  </si>
  <si>
    <t>405114950R</t>
  </si>
  <si>
    <t>Snímač odpor.do jímky ponor 100 se stonkem</t>
  </si>
  <si>
    <t>405910064R</t>
  </si>
  <si>
    <t>Jímka nerezová,G1/2, 100mm</t>
  </si>
  <si>
    <t>222611195R00</t>
  </si>
  <si>
    <t>Montáž jímky do dl. 300 mm</t>
  </si>
  <si>
    <t>D-019</t>
  </si>
  <si>
    <t>Snímač zaplavení, plovákový</t>
  </si>
  <si>
    <t>D-020</t>
  </si>
  <si>
    <t>Montáž snímače zaplavení</t>
  </si>
  <si>
    <t>D-021</t>
  </si>
  <si>
    <t>Snímač tlaku, 0-6bar, 0-10V, M20x1,5</t>
  </si>
  <si>
    <t>222611131R00</t>
  </si>
  <si>
    <t>Montáž snímače tlaku aktivního 0-10 V/ 4-20 mA, včetně zapojení</t>
  </si>
  <si>
    <t>D-023</t>
  </si>
  <si>
    <t>3cestný mosazný manometrický kohout, M20x1,5</t>
  </si>
  <si>
    <t>D-024</t>
  </si>
  <si>
    <t>Montáž sestavy pro snímání tlaku</t>
  </si>
  <si>
    <t>V-015</t>
  </si>
  <si>
    <t>3cestný ventil, DN25, Kvs 6,3</t>
  </si>
  <si>
    <t>V-017</t>
  </si>
  <si>
    <t>3cestný ventil, DN32, Kvs 16</t>
  </si>
  <si>
    <t>VS-002</t>
  </si>
  <si>
    <t>Servopohon 0-10V, 24V AC,DC</t>
  </si>
  <si>
    <t>222611211R00</t>
  </si>
  <si>
    <t xml:space="preserve">Montáž servopohonu 230/ 24 V, 0-10 V/ 4-20 mA, včetně zapojení </t>
  </si>
  <si>
    <t>HW-009</t>
  </si>
  <si>
    <t>Kombinovaný I/O modul s řídící deskou PLC, 17xAI, 29xDI, 9xAO, 12xDO, 2x RS232, 2x RS485, ModBus</t>
  </si>
  <si>
    <t>HW-010</t>
  </si>
  <si>
    <t>Montáž kombinovaného modulu s řídící deskou PLC</t>
  </si>
  <si>
    <t>HW-011</t>
  </si>
  <si>
    <t>Barevný display, 7 “ LCD TFT</t>
  </si>
  <si>
    <t>HW-012</t>
  </si>
  <si>
    <t>Montáž barevného displeje do dveří rozvaděče a zapojení</t>
  </si>
  <si>
    <t>34121550R</t>
  </si>
  <si>
    <t>Kabel sdělovací s Cu jádrem JYTY 2 x 1 mm</t>
  </si>
  <si>
    <t>34121554R</t>
  </si>
  <si>
    <t>Kabel sdělovací s Cu jádrem JYTY 4 x 1 mm</t>
  </si>
  <si>
    <t>34121582R</t>
  </si>
  <si>
    <t>Kabel sdělovací J-Y(St)Y 2x2x0,8</t>
  </si>
  <si>
    <t>34140966R</t>
  </si>
  <si>
    <t>vodič CY; silový, propojovací jednožilový; pevné uložení; jádro Cu plné holé; počet žil 1; jmen.průřez jádra 6,00 mm2; vnější průměr 4,8 mm; izolace PVC; tl. izolace min 0,8 mm; odolnost proti šíření plamene</t>
  </si>
  <si>
    <t>34111030R</t>
  </si>
  <si>
    <t>kabel CYKY; instalační; pro pevné uložení ve vnitřních a venk.prostorách v zemi, betonu; Cu plné holé jádro, tvar jádra RE-kulatý jednodrát; počet a průřez žil 3x1,5mm2; počet žil 3; teplota použití -30 až 70 °C; max.provoz.teplota při zkratu 160 °C; min.teplota pokládky -5 °C; průřez vodiče 1,5 mm2; samozhášivý; odolnost vůči UV záření; barva pláště černá</t>
  </si>
  <si>
    <t>34111036R</t>
  </si>
  <si>
    <t>kabel CYKY; instalační; pro pevné uložení ve vnitřních a venk.prostorách v zemi, betonu; Cu plné holé jádro, tvar jádra RE-kulatý jednodrát; počet a průřez žil 3x2,5mm2; počet žil 3; teplota použití -30 až 70 °C; max.provoz.teplota při zkratu 160 °C; min.teplota pokládky -5 °C; průřez vodiče 2,5 mm2; samozhášivý; odolnost vůči UV záření; barva pláště černá</t>
  </si>
  <si>
    <t>34111094R</t>
  </si>
  <si>
    <t>kabel CYKY; instalační; pro pevné uložení ve vnitřních a venk.prostorách v zemi, betonu; Cu plné holé jádro, tvar jádra RE-kulatý jednodrát; počet a průřez žil 5x2,5mm2; počet žil 5; teplota použití -30 až 70 °C; max.provoz.teplota při zkratu 160 °C; min.teplota pokládky -5 °C; průřez vodiče 2,5 mm2; samozhášivý; odolnost vůči UV záření; barva pláště černá</t>
  </si>
  <si>
    <t>220264112R00</t>
  </si>
  <si>
    <t>Žlab drátěný přímý, včetně uchycení na stěnu, výšky 60 mm, šířky 100 mm, pr. drátu 3,9 mm, s integrovanou spojkou</t>
  </si>
  <si>
    <t>M22</t>
  </si>
  <si>
    <t>220264111R00</t>
  </si>
  <si>
    <t>Žlab drátěný přímý, včetně uchycení na stěnu, výšky 60 mm, šířky 60 mm, pr. drátu 3,9 mm, s integrovanou spojkou</t>
  </si>
  <si>
    <t>222260573R00</t>
  </si>
  <si>
    <t>Trubka plast. tuhá 25 na příchytkách vč.příchytek</t>
  </si>
  <si>
    <t>222281301R00</t>
  </si>
  <si>
    <t>JYTY 1 mm - CYKY do 2,5 mm, 2-5 žil, v trubkách</t>
  </si>
  <si>
    <t>222281501R00</t>
  </si>
  <si>
    <t>JYTY 1 mm-CYKY do 2,5 mm, 2-5 žil, vyváz.ve žlabu</t>
  </si>
  <si>
    <t>210800527R00</t>
  </si>
  <si>
    <t xml:space="preserve">Montáž vodiče H07V-U (CY), 6 mm2, uloženého volně,  </t>
  </si>
  <si>
    <t>M21</t>
  </si>
  <si>
    <t>210100001R00</t>
  </si>
  <si>
    <t>Ukončení vodičů  v rozvaděči včetně zapojení a vodičové koncovky,  , průřez do 2,5 mm2</t>
  </si>
  <si>
    <t>222612113R00</t>
  </si>
  <si>
    <t>Definování řídícího systému (PLC, DDC)</t>
  </si>
  <si>
    <t>DB</t>
  </si>
  <si>
    <t>222612111R00</t>
  </si>
  <si>
    <t>Vizualizace pro grafický displej</t>
  </si>
  <si>
    <t>OE-020</t>
  </si>
  <si>
    <t>Zásuvková skříň</t>
  </si>
  <si>
    <t>OE-021</t>
  </si>
  <si>
    <t>Montáž zásuvkové skříně</t>
  </si>
  <si>
    <t>OE-003</t>
  </si>
  <si>
    <t>Stop tlačítko-hřib, krabice na povrch</t>
  </si>
  <si>
    <t>Montáž stop tlačítko-hřib, krabice na povrch</t>
  </si>
  <si>
    <t>PC 742-067</t>
  </si>
  <si>
    <t>Svítidlo přisazené s vyšším krytím LED 54 W, 7090 lm</t>
  </si>
  <si>
    <t>210201523R00</t>
  </si>
  <si>
    <t>Montáž svítidla LED do technických prostor, stropního závěsného, na dva upevňovací body</t>
  </si>
  <si>
    <t>s vestavěným LED modulem</t>
  </si>
  <si>
    <t>PC 742-069</t>
  </si>
  <si>
    <t>Instalační spínač na omítku 10A/250V, IP44</t>
  </si>
  <si>
    <t>210110001R00</t>
  </si>
  <si>
    <t>Montáž spínače nástěnného pro prostředí obyčejné nebo vlhké včetně zapojení, jednopólového,  , řazení 1</t>
  </si>
  <si>
    <t>PC 742-076</t>
  </si>
  <si>
    <t>Instalační zásuvky na omítku 230V, IP44, 1nás</t>
  </si>
  <si>
    <t>210111001R00</t>
  </si>
  <si>
    <t xml:space="preserve">Montáž zásuvky domovní vestavné bez předvrtání profilových otvorů včetně zapojení,  , provedení 2P,  </t>
  </si>
  <si>
    <t>OE-004</t>
  </si>
  <si>
    <t>Drobný elektroinstalační a spojovací materiál</t>
  </si>
  <si>
    <t>OE-101</t>
  </si>
  <si>
    <t>Doplňující ochranné pospojení</t>
  </si>
  <si>
    <t>R-001-DT01</t>
  </si>
  <si>
    <t>Rozváděč přisazený, oceloplechový, vystrojený, 1600x800x400 IP 55/20, IN=40A, IkS=8,0kA, přívod a, vývody vrchem, barva dle standardu investora, shlavním vypínačem, přepěťovými ochranami,</t>
  </si>
  <si>
    <t>osvětlením rozvaděče a se zásuvkou 230V, svýzbrojí pro silové napojení všech připojených zařízení a jejich ovládání a jejich příslušenstvím a s výstrojí pro připojení všech periferií.</t>
  </si>
  <si>
    <t>210190004R00</t>
  </si>
  <si>
    <t>Montáž oceloplechové rozvodnice, do hmotnosti 150 kg</t>
  </si>
  <si>
    <t>montáž rozvaděčů nn a vn včetně usazení, sestavení dílců, vyvážení, upevnění, zapojení a montáž demontovaných částí a přístrojů,  kontroly a dotažení spojů, opravy nátěrů, avšak bez zapojení, a ukončení kabelů</t>
  </si>
  <si>
    <t>OE-102</t>
  </si>
  <si>
    <t>Demontáže</t>
  </si>
  <si>
    <t>OE-103</t>
  </si>
  <si>
    <t>Revize elektro</t>
  </si>
  <si>
    <t>OE-104</t>
  </si>
  <si>
    <t>Dílenská dokumentace</t>
  </si>
  <si>
    <t>OE-105</t>
  </si>
  <si>
    <t>Projektová dokumentace skutečného stavu</t>
  </si>
  <si>
    <t>222612121R00</t>
  </si>
  <si>
    <t>Kompletní kotrola zapojení HW</t>
  </si>
  <si>
    <t>OE-107</t>
  </si>
  <si>
    <t>Zprovoznění, zaškolení obsluhy</t>
  </si>
  <si>
    <t>OE-108</t>
  </si>
  <si>
    <t>Ostatní režijní náklady</t>
  </si>
  <si>
    <t>VRN-VN-01</t>
  </si>
  <si>
    <t>Revize kouřovodu, komínu</t>
  </si>
  <si>
    <t>VRN-VN-02</t>
  </si>
  <si>
    <t>Měření emisí</t>
  </si>
  <si>
    <t xml:space="preserve">ks    </t>
  </si>
  <si>
    <t>VRN-VN-03</t>
  </si>
  <si>
    <t>Spuštění kotle</t>
  </si>
  <si>
    <t>VRN-VN-04</t>
  </si>
  <si>
    <t>Vyregulování a seřízení vyvažovacích armatur</t>
  </si>
  <si>
    <t>VRN-VN-05</t>
  </si>
  <si>
    <t>Vypuštění systému</t>
  </si>
  <si>
    <t>VRN-VN-06</t>
  </si>
  <si>
    <t>Napuštění systému a úprava vody na výstupní parametry viz technická zpráva</t>
  </si>
  <si>
    <t>VRN-VN-07</t>
  </si>
  <si>
    <t>Vizuální kontrola svárů (ČSN EN ISO 17637 (051180)</t>
  </si>
  <si>
    <t>904      R02</t>
  </si>
  <si>
    <t>Hzs-zkousky v ramci montaz.praci, Topná zkouška</t>
  </si>
  <si>
    <t>Prav.M</t>
  </si>
  <si>
    <t>VRN-VN-08</t>
  </si>
  <si>
    <t>Požární hlídka po dokončení svářečských prací</t>
  </si>
  <si>
    <t>VRN-VN-10</t>
  </si>
  <si>
    <t>Zkouška těsnosti dle ČSN 060310</t>
  </si>
  <si>
    <t>VRN-VN-11</t>
  </si>
  <si>
    <t>Označení štítky - popis zařízení, armatur a strojů</t>
  </si>
  <si>
    <t>VRN-VN-12</t>
  </si>
  <si>
    <t>Označení potrubí podle ČSN 13 0072</t>
  </si>
  <si>
    <t>VRN-VN-13</t>
  </si>
  <si>
    <t>Odvzdušnění soustavy včetně koordinace s uživatelem napojených staveb na otopnou soustavu</t>
  </si>
  <si>
    <t>220250000100R</t>
  </si>
  <si>
    <t>Agregát elektrického proudu do  15 kVA</t>
  </si>
  <si>
    <t>STROJ</t>
  </si>
  <si>
    <t>Stroj</t>
  </si>
  <si>
    <t>POL6_</t>
  </si>
  <si>
    <t>Jedná se o dodávku elektrické energie pro potřeby zhotovitele. Nejedná se o dodávku stroje.</t>
  </si>
  <si>
    <t>005121 R</t>
  </si>
  <si>
    <t>Zařízení staveniště</t>
  </si>
  <si>
    <t>Veškeré náklady spojené s vybudováním, provozem a odstraněním zařízení staveniště. Vybudování zpevněných ploch pro skladování</t>
  </si>
  <si>
    <t>materiálu, doprava a osazení kontejnerů pro skladování. Doprava a osazení mobilních buněk sociálního zařízení - umývárny, toalety, šatny.</t>
  </si>
  <si>
    <t>Doprava a osazení kanceláří stavby a technického dozoru. Zřízení přípojky elektrické energie a vody do vzdálenosti 1 km od obvodu staveniště. Náhradní zdroj elektrické energie. Náklady na vybavení objektů zařízení staveniště, náklady na energie spotřebované dodavatelem v rámci provozu zařízení staveniště,</t>
  </si>
  <si>
    <t>náklady na potřebný úklid v prostorách zařízení staveniště, náklady na nutnou údržbu a opravy na objektech zařízení staveniště a na</t>
  </si>
  <si>
    <t>přípojkách energií.</t>
  </si>
  <si>
    <t>005121030R</t>
  </si>
  <si>
    <t>Odstranění zařízení staveniště</t>
  </si>
  <si>
    <t>005122 R</t>
  </si>
  <si>
    <t>Provozní vlivy</t>
  </si>
  <si>
    <t>Náklady na ztížené podmínky provádění tam, kde jsou stavební práce zcela nebo zčásti omezovány provozem jiných osob. Jde zejména o</t>
  </si>
  <si>
    <t>zvýšené náklady související s omezením provozem v areálu objednatele nebo o náklady v důsledku nezbytného respektování stávající</t>
  </si>
  <si>
    <t>dopravy ovlivňující stavební práce.</t>
  </si>
  <si>
    <t>005123 R</t>
  </si>
  <si>
    <t>Územní vlivy</t>
  </si>
  <si>
    <t>Náklady na ztížené podmínky provádění tam, kde se vyskytují omezující vlivy konkrétního prostředí, které mají prokazatelný vliv na</t>
  </si>
  <si>
    <t>provádění stavebních prací, Jedná se zejména o náklady související s extrémními podmínkami místa provádění.</t>
  </si>
  <si>
    <t>00411 R</t>
  </si>
  <si>
    <t>Přípravné a průzkumné služby či práce</t>
  </si>
  <si>
    <t>Náklady na provedení průzkumů nebo doplnění stávajících průzkumů, pokud je obchodní podmínky vyžadují a tyto průzkumy nejsou v</t>
  </si>
  <si>
    <t>dostatečném rozsahu součástí projektové dokumentace. Jedná se zejména o Geologický - inženýrsko-geologický / radonový /</t>
  </si>
  <si>
    <t>hydrogeologický / pedologický průzkum, botanický a zoologický průzkum, stavební průzkum - umělecko historický / stavebně statický a</t>
  </si>
  <si>
    <t>případný průzkum výskytu nebezpečných látek - odpadu / munice / výbušnin apod.</t>
  </si>
  <si>
    <t>005121020R</t>
  </si>
  <si>
    <t xml:space="preserve">Provoz zařízení staveniště </t>
  </si>
  <si>
    <t>005124010R</t>
  </si>
  <si>
    <t>Koordinační činnost</t>
  </si>
  <si>
    <t>Koordinace stavebních a technologických dodávek stavby.</t>
  </si>
  <si>
    <t>VRN-ON-01</t>
  </si>
  <si>
    <t>Průběžná fotodokumentace stavby</t>
  </si>
  <si>
    <t>Podrobná fotodokumentace průběhu výstavby - položka zahrnuje náklady na zřízení foto nebo video dokumentace a jej archivaci. Fotodokumentace zachytí průběh výstavby výstavby objektu včetně přípojek a veškerých zakrývaných konstrukcí . Fotodokumentace bude členěna přehledně dle  definice TDS.</t>
  </si>
  <si>
    <t>VRN-ON-02</t>
  </si>
  <si>
    <t>Zajištění pravidelného úklidu komunikací, prostor</t>
  </si>
  <si>
    <t>005211010R</t>
  </si>
  <si>
    <t>Předání a převzetí staveniště</t>
  </si>
  <si>
    <t>005211080R</t>
  </si>
  <si>
    <t xml:space="preserve">Bezpečnostní a hygienická opatření na staveništi </t>
  </si>
  <si>
    <t>Náklady na ztížené podmínky bezpečnostních a hygienických opatření z důvodu extrémního místa provádění.</t>
  </si>
  <si>
    <t>Náklady na vyhotovení dokumentace skutečného provedení stavby a její předání objednateli v požadované formě a požadovaném počtu  - pouze kompletace</t>
  </si>
  <si>
    <t>Pouze kompletace.</t>
  </si>
  <si>
    <t>005231040R</t>
  </si>
  <si>
    <t>Provozní řády</t>
  </si>
  <si>
    <t>2 010</t>
  </si>
  <si>
    <t>Provozní opatření po dobu výstavby</t>
  </si>
  <si>
    <t>2 15</t>
  </si>
  <si>
    <t>Předložení použité technologie a vzorků před konečnou montáží</t>
  </si>
  <si>
    <t>2 16</t>
  </si>
  <si>
    <t>Rozbor topné vody po uvedení do provozu včetně doložení technickému, autorskému dozoru a zástupci objednatele</t>
  </si>
  <si>
    <t>8-01</t>
  </si>
  <si>
    <t>Dokladová část k realizaci</t>
  </si>
  <si>
    <t>VRN-ON-04</t>
  </si>
  <si>
    <t>Zpracování plánu BOZP včetně průběžné aktualizace a odsouhlasení</t>
  </si>
  <si>
    <t>Zpracování rizik, koordinace bezpečnostních opatření</t>
  </si>
  <si>
    <t>VRN-ON-10</t>
  </si>
  <si>
    <t>Zaškolení obsluhy</t>
  </si>
  <si>
    <t>Město Nový Jičín</t>
  </si>
  <si>
    <t>00298212</t>
  </si>
  <si>
    <t>CZ00298212</t>
  </si>
  <si>
    <t>741 01</t>
  </si>
  <si>
    <t>Nový Jičín</t>
  </si>
  <si>
    <t>Zadavatel:</t>
  </si>
  <si>
    <t>Matěj Škorpík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</si>
</sst>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 shrinkToFit="1"/>
    </xf>
    <xf numFmtId="164" fontId="17" fillId="0" borderId="0" xfId="0" applyNumberFormat="1" applyFont="1" applyAlignment="1">
      <alignment horizontal="center" vertical="top" wrapText="1" shrinkToFit="1"/>
    </xf>
    <xf numFmtId="164" fontId="17" fillId="0" borderId="0" xfId="0" applyNumberFormat="1" applyFont="1" applyAlignment="1">
      <alignment vertical="top" wrapText="1" shrinkToFit="1"/>
    </xf>
    <xf numFmtId="0" fontId="18" fillId="0" borderId="0" xfId="0" applyFont="1" applyAlignment="1">
      <alignment horizontal="center" vertical="top" shrinkToFit="1"/>
    </xf>
    <xf numFmtId="164" fontId="18" fillId="0" borderId="0" xfId="0" applyNumberFormat="1" applyFont="1" applyAlignment="1">
      <alignment vertical="top" shrinkToFit="1"/>
    </xf>
    <xf numFmtId="4" fontId="18" fillId="0" borderId="0" xfId="0" applyNumberFormat="1" applyFont="1" applyAlignment="1">
      <alignment vertical="top" shrinkToFit="1"/>
    </xf>
    <xf numFmtId="4" fontId="5" fillId="3" borderId="0" xfId="0" applyNumberFormat="1" applyFont="1" applyFill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9" fillId="0" borderId="0" xfId="0" applyFont="1" applyAlignment="1">
      <alignment wrapTex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18" fillId="0" borderId="0" xfId="0" applyNumberFormat="1" applyFont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6" xfId="0" applyFont="1" applyBorder="1" applyAlignment="1">
      <alignment horizontal="right" vertical="center"/>
    </xf>
    <xf numFmtId="0" fontId="3" fillId="2" borderId="0" xfId="0" applyFont="1" applyFill="1" applyAlignment="1">
      <alignment horizontal="left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18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8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8" fillId="0" borderId="18" xfId="0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J11" sqref="J11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5" t="s">
        <v>39</v>
      </c>
      <c r="B2" s="195"/>
      <c r="C2" s="195"/>
      <c r="D2" s="195"/>
      <c r="E2" s="195"/>
      <c r="F2" s="195"/>
      <c r="G2" s="195"/>
    </row>
  </sheetData>
  <sheetProtection algorithmName="SHA-512" hashValue="aVL3scW+qJjcnbatlI/LVmL9hB/pSxv9AslByWnps7wZuX6q+WRKxGrx1Ik9SJDnynUBOrJAlhEDFa0uLruusw==" saltValue="nGmUT0XqVMb/1TMCto0mm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9"/>
  <sheetViews>
    <sheetView showGridLines="0" tabSelected="1" topLeftCell="B1" zoomScaleNormal="100" zoomScaleSheetLayoutView="75" workbookViewId="0">
      <selection activeCell="N6" sqref="N6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4" t="s">
        <v>41</v>
      </c>
      <c r="C1" s="225"/>
      <c r="D1" s="225"/>
      <c r="E1" s="225"/>
      <c r="F1" s="225"/>
      <c r="G1" s="225"/>
      <c r="H1" s="225"/>
      <c r="I1" s="225"/>
      <c r="J1" s="226"/>
    </row>
    <row r="2" spans="1:15" ht="36" customHeight="1" x14ac:dyDescent="0.2">
      <c r="A2" s="2"/>
      <c r="B2" s="74" t="s">
        <v>22</v>
      </c>
      <c r="C2" s="75"/>
      <c r="D2" s="76" t="s">
        <v>42</v>
      </c>
      <c r="E2" s="230" t="s">
        <v>43</v>
      </c>
      <c r="F2" s="231"/>
      <c r="G2" s="231"/>
      <c r="H2" s="231"/>
      <c r="I2" s="231"/>
      <c r="J2" s="232"/>
      <c r="O2" s="1"/>
    </row>
    <row r="3" spans="1:15" ht="27" hidden="1" customHeight="1" x14ac:dyDescent="0.2">
      <c r="A3" s="2"/>
      <c r="B3" s="77"/>
      <c r="C3" s="75"/>
      <c r="D3" s="78"/>
      <c r="E3" s="233"/>
      <c r="F3" s="234"/>
      <c r="G3" s="234"/>
      <c r="H3" s="234"/>
      <c r="I3" s="234"/>
      <c r="J3" s="235"/>
    </row>
    <row r="4" spans="1:15" ht="23.25" customHeight="1" x14ac:dyDescent="0.2">
      <c r="A4" s="2"/>
      <c r="B4" s="79"/>
      <c r="C4" s="80"/>
      <c r="D4" s="81"/>
      <c r="E4" s="220"/>
      <c r="F4" s="220"/>
      <c r="G4" s="220"/>
      <c r="H4" s="220"/>
      <c r="I4" s="220"/>
      <c r="J4" s="221"/>
    </row>
    <row r="5" spans="1:15" ht="24" customHeight="1" x14ac:dyDescent="0.2">
      <c r="A5" s="2"/>
      <c r="B5" s="31" t="s">
        <v>1143</v>
      </c>
      <c r="C5"/>
      <c r="D5" s="22" t="s">
        <v>1138</v>
      </c>
      <c r="E5" s="192"/>
      <c r="F5" s="192"/>
      <c r="G5" s="192"/>
      <c r="H5" s="18" t="s">
        <v>40</v>
      </c>
      <c r="I5" s="193" t="s">
        <v>1139</v>
      </c>
      <c r="J5" s="8"/>
    </row>
    <row r="6" spans="1:15" ht="15.75" customHeight="1" x14ac:dyDescent="0.2">
      <c r="A6" s="2"/>
      <c r="B6" s="28"/>
      <c r="C6" s="192"/>
      <c r="D6" s="22" t="s">
        <v>47</v>
      </c>
      <c r="E6" s="192"/>
      <c r="F6" s="192"/>
      <c r="G6" s="192"/>
      <c r="H6" s="18" t="s">
        <v>34</v>
      </c>
      <c r="I6" s="193" t="s">
        <v>1140</v>
      </c>
      <c r="J6" s="8"/>
    </row>
    <row r="7" spans="1:15" ht="15.75" customHeight="1" x14ac:dyDescent="0.2">
      <c r="A7" s="2"/>
      <c r="B7" s="29"/>
      <c r="C7" s="194" t="s">
        <v>1141</v>
      </c>
      <c r="D7" s="191" t="s">
        <v>1142</v>
      </c>
      <c r="E7" s="23"/>
      <c r="F7" s="23"/>
      <c r="G7" s="2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37"/>
      <c r="E11" s="237"/>
      <c r="F11" s="237"/>
      <c r="G11" s="237"/>
      <c r="H11" s="18" t="s">
        <v>40</v>
      </c>
      <c r="I11" s="82"/>
      <c r="J11" s="8"/>
    </row>
    <row r="12" spans="1:15" ht="15.75" customHeight="1" x14ac:dyDescent="0.2">
      <c r="A12" s="2"/>
      <c r="B12" s="28"/>
      <c r="C12" s="55"/>
      <c r="D12" s="219"/>
      <c r="E12" s="219"/>
      <c r="F12" s="219"/>
      <c r="G12" s="219"/>
      <c r="H12" s="18" t="s">
        <v>34</v>
      </c>
      <c r="I12" s="82"/>
      <c r="J12" s="8"/>
    </row>
    <row r="13" spans="1:15" ht="15.75" customHeight="1" x14ac:dyDescent="0.2">
      <c r="A13" s="2"/>
      <c r="B13" s="29"/>
      <c r="C13" s="56"/>
      <c r="D13" s="83"/>
      <c r="E13" s="222"/>
      <c r="F13" s="223"/>
      <c r="G13" s="223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258" t="s">
        <v>1144</v>
      </c>
      <c r="E14" s="258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59"/>
      <c r="D15" s="54"/>
      <c r="E15" s="236"/>
      <c r="F15" s="236"/>
      <c r="G15" s="238"/>
      <c r="H15" s="238"/>
      <c r="I15" s="238" t="s">
        <v>29</v>
      </c>
      <c r="J15" s="239"/>
    </row>
    <row r="16" spans="1:15" ht="23.25" customHeight="1" x14ac:dyDescent="0.2">
      <c r="A16" s="136" t="s">
        <v>24</v>
      </c>
      <c r="B16" s="38" t="s">
        <v>24</v>
      </c>
      <c r="C16" s="60"/>
      <c r="D16" s="61"/>
      <c r="E16" s="208"/>
      <c r="F16" s="209"/>
      <c r="G16" s="208"/>
      <c r="H16" s="209"/>
      <c r="I16" s="208">
        <f>SUMIF(F54:F85,A16,I54:I85)+SUMIF(F54:F85,"PSU",I54:I85)</f>
        <v>0</v>
      </c>
      <c r="J16" s="210"/>
    </row>
    <row r="17" spans="1:10" ht="23.25" customHeight="1" x14ac:dyDescent="0.2">
      <c r="A17" s="136" t="s">
        <v>25</v>
      </c>
      <c r="B17" s="38" t="s">
        <v>25</v>
      </c>
      <c r="C17" s="60"/>
      <c r="D17" s="61"/>
      <c r="E17" s="208"/>
      <c r="F17" s="209"/>
      <c r="G17" s="208"/>
      <c r="H17" s="209"/>
      <c r="I17" s="208">
        <f>SUMIF(F54:F85,A17,I54:I85)</f>
        <v>0</v>
      </c>
      <c r="J17" s="210"/>
    </row>
    <row r="18" spans="1:10" ht="23.25" customHeight="1" x14ac:dyDescent="0.2">
      <c r="A18" s="136" t="s">
        <v>26</v>
      </c>
      <c r="B18" s="38" t="s">
        <v>26</v>
      </c>
      <c r="C18" s="60"/>
      <c r="D18" s="61"/>
      <c r="E18" s="208"/>
      <c r="F18" s="209"/>
      <c r="G18" s="208"/>
      <c r="H18" s="209"/>
      <c r="I18" s="208">
        <f>SUMIF(F54:F85,A18,I54:I85)</f>
        <v>0</v>
      </c>
      <c r="J18" s="210"/>
    </row>
    <row r="19" spans="1:10" ht="23.25" customHeight="1" x14ac:dyDescent="0.2">
      <c r="A19" s="136" t="s">
        <v>123</v>
      </c>
      <c r="B19" s="38" t="s">
        <v>27</v>
      </c>
      <c r="C19" s="60"/>
      <c r="D19" s="61"/>
      <c r="E19" s="208"/>
      <c r="F19" s="209"/>
      <c r="G19" s="208"/>
      <c r="H19" s="209"/>
      <c r="I19" s="208">
        <f>SUMIF(F54:F85,A19,I54:I85)</f>
        <v>0</v>
      </c>
      <c r="J19" s="210"/>
    </row>
    <row r="20" spans="1:10" ht="23.25" customHeight="1" x14ac:dyDescent="0.2">
      <c r="A20" s="136" t="s">
        <v>124</v>
      </c>
      <c r="B20" s="38" t="s">
        <v>28</v>
      </c>
      <c r="C20" s="60"/>
      <c r="D20" s="61"/>
      <c r="E20" s="208"/>
      <c r="F20" s="209"/>
      <c r="G20" s="208"/>
      <c r="H20" s="209"/>
      <c r="I20" s="208">
        <f>SUMIF(F54:F85,A20,I54:I85)</f>
        <v>0</v>
      </c>
      <c r="J20" s="210"/>
    </row>
    <row r="21" spans="1:10" ht="23.25" customHeight="1" x14ac:dyDescent="0.2">
      <c r="A21" s="2"/>
      <c r="B21" s="48" t="s">
        <v>29</v>
      </c>
      <c r="C21" s="62"/>
      <c r="D21" s="63"/>
      <c r="E21" s="211"/>
      <c r="F21" s="240"/>
      <c r="G21" s="211"/>
      <c r="H21" s="240"/>
      <c r="I21" s="211">
        <f>SUM(I16:J20)</f>
        <v>0</v>
      </c>
      <c r="J21" s="212"/>
    </row>
    <row r="22" spans="1:10" ht="33" customHeight="1" x14ac:dyDescent="0.2">
      <c r="A22" s="2"/>
      <c r="B22" s="42" t="s">
        <v>33</v>
      </c>
      <c r="C22" s="60"/>
      <c r="D22" s="61"/>
      <c r="E22" s="64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0"/>
      <c r="D23" s="61"/>
      <c r="E23" s="65">
        <v>15</v>
      </c>
      <c r="F23" s="39" t="s">
        <v>0</v>
      </c>
      <c r="G23" s="206">
        <f>ZakladDPHSniVypocet</f>
        <v>0</v>
      </c>
      <c r="H23" s="207"/>
      <c r="I23" s="207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0"/>
      <c r="D24" s="61"/>
      <c r="E24" s="65">
        <f>SazbaDPH1</f>
        <v>15</v>
      </c>
      <c r="F24" s="39" t="s">
        <v>0</v>
      </c>
      <c r="G24" s="204">
        <f>A23</f>
        <v>0</v>
      </c>
      <c r="H24" s="205"/>
      <c r="I24" s="205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0"/>
      <c r="D25" s="61"/>
      <c r="E25" s="65">
        <v>21</v>
      </c>
      <c r="F25" s="39" t="s">
        <v>0</v>
      </c>
      <c r="G25" s="206">
        <f>ZakladDPHZaklVypocet</f>
        <v>0</v>
      </c>
      <c r="H25" s="207"/>
      <c r="I25" s="207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6"/>
      <c r="D26" s="54"/>
      <c r="E26" s="67">
        <f>SazbaDPH2</f>
        <v>21</v>
      </c>
      <c r="F26" s="30" t="s">
        <v>0</v>
      </c>
      <c r="G26" s="227">
        <f>A25</f>
        <v>0</v>
      </c>
      <c r="H26" s="228"/>
      <c r="I26" s="228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68"/>
      <c r="D27" s="69"/>
      <c r="E27" s="68"/>
      <c r="F27" s="16"/>
      <c r="G27" s="229">
        <f>CenaCelkem-(ZakladDPHSni+DPHSni+ZakladDPHZakl+DPHZakl)</f>
        <v>0</v>
      </c>
      <c r="H27" s="229"/>
      <c r="I27" s="229"/>
      <c r="J27" s="41" t="str">
        <f t="shared" si="0"/>
        <v>CZK</v>
      </c>
    </row>
    <row r="28" spans="1:10" ht="27.75" hidden="1" customHeight="1" thickBot="1" x14ac:dyDescent="0.25">
      <c r="A28" s="2"/>
      <c r="B28" s="110" t="s">
        <v>23</v>
      </c>
      <c r="C28" s="111"/>
      <c r="D28" s="111"/>
      <c r="E28" s="112"/>
      <c r="F28" s="113"/>
      <c r="G28" s="214">
        <f>ZakladDPHSniVypocet+ZakladDPHZaklVypocet</f>
        <v>0</v>
      </c>
      <c r="H28" s="214"/>
      <c r="I28" s="214"/>
      <c r="J28" s="114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0" t="s">
        <v>35</v>
      </c>
      <c r="C29" s="115"/>
      <c r="D29" s="115"/>
      <c r="E29" s="115"/>
      <c r="F29" s="116"/>
      <c r="G29" s="213">
        <f>A27</f>
        <v>0</v>
      </c>
      <c r="H29" s="213"/>
      <c r="I29" s="213"/>
      <c r="J29" s="117" t="s">
        <v>59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0" t="s">
        <v>11</v>
      </c>
      <c r="D32" s="71"/>
      <c r="E32" s="71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2"/>
      <c r="D34" s="215"/>
      <c r="E34" s="216"/>
      <c r="G34" s="217"/>
      <c r="H34" s="218"/>
      <c r="I34" s="218"/>
      <c r="J34" s="25"/>
    </row>
    <row r="35" spans="1:10" ht="12.75" customHeight="1" x14ac:dyDescent="0.2">
      <c r="A35" s="2"/>
      <c r="B35" s="2"/>
      <c r="D35" s="203" t="s">
        <v>2</v>
      </c>
      <c r="E35" s="203"/>
      <c r="H35" s="10" t="s">
        <v>3</v>
      </c>
      <c r="J35" s="9"/>
    </row>
    <row r="36" spans="1:10" ht="13.5" customHeight="1" thickBot="1" x14ac:dyDescent="0.25">
      <c r="A36" s="11"/>
      <c r="B36" s="11"/>
      <c r="C36" s="73"/>
      <c r="D36" s="73"/>
      <c r="E36" s="73"/>
      <c r="F36" s="12"/>
      <c r="G36" s="12"/>
      <c r="H36" s="12"/>
      <c r="I36" s="12"/>
      <c r="J36" s="13"/>
    </row>
    <row r="37" spans="1:10" ht="27" customHeight="1" x14ac:dyDescent="0.2">
      <c r="B37" s="87" t="s">
        <v>16</v>
      </c>
      <c r="C37" s="88"/>
      <c r="D37" s="88"/>
      <c r="E37" s="88"/>
      <c r="F37" s="89"/>
      <c r="G37" s="89"/>
      <c r="H37" s="89"/>
      <c r="I37" s="89"/>
      <c r="J37" s="90"/>
    </row>
    <row r="38" spans="1:10" ht="25.5" customHeight="1" x14ac:dyDescent="0.2">
      <c r="A38" s="86" t="s">
        <v>37</v>
      </c>
      <c r="B38" s="91" t="s">
        <v>17</v>
      </c>
      <c r="C38" s="92" t="s">
        <v>5</v>
      </c>
      <c r="D38" s="92"/>
      <c r="E38" s="92"/>
      <c r="F38" s="93" t="str">
        <f>B23</f>
        <v>Základ pro sníženou DPH</v>
      </c>
      <c r="G38" s="93" t="str">
        <f>B25</f>
        <v>Základ pro základní DPH</v>
      </c>
      <c r="H38" s="94" t="s">
        <v>18</v>
      </c>
      <c r="I38" s="94" t="s">
        <v>1</v>
      </c>
      <c r="J38" s="95" t="s">
        <v>0</v>
      </c>
    </row>
    <row r="39" spans="1:10" ht="25.5" hidden="1" customHeight="1" x14ac:dyDescent="0.2">
      <c r="A39" s="86">
        <v>1</v>
      </c>
      <c r="B39" s="96" t="s">
        <v>44</v>
      </c>
      <c r="C39" s="198"/>
      <c r="D39" s="198"/>
      <c r="E39" s="198"/>
      <c r="F39" s="97">
        <f>'SO01 01 Pol'!AE142+'SO01 02 Pol'!AE513+'SO01 03 Pol'!AE142+'SO01 04 Pol'!AE83+'SO01 05 Pol'!AE66</f>
        <v>0</v>
      </c>
      <c r="G39" s="98">
        <f>'SO01 01 Pol'!AF142+'SO01 02 Pol'!AF513+'SO01 03 Pol'!AF142+'SO01 04 Pol'!AF83+'SO01 05 Pol'!AF66</f>
        <v>0</v>
      </c>
      <c r="H39" s="99">
        <f t="shared" ref="H39:H46" si="1">(F39*SazbaDPH1/100)+(G39*SazbaDPH2/100)</f>
        <v>0</v>
      </c>
      <c r="I39" s="99">
        <f>F39+G39+H39</f>
        <v>0</v>
      </c>
      <c r="J39" s="100" t="str">
        <f>IF(CenaCelkemVypocet=0,"",I39/CenaCelkemVypocet*100)</f>
        <v/>
      </c>
    </row>
    <row r="40" spans="1:10" ht="25.5" customHeight="1" x14ac:dyDescent="0.2">
      <c r="A40" s="86">
        <v>2</v>
      </c>
      <c r="B40" s="101"/>
      <c r="C40" s="202" t="s">
        <v>45</v>
      </c>
      <c r="D40" s="202"/>
      <c r="E40" s="202"/>
      <c r="F40" s="102"/>
      <c r="G40" s="103"/>
      <c r="H40" s="103">
        <f t="shared" si="1"/>
        <v>0</v>
      </c>
      <c r="I40" s="103"/>
      <c r="J40" s="104"/>
    </row>
    <row r="41" spans="1:10" ht="25.5" customHeight="1" x14ac:dyDescent="0.2">
      <c r="A41" s="86">
        <v>2</v>
      </c>
      <c r="B41" s="101" t="s">
        <v>46</v>
      </c>
      <c r="C41" s="202" t="s">
        <v>47</v>
      </c>
      <c r="D41" s="202"/>
      <c r="E41" s="202"/>
      <c r="F41" s="102">
        <f>'SO01 01 Pol'!AE142+'SO01 02 Pol'!AE513+'SO01 03 Pol'!AE142+'SO01 04 Pol'!AE83+'SO01 05 Pol'!AE66</f>
        <v>0</v>
      </c>
      <c r="G41" s="103">
        <f>'SO01 01 Pol'!AF142+'SO01 02 Pol'!AF513+'SO01 03 Pol'!AF142+'SO01 04 Pol'!AF83+'SO01 05 Pol'!AF66</f>
        <v>0</v>
      </c>
      <c r="H41" s="103">
        <f t="shared" si="1"/>
        <v>0</v>
      </c>
      <c r="I41" s="103">
        <f t="shared" ref="I41:I46" si="2">F41+G41+H41</f>
        <v>0</v>
      </c>
      <c r="J41" s="104" t="str">
        <f t="shared" ref="J41:J46" si="3">IF(CenaCelkemVypocet=0,"",I41/CenaCelkemVypocet*100)</f>
        <v/>
      </c>
    </row>
    <row r="42" spans="1:10" ht="25.5" customHeight="1" x14ac:dyDescent="0.2">
      <c r="A42" s="86">
        <v>3</v>
      </c>
      <c r="B42" s="105" t="s">
        <v>48</v>
      </c>
      <c r="C42" s="198" t="s">
        <v>49</v>
      </c>
      <c r="D42" s="198"/>
      <c r="E42" s="198"/>
      <c r="F42" s="106">
        <f>'SO01 01 Pol'!AE142</f>
        <v>0</v>
      </c>
      <c r="G42" s="99">
        <f>'SO01 01 Pol'!AF142</f>
        <v>0</v>
      </c>
      <c r="H42" s="99">
        <f t="shared" si="1"/>
        <v>0</v>
      </c>
      <c r="I42" s="99">
        <f t="shared" si="2"/>
        <v>0</v>
      </c>
      <c r="J42" s="100" t="str">
        <f t="shared" si="3"/>
        <v/>
      </c>
    </row>
    <row r="43" spans="1:10" ht="25.5" customHeight="1" x14ac:dyDescent="0.2">
      <c r="A43" s="86">
        <v>3</v>
      </c>
      <c r="B43" s="105" t="s">
        <v>50</v>
      </c>
      <c r="C43" s="198" t="s">
        <v>51</v>
      </c>
      <c r="D43" s="198"/>
      <c r="E43" s="198"/>
      <c r="F43" s="106">
        <f>'SO01 02 Pol'!AE513</f>
        <v>0</v>
      </c>
      <c r="G43" s="99">
        <f>'SO01 02 Pol'!AF513</f>
        <v>0</v>
      </c>
      <c r="H43" s="99">
        <f t="shared" si="1"/>
        <v>0</v>
      </c>
      <c r="I43" s="99">
        <f t="shared" si="2"/>
        <v>0</v>
      </c>
      <c r="J43" s="100" t="str">
        <f t="shared" si="3"/>
        <v/>
      </c>
    </row>
    <row r="44" spans="1:10" ht="25.5" customHeight="1" x14ac:dyDescent="0.2">
      <c r="A44" s="86">
        <v>3</v>
      </c>
      <c r="B44" s="105" t="s">
        <v>52</v>
      </c>
      <c r="C44" s="198" t="s">
        <v>53</v>
      </c>
      <c r="D44" s="198"/>
      <c r="E44" s="198"/>
      <c r="F44" s="106">
        <f>'SO01 03 Pol'!AE142</f>
        <v>0</v>
      </c>
      <c r="G44" s="99">
        <f>'SO01 03 Pol'!AF142</f>
        <v>0</v>
      </c>
      <c r="H44" s="99">
        <f t="shared" si="1"/>
        <v>0</v>
      </c>
      <c r="I44" s="99">
        <f t="shared" si="2"/>
        <v>0</v>
      </c>
      <c r="J44" s="100" t="str">
        <f t="shared" si="3"/>
        <v/>
      </c>
    </row>
    <row r="45" spans="1:10" ht="25.5" customHeight="1" x14ac:dyDescent="0.2">
      <c r="A45" s="86">
        <v>3</v>
      </c>
      <c r="B45" s="105" t="s">
        <v>54</v>
      </c>
      <c r="C45" s="198" t="s">
        <v>55</v>
      </c>
      <c r="D45" s="198"/>
      <c r="E45" s="198"/>
      <c r="F45" s="106">
        <f>'SO01 04 Pol'!AE83</f>
        <v>0</v>
      </c>
      <c r="G45" s="99">
        <f>'SO01 04 Pol'!AF83</f>
        <v>0</v>
      </c>
      <c r="H45" s="99">
        <f t="shared" si="1"/>
        <v>0</v>
      </c>
      <c r="I45" s="99">
        <f t="shared" si="2"/>
        <v>0</v>
      </c>
      <c r="J45" s="100" t="str">
        <f t="shared" si="3"/>
        <v/>
      </c>
    </row>
    <row r="46" spans="1:10" ht="25.5" customHeight="1" x14ac:dyDescent="0.2">
      <c r="A46" s="86">
        <v>3</v>
      </c>
      <c r="B46" s="105" t="s">
        <v>56</v>
      </c>
      <c r="C46" s="198" t="s">
        <v>57</v>
      </c>
      <c r="D46" s="198"/>
      <c r="E46" s="198"/>
      <c r="F46" s="106">
        <f>'SO01 05 Pol'!AE66</f>
        <v>0</v>
      </c>
      <c r="G46" s="99">
        <f>'SO01 05 Pol'!AF66</f>
        <v>0</v>
      </c>
      <c r="H46" s="99">
        <f t="shared" si="1"/>
        <v>0</v>
      </c>
      <c r="I46" s="99">
        <f t="shared" si="2"/>
        <v>0</v>
      </c>
      <c r="J46" s="100" t="str">
        <f t="shared" si="3"/>
        <v/>
      </c>
    </row>
    <row r="47" spans="1:10" ht="25.5" customHeight="1" x14ac:dyDescent="0.2">
      <c r="A47" s="86"/>
      <c r="B47" s="199" t="s">
        <v>58</v>
      </c>
      <c r="C47" s="200"/>
      <c r="D47" s="200"/>
      <c r="E47" s="201"/>
      <c r="F47" s="107">
        <f>SUMIF(A39:A46,"=1",F39:F46)</f>
        <v>0</v>
      </c>
      <c r="G47" s="108">
        <f>SUMIF(A39:A46,"=1",G39:G46)</f>
        <v>0</v>
      </c>
      <c r="H47" s="108">
        <f>SUMIF(A39:A46,"=1",H39:H46)</f>
        <v>0</v>
      </c>
      <c r="I47" s="108">
        <f>SUMIF(A39:A46,"=1",I39:I46)</f>
        <v>0</v>
      </c>
      <c r="J47" s="109">
        <f>SUMIF(A39:A46,"=1",J39:J46)</f>
        <v>0</v>
      </c>
    </row>
    <row r="51" spans="1:10" ht="15.75" x14ac:dyDescent="0.25">
      <c r="B51" s="118" t="s">
        <v>60</v>
      </c>
    </row>
    <row r="53" spans="1:10" ht="25.5" customHeight="1" x14ac:dyDescent="0.2">
      <c r="A53" s="120"/>
      <c r="B53" s="123" t="s">
        <v>17</v>
      </c>
      <c r="C53" s="123" t="s">
        <v>5</v>
      </c>
      <c r="D53" s="124"/>
      <c r="E53" s="124"/>
      <c r="F53" s="125" t="s">
        <v>61</v>
      </c>
      <c r="G53" s="125"/>
      <c r="H53" s="125"/>
      <c r="I53" s="125" t="s">
        <v>29</v>
      </c>
      <c r="J53" s="125" t="s">
        <v>0</v>
      </c>
    </row>
    <row r="54" spans="1:10" ht="36.75" customHeight="1" x14ac:dyDescent="0.2">
      <c r="A54" s="121"/>
      <c r="B54" s="126" t="s">
        <v>62</v>
      </c>
      <c r="C54" s="196" t="s">
        <v>63</v>
      </c>
      <c r="D54" s="197"/>
      <c r="E54" s="197"/>
      <c r="F54" s="132" t="s">
        <v>24</v>
      </c>
      <c r="G54" s="133"/>
      <c r="H54" s="133"/>
      <c r="I54" s="133">
        <f>'SO01 03 Pol'!G8</f>
        <v>0</v>
      </c>
      <c r="J54" s="130" t="str">
        <f>IF(I86=0,"",I54/I86*100)</f>
        <v/>
      </c>
    </row>
    <row r="55" spans="1:10" ht="36.75" customHeight="1" x14ac:dyDescent="0.2">
      <c r="A55" s="121"/>
      <c r="B55" s="126" t="s">
        <v>64</v>
      </c>
      <c r="C55" s="196" t="s">
        <v>65</v>
      </c>
      <c r="D55" s="197"/>
      <c r="E55" s="197"/>
      <c r="F55" s="132" t="s">
        <v>24</v>
      </c>
      <c r="G55" s="133"/>
      <c r="H55" s="133"/>
      <c r="I55" s="133">
        <f>'SO01 03 Pol'!G15</f>
        <v>0</v>
      </c>
      <c r="J55" s="130" t="str">
        <f>IF(I86=0,"",I55/I86*100)</f>
        <v/>
      </c>
    </row>
    <row r="56" spans="1:10" ht="36.75" customHeight="1" x14ac:dyDescent="0.2">
      <c r="A56" s="121"/>
      <c r="B56" s="126" t="s">
        <v>66</v>
      </c>
      <c r="C56" s="196" t="s">
        <v>67</v>
      </c>
      <c r="D56" s="197"/>
      <c r="E56" s="197"/>
      <c r="F56" s="132" t="s">
        <v>24</v>
      </c>
      <c r="G56" s="133"/>
      <c r="H56" s="133"/>
      <c r="I56" s="133">
        <f>'SO01 03 Pol'!G33</f>
        <v>0</v>
      </c>
      <c r="J56" s="130" t="str">
        <f>IF(I86=0,"",I56/I86*100)</f>
        <v/>
      </c>
    </row>
    <row r="57" spans="1:10" ht="36.75" customHeight="1" x14ac:dyDescent="0.2">
      <c r="A57" s="121"/>
      <c r="B57" s="126" t="s">
        <v>68</v>
      </c>
      <c r="C57" s="196" t="s">
        <v>69</v>
      </c>
      <c r="D57" s="197"/>
      <c r="E57" s="197"/>
      <c r="F57" s="132" t="s">
        <v>24</v>
      </c>
      <c r="G57" s="133"/>
      <c r="H57" s="133"/>
      <c r="I57" s="133">
        <f>'SO01 01 Pol'!G8+'SO01 02 Pol'!G8+'SO01 03 Pol'!G42</f>
        <v>0</v>
      </c>
      <c r="J57" s="130" t="str">
        <f>IF(I86=0,"",I57/I86*100)</f>
        <v/>
      </c>
    </row>
    <row r="58" spans="1:10" ht="36.75" customHeight="1" x14ac:dyDescent="0.2">
      <c r="A58" s="121"/>
      <c r="B58" s="126" t="s">
        <v>70</v>
      </c>
      <c r="C58" s="196" t="s">
        <v>71</v>
      </c>
      <c r="D58" s="197"/>
      <c r="E58" s="197"/>
      <c r="F58" s="132" t="s">
        <v>24</v>
      </c>
      <c r="G58" s="133"/>
      <c r="H58" s="133"/>
      <c r="I58" s="133">
        <f>'SO01 03 Pol'!G45</f>
        <v>0</v>
      </c>
      <c r="J58" s="130" t="str">
        <f>IF(I86=0,"",I58/I86*100)</f>
        <v/>
      </c>
    </row>
    <row r="59" spans="1:10" ht="36.75" customHeight="1" x14ac:dyDescent="0.2">
      <c r="A59" s="121"/>
      <c r="B59" s="126" t="s">
        <v>72</v>
      </c>
      <c r="C59" s="196" t="s">
        <v>73</v>
      </c>
      <c r="D59" s="197"/>
      <c r="E59" s="197"/>
      <c r="F59" s="132" t="s">
        <v>24</v>
      </c>
      <c r="G59" s="133"/>
      <c r="H59" s="133"/>
      <c r="I59" s="133">
        <f>'SO01 03 Pol'!G48</f>
        <v>0</v>
      </c>
      <c r="J59" s="130" t="str">
        <f>IF(I86=0,"",I59/I86*100)</f>
        <v/>
      </c>
    </row>
    <row r="60" spans="1:10" ht="36.75" customHeight="1" x14ac:dyDescent="0.2">
      <c r="A60" s="121"/>
      <c r="B60" s="126" t="s">
        <v>74</v>
      </c>
      <c r="C60" s="196" t="s">
        <v>75</v>
      </c>
      <c r="D60" s="197"/>
      <c r="E60" s="197"/>
      <c r="F60" s="132" t="s">
        <v>24</v>
      </c>
      <c r="G60" s="133"/>
      <c r="H60" s="133"/>
      <c r="I60" s="133">
        <f>'SO01 03 Pol'!G67</f>
        <v>0</v>
      </c>
      <c r="J60" s="130" t="str">
        <f>IF(I86=0,"",I60/I86*100)</f>
        <v/>
      </c>
    </row>
    <row r="61" spans="1:10" ht="36.75" customHeight="1" x14ac:dyDescent="0.2">
      <c r="A61" s="121"/>
      <c r="B61" s="126" t="s">
        <v>76</v>
      </c>
      <c r="C61" s="196" t="s">
        <v>77</v>
      </c>
      <c r="D61" s="197"/>
      <c r="E61" s="197"/>
      <c r="F61" s="132" t="s">
        <v>25</v>
      </c>
      <c r="G61" s="133"/>
      <c r="H61" s="133"/>
      <c r="I61" s="133">
        <f>'SO01 02 Pol'!G11</f>
        <v>0</v>
      </c>
      <c r="J61" s="130" t="str">
        <f>IF(I86=0,"",I61/I86*100)</f>
        <v/>
      </c>
    </row>
    <row r="62" spans="1:10" ht="36.75" customHeight="1" x14ac:dyDescent="0.2">
      <c r="A62" s="121"/>
      <c r="B62" s="126" t="s">
        <v>78</v>
      </c>
      <c r="C62" s="196" t="s">
        <v>79</v>
      </c>
      <c r="D62" s="197"/>
      <c r="E62" s="197"/>
      <c r="F62" s="132" t="s">
        <v>25</v>
      </c>
      <c r="G62" s="133"/>
      <c r="H62" s="133"/>
      <c r="I62" s="133">
        <f>'SO01 02 Pol'!G47</f>
        <v>0</v>
      </c>
      <c r="J62" s="130" t="str">
        <f>IF(I86=0,"",I62/I86*100)</f>
        <v/>
      </c>
    </row>
    <row r="63" spans="1:10" ht="36.75" customHeight="1" x14ac:dyDescent="0.2">
      <c r="A63" s="121"/>
      <c r="B63" s="126" t="s">
        <v>80</v>
      </c>
      <c r="C63" s="196" t="s">
        <v>81</v>
      </c>
      <c r="D63" s="197"/>
      <c r="E63" s="197"/>
      <c r="F63" s="132" t="s">
        <v>25</v>
      </c>
      <c r="G63" s="133"/>
      <c r="H63" s="133"/>
      <c r="I63" s="133">
        <f>'SO01 02 Pol'!G69</f>
        <v>0</v>
      </c>
      <c r="J63" s="130" t="str">
        <f>IF(I86=0,"",I63/I86*100)</f>
        <v/>
      </c>
    </row>
    <row r="64" spans="1:10" ht="36.75" customHeight="1" x14ac:dyDescent="0.2">
      <c r="A64" s="121"/>
      <c r="B64" s="126" t="s">
        <v>82</v>
      </c>
      <c r="C64" s="196" t="s">
        <v>83</v>
      </c>
      <c r="D64" s="197"/>
      <c r="E64" s="197"/>
      <c r="F64" s="132" t="s">
        <v>25</v>
      </c>
      <c r="G64" s="133"/>
      <c r="H64" s="133"/>
      <c r="I64" s="133">
        <f>'SO01 01 Pol'!G11</f>
        <v>0</v>
      </c>
      <c r="J64" s="130" t="str">
        <f>IF(I86=0,"",I64/I86*100)</f>
        <v/>
      </c>
    </row>
    <row r="65" spans="1:10" ht="36.75" customHeight="1" x14ac:dyDescent="0.2">
      <c r="A65" s="121"/>
      <c r="B65" s="126" t="s">
        <v>84</v>
      </c>
      <c r="C65" s="196" t="s">
        <v>85</v>
      </c>
      <c r="D65" s="197"/>
      <c r="E65" s="197"/>
      <c r="F65" s="132" t="s">
        <v>25</v>
      </c>
      <c r="G65" s="133"/>
      <c r="H65" s="133"/>
      <c r="I65" s="133">
        <f>'SO01 02 Pol'!G125</f>
        <v>0</v>
      </c>
      <c r="J65" s="130" t="str">
        <f>IF(I86=0,"",I65/I86*100)</f>
        <v/>
      </c>
    </row>
    <row r="66" spans="1:10" ht="36.75" customHeight="1" x14ac:dyDescent="0.2">
      <c r="A66" s="121"/>
      <c r="B66" s="126" t="s">
        <v>86</v>
      </c>
      <c r="C66" s="196" t="s">
        <v>87</v>
      </c>
      <c r="D66" s="197"/>
      <c r="E66" s="197"/>
      <c r="F66" s="132" t="s">
        <v>25</v>
      </c>
      <c r="G66" s="133"/>
      <c r="H66" s="133"/>
      <c r="I66" s="133">
        <f>'SO01 02 Pol'!G129</f>
        <v>0</v>
      </c>
      <c r="J66" s="130" t="str">
        <f>IF(I86=0,"",I66/I86*100)</f>
        <v/>
      </c>
    </row>
    <row r="67" spans="1:10" ht="36.75" customHeight="1" x14ac:dyDescent="0.2">
      <c r="A67" s="121"/>
      <c r="B67" s="126" t="s">
        <v>88</v>
      </c>
      <c r="C67" s="196" t="s">
        <v>89</v>
      </c>
      <c r="D67" s="197"/>
      <c r="E67" s="197"/>
      <c r="F67" s="132" t="s">
        <v>25</v>
      </c>
      <c r="G67" s="133"/>
      <c r="H67" s="133"/>
      <c r="I67" s="133">
        <f>'SO01 02 Pol'!G186</f>
        <v>0</v>
      </c>
      <c r="J67" s="130" t="str">
        <f>IF(I86=0,"",I67/I86*100)</f>
        <v/>
      </c>
    </row>
    <row r="68" spans="1:10" ht="36.75" customHeight="1" x14ac:dyDescent="0.2">
      <c r="A68" s="121"/>
      <c r="B68" s="126" t="s">
        <v>90</v>
      </c>
      <c r="C68" s="196" t="s">
        <v>91</v>
      </c>
      <c r="D68" s="197"/>
      <c r="E68" s="197"/>
      <c r="F68" s="132" t="s">
        <v>25</v>
      </c>
      <c r="G68" s="133"/>
      <c r="H68" s="133"/>
      <c r="I68" s="133">
        <f>'SO01 01 Pol'!G96+'SO01 02 Pol'!G260</f>
        <v>0</v>
      </c>
      <c r="J68" s="130" t="str">
        <f>IF(I86=0,"",I68/I86*100)</f>
        <v/>
      </c>
    </row>
    <row r="69" spans="1:10" ht="36.75" customHeight="1" x14ac:dyDescent="0.2">
      <c r="A69" s="121"/>
      <c r="B69" s="126" t="s">
        <v>92</v>
      </c>
      <c r="C69" s="196" t="s">
        <v>93</v>
      </c>
      <c r="D69" s="197"/>
      <c r="E69" s="197"/>
      <c r="F69" s="132" t="s">
        <v>25</v>
      </c>
      <c r="G69" s="133"/>
      <c r="H69" s="133"/>
      <c r="I69" s="133">
        <f>'SO01 01 Pol'!G99+'SO01 02 Pol'!G306</f>
        <v>0</v>
      </c>
      <c r="J69" s="130" t="str">
        <f>IF(I86=0,"",I69/I86*100)</f>
        <v/>
      </c>
    </row>
    <row r="70" spans="1:10" ht="36.75" customHeight="1" x14ac:dyDescent="0.2">
      <c r="A70" s="121"/>
      <c r="B70" s="126" t="s">
        <v>94</v>
      </c>
      <c r="C70" s="196" t="s">
        <v>95</v>
      </c>
      <c r="D70" s="197"/>
      <c r="E70" s="197"/>
      <c r="F70" s="132" t="s">
        <v>25</v>
      </c>
      <c r="G70" s="133"/>
      <c r="H70" s="133"/>
      <c r="I70" s="133">
        <f>'SO01 02 Pol'!G428</f>
        <v>0</v>
      </c>
      <c r="J70" s="130" t="str">
        <f>IF(I86=0,"",I70/I86*100)</f>
        <v/>
      </c>
    </row>
    <row r="71" spans="1:10" ht="36.75" customHeight="1" x14ac:dyDescent="0.2">
      <c r="A71" s="121"/>
      <c r="B71" s="126" t="s">
        <v>96</v>
      </c>
      <c r="C71" s="196" t="s">
        <v>97</v>
      </c>
      <c r="D71" s="197"/>
      <c r="E71" s="197"/>
      <c r="F71" s="132" t="s">
        <v>25</v>
      </c>
      <c r="G71" s="133"/>
      <c r="H71" s="133"/>
      <c r="I71" s="133">
        <f>'SO01 03 Pol'!G70</f>
        <v>0</v>
      </c>
      <c r="J71" s="130" t="str">
        <f>IF(I86=0,"",I71/I86*100)</f>
        <v/>
      </c>
    </row>
    <row r="72" spans="1:10" ht="36.75" customHeight="1" x14ac:dyDescent="0.2">
      <c r="A72" s="121"/>
      <c r="B72" s="126" t="s">
        <v>98</v>
      </c>
      <c r="C72" s="196" t="s">
        <v>99</v>
      </c>
      <c r="D72" s="197"/>
      <c r="E72" s="197"/>
      <c r="F72" s="132" t="s">
        <v>25</v>
      </c>
      <c r="G72" s="133"/>
      <c r="H72" s="133"/>
      <c r="I72" s="133">
        <f>'SO01 03 Pol'!G77</f>
        <v>0</v>
      </c>
      <c r="J72" s="130" t="str">
        <f>IF(I86=0,"",I72/I86*100)</f>
        <v/>
      </c>
    </row>
    <row r="73" spans="1:10" ht="36.75" customHeight="1" x14ac:dyDescent="0.2">
      <c r="A73" s="121"/>
      <c r="B73" s="126" t="s">
        <v>100</v>
      </c>
      <c r="C73" s="196" t="s">
        <v>101</v>
      </c>
      <c r="D73" s="197"/>
      <c r="E73" s="197"/>
      <c r="F73" s="132" t="s">
        <v>25</v>
      </c>
      <c r="G73" s="133"/>
      <c r="H73" s="133"/>
      <c r="I73" s="133">
        <f>'SO01 03 Pol'!G84</f>
        <v>0</v>
      </c>
      <c r="J73" s="130" t="str">
        <f>IF(I86=0,"",I73/I86*100)</f>
        <v/>
      </c>
    </row>
    <row r="74" spans="1:10" ht="36.75" customHeight="1" x14ac:dyDescent="0.2">
      <c r="A74" s="121"/>
      <c r="B74" s="126" t="s">
        <v>102</v>
      </c>
      <c r="C74" s="196" t="s">
        <v>103</v>
      </c>
      <c r="D74" s="197"/>
      <c r="E74" s="197"/>
      <c r="F74" s="132" t="s">
        <v>25</v>
      </c>
      <c r="G74" s="133"/>
      <c r="H74" s="133"/>
      <c r="I74" s="133">
        <f>'SO01 01 Pol'!G113+'SO01 02 Pol'!G431</f>
        <v>0</v>
      </c>
      <c r="J74" s="130" t="str">
        <f>IF(I86=0,"",I74/I86*100)</f>
        <v/>
      </c>
    </row>
    <row r="75" spans="1:10" ht="36.75" customHeight="1" x14ac:dyDescent="0.2">
      <c r="A75" s="121"/>
      <c r="B75" s="126" t="s">
        <v>104</v>
      </c>
      <c r="C75" s="196" t="s">
        <v>105</v>
      </c>
      <c r="D75" s="197"/>
      <c r="E75" s="197"/>
      <c r="F75" s="132" t="s">
        <v>25</v>
      </c>
      <c r="G75" s="133"/>
      <c r="H75" s="133"/>
      <c r="I75" s="133">
        <f>'SO01 03 Pol'!G95</f>
        <v>0</v>
      </c>
      <c r="J75" s="130" t="str">
        <f>IF(I86=0,"",I75/I86*100)</f>
        <v/>
      </c>
    </row>
    <row r="76" spans="1:10" ht="36.75" customHeight="1" x14ac:dyDescent="0.2">
      <c r="A76" s="121"/>
      <c r="B76" s="126" t="s">
        <v>106</v>
      </c>
      <c r="C76" s="196" t="s">
        <v>107</v>
      </c>
      <c r="D76" s="197"/>
      <c r="E76" s="197"/>
      <c r="F76" s="132" t="s">
        <v>26</v>
      </c>
      <c r="G76" s="133"/>
      <c r="H76" s="133"/>
      <c r="I76" s="133">
        <f>'SO01 02 Pol'!G444</f>
        <v>0</v>
      </c>
      <c r="J76" s="130" t="str">
        <f>IF(I86=0,"",I76/I86*100)</f>
        <v/>
      </c>
    </row>
    <row r="77" spans="1:10" ht="36.75" customHeight="1" x14ac:dyDescent="0.2">
      <c r="A77" s="121"/>
      <c r="B77" s="126" t="s">
        <v>108</v>
      </c>
      <c r="C77" s="196" t="s">
        <v>109</v>
      </c>
      <c r="D77" s="197"/>
      <c r="E77" s="197"/>
      <c r="F77" s="132" t="s">
        <v>26</v>
      </c>
      <c r="G77" s="133"/>
      <c r="H77" s="133"/>
      <c r="I77" s="133">
        <f>'SO01 04 Pol'!G8</f>
        <v>0</v>
      </c>
      <c r="J77" s="130" t="str">
        <f>IF(I86=0,"",I77/I86*100)</f>
        <v/>
      </c>
    </row>
    <row r="78" spans="1:10" ht="36.75" customHeight="1" x14ac:dyDescent="0.2">
      <c r="A78" s="121"/>
      <c r="B78" s="126" t="s">
        <v>110</v>
      </c>
      <c r="C78" s="196" t="s">
        <v>111</v>
      </c>
      <c r="D78" s="197"/>
      <c r="E78" s="197"/>
      <c r="F78" s="132" t="s">
        <v>26</v>
      </c>
      <c r="G78" s="133"/>
      <c r="H78" s="133"/>
      <c r="I78" s="133">
        <f>'SO01 04 Pol'!G34</f>
        <v>0</v>
      </c>
      <c r="J78" s="130" t="str">
        <f>IF(I86=0,"",I78/I86*100)</f>
        <v/>
      </c>
    </row>
    <row r="79" spans="1:10" ht="36.75" customHeight="1" x14ac:dyDescent="0.2">
      <c r="A79" s="121"/>
      <c r="B79" s="126" t="s">
        <v>112</v>
      </c>
      <c r="C79" s="196" t="s">
        <v>113</v>
      </c>
      <c r="D79" s="197"/>
      <c r="E79" s="197"/>
      <c r="F79" s="132" t="s">
        <v>26</v>
      </c>
      <c r="G79" s="133"/>
      <c r="H79" s="133"/>
      <c r="I79" s="133">
        <f>'SO01 04 Pol'!G39</f>
        <v>0</v>
      </c>
      <c r="J79" s="130" t="str">
        <f>IF(I86=0,"",I79/I86*100)</f>
        <v/>
      </c>
    </row>
    <row r="80" spans="1:10" ht="36.75" customHeight="1" x14ac:dyDescent="0.2">
      <c r="A80" s="121"/>
      <c r="B80" s="126" t="s">
        <v>114</v>
      </c>
      <c r="C80" s="196" t="s">
        <v>115</v>
      </c>
      <c r="D80" s="197"/>
      <c r="E80" s="197"/>
      <c r="F80" s="132" t="s">
        <v>26</v>
      </c>
      <c r="G80" s="133"/>
      <c r="H80" s="133"/>
      <c r="I80" s="133">
        <f>'SO01 04 Pol'!G57</f>
        <v>0</v>
      </c>
      <c r="J80" s="130" t="str">
        <f>IF(I86=0,"",I80/I86*100)</f>
        <v/>
      </c>
    </row>
    <row r="81" spans="1:10" ht="36.75" customHeight="1" x14ac:dyDescent="0.2">
      <c r="A81" s="121"/>
      <c r="B81" s="126" t="s">
        <v>116</v>
      </c>
      <c r="C81" s="196" t="s">
        <v>117</v>
      </c>
      <c r="D81" s="197"/>
      <c r="E81" s="197"/>
      <c r="F81" s="132" t="s">
        <v>26</v>
      </c>
      <c r="G81" s="133"/>
      <c r="H81" s="133"/>
      <c r="I81" s="133">
        <f>'SO01 04 Pol'!G54</f>
        <v>0</v>
      </c>
      <c r="J81" s="130" t="str">
        <f>IF(I86=0,"",I81/I86*100)</f>
        <v/>
      </c>
    </row>
    <row r="82" spans="1:10" ht="36.75" customHeight="1" x14ac:dyDescent="0.2">
      <c r="A82" s="121"/>
      <c r="B82" s="126" t="s">
        <v>118</v>
      </c>
      <c r="C82" s="196" t="s">
        <v>119</v>
      </c>
      <c r="D82" s="197"/>
      <c r="E82" s="197"/>
      <c r="F82" s="132" t="s">
        <v>26</v>
      </c>
      <c r="G82" s="133"/>
      <c r="H82" s="133"/>
      <c r="I82" s="133">
        <f>'SO01 04 Pol'!G29</f>
        <v>0</v>
      </c>
      <c r="J82" s="130" t="str">
        <f>IF(I86=0,"",I82/I86*100)</f>
        <v/>
      </c>
    </row>
    <row r="83" spans="1:10" ht="36.75" customHeight="1" x14ac:dyDescent="0.2">
      <c r="A83" s="121"/>
      <c r="B83" s="126" t="s">
        <v>120</v>
      </c>
      <c r="C83" s="196" t="s">
        <v>121</v>
      </c>
      <c r="D83" s="197"/>
      <c r="E83" s="197"/>
      <c r="F83" s="132" t="s">
        <v>122</v>
      </c>
      <c r="G83" s="133"/>
      <c r="H83" s="133"/>
      <c r="I83" s="133">
        <f>'SO01 01 Pol'!G120+'SO01 02 Pol'!G477+'SO01 03 Pol'!G111</f>
        <v>0</v>
      </c>
      <c r="J83" s="130" t="str">
        <f>IF(I86=0,"",I83/I86*100)</f>
        <v/>
      </c>
    </row>
    <row r="84" spans="1:10" ht="36.75" customHeight="1" x14ac:dyDescent="0.2">
      <c r="A84" s="121"/>
      <c r="B84" s="126" t="s">
        <v>123</v>
      </c>
      <c r="C84" s="196" t="s">
        <v>27</v>
      </c>
      <c r="D84" s="197"/>
      <c r="E84" s="197"/>
      <c r="F84" s="132" t="s">
        <v>123</v>
      </c>
      <c r="G84" s="133"/>
      <c r="H84" s="133"/>
      <c r="I84" s="133">
        <f>'SO01 05 Pol'!G8</f>
        <v>0</v>
      </c>
      <c r="J84" s="130" t="str">
        <f>IF(I86=0,"",I84/I86*100)</f>
        <v/>
      </c>
    </row>
    <row r="85" spans="1:10" ht="36.75" customHeight="1" x14ac:dyDescent="0.2">
      <c r="A85" s="121"/>
      <c r="B85" s="126" t="s">
        <v>124</v>
      </c>
      <c r="C85" s="196" t="s">
        <v>28</v>
      </c>
      <c r="D85" s="197"/>
      <c r="E85" s="197"/>
      <c r="F85" s="132" t="s">
        <v>124</v>
      </c>
      <c r="G85" s="133"/>
      <c r="H85" s="133"/>
      <c r="I85" s="133">
        <f>'SO01 01 Pol'!G135+'SO01 02 Pol'!G497+'SO01 03 Pol'!G139+'SO01 05 Pol'!G46</f>
        <v>0</v>
      </c>
      <c r="J85" s="130" t="str">
        <f>IF(I86=0,"",I85/I86*100)</f>
        <v/>
      </c>
    </row>
    <row r="86" spans="1:10" ht="25.5" customHeight="1" x14ac:dyDescent="0.2">
      <c r="A86" s="122"/>
      <c r="B86" s="127" t="s">
        <v>1</v>
      </c>
      <c r="C86" s="128"/>
      <c r="D86" s="129"/>
      <c r="E86" s="129"/>
      <c r="F86" s="134"/>
      <c r="G86" s="135"/>
      <c r="H86" s="135"/>
      <c r="I86" s="135">
        <f>SUM(I54:I85)</f>
        <v>0</v>
      </c>
      <c r="J86" s="131">
        <f>SUM(J54:J85)</f>
        <v>0</v>
      </c>
    </row>
    <row r="87" spans="1:10" x14ac:dyDescent="0.2">
      <c r="F87" s="84"/>
      <c r="G87" s="84"/>
      <c r="H87" s="84"/>
      <c r="I87" s="84"/>
      <c r="J87" s="85"/>
    </row>
    <row r="88" spans="1:10" x14ac:dyDescent="0.2">
      <c r="F88" s="84"/>
      <c r="G88" s="84"/>
      <c r="H88" s="84"/>
      <c r="I88" s="84"/>
      <c r="J88" s="85"/>
    </row>
    <row r="89" spans="1:10" x14ac:dyDescent="0.2">
      <c r="F89" s="84"/>
      <c r="G89" s="84"/>
      <c r="H89" s="84"/>
      <c r="I89" s="84"/>
      <c r="J89" s="85"/>
    </row>
  </sheetData>
  <sheetProtection algorithmName="SHA-512" hashValue="MqAec4Vwidcc0dU+RSvmI4EL8tUrUPkRvBFEAHOpWdho3KF9sHOwHqjiVQlLlXcdUnmoxfHJjMaGhha4LLfgqw==" saltValue="db0N3yAu0Ka2dSYMIV1yC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0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14:E14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B47:E47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5:E85"/>
    <mergeCell ref="C80:E80"/>
    <mergeCell ref="C81:E81"/>
    <mergeCell ref="C82:E82"/>
    <mergeCell ref="C83:E83"/>
    <mergeCell ref="C84:E8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1" t="s">
        <v>6</v>
      </c>
      <c r="B1" s="241"/>
      <c r="C1" s="242"/>
      <c r="D1" s="241"/>
      <c r="E1" s="241"/>
      <c r="F1" s="241"/>
      <c r="G1" s="241"/>
    </row>
    <row r="2" spans="1:7" ht="24.95" customHeight="1" x14ac:dyDescent="0.2">
      <c r="A2" s="50" t="s">
        <v>7</v>
      </c>
      <c r="B2" s="49"/>
      <c r="C2" s="243"/>
      <c r="D2" s="243"/>
      <c r="E2" s="243"/>
      <c r="F2" s="243"/>
      <c r="G2" s="244"/>
    </row>
    <row r="3" spans="1:7" ht="24.95" customHeight="1" x14ac:dyDescent="0.2">
      <c r="A3" s="50" t="s">
        <v>8</v>
      </c>
      <c r="B3" s="49"/>
      <c r="C3" s="243"/>
      <c r="D3" s="243"/>
      <c r="E3" s="243"/>
      <c r="F3" s="243"/>
      <c r="G3" s="244"/>
    </row>
    <row r="4" spans="1:7" ht="24.95" customHeight="1" x14ac:dyDescent="0.2">
      <c r="A4" s="50" t="s">
        <v>9</v>
      </c>
      <c r="B4" s="49"/>
      <c r="C4" s="243"/>
      <c r="D4" s="243"/>
      <c r="E4" s="243"/>
      <c r="F4" s="243"/>
      <c r="G4" s="244"/>
    </row>
    <row r="5" spans="1:7" x14ac:dyDescent="0.2">
      <c r="B5" s="4"/>
      <c r="C5" s="5"/>
      <c r="D5" s="6"/>
    </row>
  </sheetData>
  <sheetProtection algorithmName="SHA-512" hashValue="FBZ9EPVMZWTNU6lJNGHEtOZkga9f4EiRbgkD6shZJ/3K+5X9aIo9a2nhIN74Ij47u0K7nhlwq9j/RPeL3Ac8gA==" saltValue="5qc+gA/7R1rU1XIPbMeNI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0AE22-1E72-4C5B-AAE9-C17CE7FBAC3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19" customWidth="1"/>
    <col min="3" max="3" width="63.28515625" style="11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1" t="s">
        <v>125</v>
      </c>
      <c r="B1" s="251"/>
      <c r="C1" s="251"/>
      <c r="D1" s="251"/>
      <c r="E1" s="251"/>
      <c r="F1" s="251"/>
      <c r="G1" s="251"/>
      <c r="AG1" t="s">
        <v>126</v>
      </c>
    </row>
    <row r="2" spans="1:60" ht="24.95" customHeight="1" x14ac:dyDescent="0.2">
      <c r="A2" s="137" t="s">
        <v>7</v>
      </c>
      <c r="B2" s="49" t="s">
        <v>42</v>
      </c>
      <c r="C2" s="252" t="s">
        <v>43</v>
      </c>
      <c r="D2" s="253"/>
      <c r="E2" s="253"/>
      <c r="F2" s="253"/>
      <c r="G2" s="254"/>
      <c r="AG2" t="s">
        <v>127</v>
      </c>
    </row>
    <row r="3" spans="1:60" ht="24.95" customHeight="1" x14ac:dyDescent="0.2">
      <c r="A3" s="137" t="s">
        <v>8</v>
      </c>
      <c r="B3" s="49" t="s">
        <v>46</v>
      </c>
      <c r="C3" s="252" t="s">
        <v>47</v>
      </c>
      <c r="D3" s="253"/>
      <c r="E3" s="253"/>
      <c r="F3" s="253"/>
      <c r="G3" s="254"/>
      <c r="AC3" s="119" t="s">
        <v>127</v>
      </c>
      <c r="AG3" t="s">
        <v>128</v>
      </c>
    </row>
    <row r="4" spans="1:60" ht="24.95" customHeight="1" x14ac:dyDescent="0.2">
      <c r="A4" s="138" t="s">
        <v>9</v>
      </c>
      <c r="B4" s="139" t="s">
        <v>48</v>
      </c>
      <c r="C4" s="255" t="s">
        <v>49</v>
      </c>
      <c r="D4" s="256"/>
      <c r="E4" s="256"/>
      <c r="F4" s="256"/>
      <c r="G4" s="257"/>
      <c r="AG4" t="s">
        <v>129</v>
      </c>
    </row>
    <row r="5" spans="1:60" x14ac:dyDescent="0.2">
      <c r="D5" s="10"/>
    </row>
    <row r="6" spans="1:60" ht="38.25" x14ac:dyDescent="0.2">
      <c r="A6" s="141" t="s">
        <v>130</v>
      </c>
      <c r="B6" s="143" t="s">
        <v>131</v>
      </c>
      <c r="C6" s="143" t="s">
        <v>132</v>
      </c>
      <c r="D6" s="142" t="s">
        <v>133</v>
      </c>
      <c r="E6" s="141" t="s">
        <v>134</v>
      </c>
      <c r="F6" s="140" t="s">
        <v>135</v>
      </c>
      <c r="G6" s="141" t="s">
        <v>29</v>
      </c>
      <c r="H6" s="144" t="s">
        <v>30</v>
      </c>
      <c r="I6" s="144" t="s">
        <v>136</v>
      </c>
      <c r="J6" s="144" t="s">
        <v>31</v>
      </c>
      <c r="K6" s="144" t="s">
        <v>137</v>
      </c>
      <c r="L6" s="144" t="s">
        <v>138</v>
      </c>
      <c r="M6" s="144" t="s">
        <v>139</v>
      </c>
      <c r="N6" s="144" t="s">
        <v>140</v>
      </c>
      <c r="O6" s="144" t="s">
        <v>141</v>
      </c>
      <c r="P6" s="144" t="s">
        <v>142</v>
      </c>
      <c r="Q6" s="144" t="s">
        <v>143</v>
      </c>
      <c r="R6" s="144" t="s">
        <v>144</v>
      </c>
      <c r="S6" s="144" t="s">
        <v>145</v>
      </c>
      <c r="T6" s="144" t="s">
        <v>146</v>
      </c>
      <c r="U6" s="144" t="s">
        <v>147</v>
      </c>
      <c r="V6" s="144" t="s">
        <v>148</v>
      </c>
      <c r="W6" s="144" t="s">
        <v>149</v>
      </c>
      <c r="X6" s="144" t="s">
        <v>150</v>
      </c>
    </row>
    <row r="7" spans="1:60" hidden="1" x14ac:dyDescent="0.2">
      <c r="A7" s="3"/>
      <c r="B7" s="4"/>
      <c r="C7" s="4"/>
      <c r="D7" s="6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</row>
    <row r="8" spans="1:60" x14ac:dyDescent="0.2">
      <c r="A8" s="161" t="s">
        <v>151</v>
      </c>
      <c r="B8" s="162" t="s">
        <v>68</v>
      </c>
      <c r="C8" s="176" t="s">
        <v>69</v>
      </c>
      <c r="D8" s="163"/>
      <c r="E8" s="164"/>
      <c r="F8" s="165"/>
      <c r="G8" s="165">
        <f>SUMIF(AG9:AG10,"&lt;&gt;NOR",G9:G10)</f>
        <v>0</v>
      </c>
      <c r="H8" s="165"/>
      <c r="I8" s="165">
        <f>SUM(I9:I10)</f>
        <v>0</v>
      </c>
      <c r="J8" s="165"/>
      <c r="K8" s="165">
        <f>SUM(K9:K10)</f>
        <v>0</v>
      </c>
      <c r="L8" s="165"/>
      <c r="M8" s="165">
        <f>SUM(M9:M10)</f>
        <v>0</v>
      </c>
      <c r="N8" s="165"/>
      <c r="O8" s="165">
        <f>SUM(O9:O10)</f>
        <v>0.12</v>
      </c>
      <c r="P8" s="165"/>
      <c r="Q8" s="165">
        <f>SUM(Q9:Q10)</f>
        <v>0</v>
      </c>
      <c r="R8" s="165"/>
      <c r="S8" s="165"/>
      <c r="T8" s="166"/>
      <c r="U8" s="160"/>
      <c r="V8" s="160">
        <f>SUM(V9:V10)</f>
        <v>5.2</v>
      </c>
      <c r="W8" s="160"/>
      <c r="X8" s="160"/>
      <c r="AG8" t="s">
        <v>152</v>
      </c>
    </row>
    <row r="9" spans="1:60" outlineLevel="1" x14ac:dyDescent="0.2">
      <c r="A9" s="167">
        <v>1</v>
      </c>
      <c r="B9" s="168" t="s">
        <v>153</v>
      </c>
      <c r="C9" s="177" t="s">
        <v>154</v>
      </c>
      <c r="D9" s="169" t="s">
        <v>155</v>
      </c>
      <c r="E9" s="170">
        <v>20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15</v>
      </c>
      <c r="M9" s="172">
        <f>G9*(1+L9/100)</f>
        <v>0</v>
      </c>
      <c r="N9" s="172">
        <v>5.9199999999999999E-3</v>
      </c>
      <c r="O9" s="172">
        <f>ROUND(E9*N9,2)</f>
        <v>0.12</v>
      </c>
      <c r="P9" s="172">
        <v>0</v>
      </c>
      <c r="Q9" s="172">
        <f>ROUND(E9*P9,2)</f>
        <v>0</v>
      </c>
      <c r="R9" s="172" t="s">
        <v>156</v>
      </c>
      <c r="S9" s="172" t="s">
        <v>157</v>
      </c>
      <c r="T9" s="173" t="s">
        <v>157</v>
      </c>
      <c r="U9" s="154">
        <v>0.26</v>
      </c>
      <c r="V9" s="154">
        <f>ROUND(E9*U9,2)</f>
        <v>5.2</v>
      </c>
      <c r="W9" s="154"/>
      <c r="X9" s="154" t="s">
        <v>158</v>
      </c>
      <c r="Y9" s="145"/>
      <c r="Z9" s="145"/>
      <c r="AA9" s="145"/>
      <c r="AB9" s="145"/>
      <c r="AC9" s="145"/>
      <c r="AD9" s="145"/>
      <c r="AE9" s="145"/>
      <c r="AF9" s="145"/>
      <c r="AG9" s="145" t="s">
        <v>159</v>
      </c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</row>
    <row r="10" spans="1:60" outlineLevel="1" x14ac:dyDescent="0.2">
      <c r="A10" s="152"/>
      <c r="B10" s="153"/>
      <c r="C10" s="178" t="s">
        <v>160</v>
      </c>
      <c r="D10" s="155"/>
      <c r="E10" s="156">
        <v>20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45"/>
      <c r="Z10" s="145"/>
      <c r="AA10" s="145"/>
      <c r="AB10" s="145"/>
      <c r="AC10" s="145"/>
      <c r="AD10" s="145"/>
      <c r="AE10" s="145"/>
      <c r="AF10" s="145"/>
      <c r="AG10" s="145" t="s">
        <v>161</v>
      </c>
      <c r="AH10" s="145">
        <v>0</v>
      </c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</row>
    <row r="11" spans="1:60" x14ac:dyDescent="0.2">
      <c r="A11" s="161" t="s">
        <v>151</v>
      </c>
      <c r="B11" s="162" t="s">
        <v>82</v>
      </c>
      <c r="C11" s="176" t="s">
        <v>83</v>
      </c>
      <c r="D11" s="163"/>
      <c r="E11" s="164"/>
      <c r="F11" s="165"/>
      <c r="G11" s="165">
        <f>SUMIF(AG12:AG95,"&lt;&gt;NOR",G12:G95)</f>
        <v>0</v>
      </c>
      <c r="H11" s="165"/>
      <c r="I11" s="165">
        <f>SUM(I12:I95)</f>
        <v>0</v>
      </c>
      <c r="J11" s="165"/>
      <c r="K11" s="165">
        <f>SUM(K12:K95)</f>
        <v>0</v>
      </c>
      <c r="L11" s="165"/>
      <c r="M11" s="165">
        <f>SUM(M12:M95)</f>
        <v>0</v>
      </c>
      <c r="N11" s="165"/>
      <c r="O11" s="165">
        <f>SUM(O12:O95)</f>
        <v>0.47000000000000003</v>
      </c>
      <c r="P11" s="165"/>
      <c r="Q11" s="165">
        <f>SUM(Q12:Q95)</f>
        <v>0.19999999999999998</v>
      </c>
      <c r="R11" s="165"/>
      <c r="S11" s="165"/>
      <c r="T11" s="166"/>
      <c r="U11" s="160"/>
      <c r="V11" s="160">
        <f>SUM(V12:V95)</f>
        <v>37.949999999999996</v>
      </c>
      <c r="W11" s="160"/>
      <c r="X11" s="160"/>
      <c r="AG11" t="s">
        <v>152</v>
      </c>
    </row>
    <row r="12" spans="1:60" outlineLevel="1" x14ac:dyDescent="0.2">
      <c r="A12" s="167">
        <v>2</v>
      </c>
      <c r="B12" s="168" t="s">
        <v>162</v>
      </c>
      <c r="C12" s="177" t="s">
        <v>163</v>
      </c>
      <c r="D12" s="169" t="s">
        <v>164</v>
      </c>
      <c r="E12" s="170">
        <v>14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15</v>
      </c>
      <c r="M12" s="172">
        <f>G12*(1+L12/100)</f>
        <v>0</v>
      </c>
      <c r="N12" s="172">
        <v>8.1799999999999998E-3</v>
      </c>
      <c r="O12" s="172">
        <f>ROUND(E12*N12,2)</f>
        <v>0.11</v>
      </c>
      <c r="P12" s="172">
        <v>0</v>
      </c>
      <c r="Q12" s="172">
        <f>ROUND(E12*P12,2)</f>
        <v>0</v>
      </c>
      <c r="R12" s="172" t="s">
        <v>165</v>
      </c>
      <c r="S12" s="172" t="s">
        <v>157</v>
      </c>
      <c r="T12" s="173" t="s">
        <v>157</v>
      </c>
      <c r="U12" s="154">
        <v>0.65</v>
      </c>
      <c r="V12" s="154">
        <f>ROUND(E12*U12,2)</f>
        <v>9.1</v>
      </c>
      <c r="W12" s="154"/>
      <c r="X12" s="154" t="s">
        <v>158</v>
      </c>
      <c r="Y12" s="145"/>
      <c r="Z12" s="145"/>
      <c r="AA12" s="145"/>
      <c r="AB12" s="145"/>
      <c r="AC12" s="145"/>
      <c r="AD12" s="145"/>
      <c r="AE12" s="145"/>
      <c r="AF12" s="145"/>
      <c r="AG12" s="145" t="s">
        <v>159</v>
      </c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</row>
    <row r="13" spans="1:60" outlineLevel="1" x14ac:dyDescent="0.2">
      <c r="A13" s="152"/>
      <c r="B13" s="153"/>
      <c r="C13" s="247" t="s">
        <v>166</v>
      </c>
      <c r="D13" s="248"/>
      <c r="E13" s="248"/>
      <c r="F13" s="248"/>
      <c r="G13" s="248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45"/>
      <c r="Z13" s="145"/>
      <c r="AA13" s="145"/>
      <c r="AB13" s="145"/>
      <c r="AC13" s="145"/>
      <c r="AD13" s="145"/>
      <c r="AE13" s="145"/>
      <c r="AF13" s="145"/>
      <c r="AG13" s="145" t="s">
        <v>167</v>
      </c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</row>
    <row r="14" spans="1:60" outlineLevel="1" x14ac:dyDescent="0.2">
      <c r="A14" s="152"/>
      <c r="B14" s="153"/>
      <c r="C14" s="249" t="s">
        <v>168</v>
      </c>
      <c r="D14" s="250"/>
      <c r="E14" s="250"/>
      <c r="F14" s="250"/>
      <c r="G14" s="250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45"/>
      <c r="Z14" s="145"/>
      <c r="AA14" s="145"/>
      <c r="AB14" s="145"/>
      <c r="AC14" s="145"/>
      <c r="AD14" s="145"/>
      <c r="AE14" s="145"/>
      <c r="AF14" s="145"/>
      <c r="AG14" s="145" t="s">
        <v>167</v>
      </c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</row>
    <row r="15" spans="1:60" outlineLevel="1" x14ac:dyDescent="0.2">
      <c r="A15" s="152"/>
      <c r="B15" s="153"/>
      <c r="C15" s="178" t="s">
        <v>169</v>
      </c>
      <c r="D15" s="155"/>
      <c r="E15" s="156">
        <v>14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45"/>
      <c r="Z15" s="145"/>
      <c r="AA15" s="145"/>
      <c r="AB15" s="145"/>
      <c r="AC15" s="145"/>
      <c r="AD15" s="145"/>
      <c r="AE15" s="145"/>
      <c r="AF15" s="145"/>
      <c r="AG15" s="145" t="s">
        <v>161</v>
      </c>
      <c r="AH15" s="145">
        <v>0</v>
      </c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</row>
    <row r="16" spans="1:60" outlineLevel="1" x14ac:dyDescent="0.2">
      <c r="A16" s="167">
        <v>3</v>
      </c>
      <c r="B16" s="168" t="s">
        <v>170</v>
      </c>
      <c r="C16" s="177" t="s">
        <v>171</v>
      </c>
      <c r="D16" s="169" t="s">
        <v>164</v>
      </c>
      <c r="E16" s="170">
        <v>5.5</v>
      </c>
      <c r="F16" s="171"/>
      <c r="G16" s="172">
        <f>ROUND(E16*F16,2)</f>
        <v>0</v>
      </c>
      <c r="H16" s="171"/>
      <c r="I16" s="172">
        <f>ROUND(E16*H16,2)</f>
        <v>0</v>
      </c>
      <c r="J16" s="171"/>
      <c r="K16" s="172">
        <f>ROUND(E16*J16,2)</f>
        <v>0</v>
      </c>
      <c r="L16" s="172">
        <v>15</v>
      </c>
      <c r="M16" s="172">
        <f>G16*(1+L16/100)</f>
        <v>0</v>
      </c>
      <c r="N16" s="172">
        <v>8.5800000000000008E-3</v>
      </c>
      <c r="O16" s="172">
        <f>ROUND(E16*N16,2)</f>
        <v>0.05</v>
      </c>
      <c r="P16" s="172">
        <v>0</v>
      </c>
      <c r="Q16" s="172">
        <f>ROUND(E16*P16,2)</f>
        <v>0</v>
      </c>
      <c r="R16" s="172" t="s">
        <v>165</v>
      </c>
      <c r="S16" s="172" t="s">
        <v>157</v>
      </c>
      <c r="T16" s="173" t="s">
        <v>157</v>
      </c>
      <c r="U16" s="154">
        <v>0.63800000000000001</v>
      </c>
      <c r="V16" s="154">
        <f>ROUND(E16*U16,2)</f>
        <v>3.51</v>
      </c>
      <c r="W16" s="154"/>
      <c r="X16" s="154" t="s">
        <v>158</v>
      </c>
      <c r="Y16" s="145"/>
      <c r="Z16" s="145"/>
      <c r="AA16" s="145"/>
      <c r="AB16" s="145"/>
      <c r="AC16" s="145"/>
      <c r="AD16" s="145"/>
      <c r="AE16" s="145"/>
      <c r="AF16" s="145"/>
      <c r="AG16" s="145" t="s">
        <v>159</v>
      </c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</row>
    <row r="17" spans="1:60" outlineLevel="1" x14ac:dyDescent="0.2">
      <c r="A17" s="152"/>
      <c r="B17" s="153"/>
      <c r="C17" s="247" t="s">
        <v>166</v>
      </c>
      <c r="D17" s="248"/>
      <c r="E17" s="248"/>
      <c r="F17" s="248"/>
      <c r="G17" s="248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45"/>
      <c r="Z17" s="145"/>
      <c r="AA17" s="145"/>
      <c r="AB17" s="145"/>
      <c r="AC17" s="145"/>
      <c r="AD17" s="145"/>
      <c r="AE17" s="145"/>
      <c r="AF17" s="145"/>
      <c r="AG17" s="145" t="s">
        <v>167</v>
      </c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</row>
    <row r="18" spans="1:60" outlineLevel="1" x14ac:dyDescent="0.2">
      <c r="A18" s="152"/>
      <c r="B18" s="153"/>
      <c r="C18" s="249" t="s">
        <v>168</v>
      </c>
      <c r="D18" s="250"/>
      <c r="E18" s="250"/>
      <c r="F18" s="250"/>
      <c r="G18" s="250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45"/>
      <c r="Z18" s="145"/>
      <c r="AA18" s="145"/>
      <c r="AB18" s="145"/>
      <c r="AC18" s="145"/>
      <c r="AD18" s="145"/>
      <c r="AE18" s="145"/>
      <c r="AF18" s="145"/>
      <c r="AG18" s="145" t="s">
        <v>167</v>
      </c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</row>
    <row r="19" spans="1:60" outlineLevel="1" x14ac:dyDescent="0.2">
      <c r="A19" s="152"/>
      <c r="B19" s="153"/>
      <c r="C19" s="178" t="s">
        <v>172</v>
      </c>
      <c r="D19" s="155"/>
      <c r="E19" s="156">
        <v>5.5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45"/>
      <c r="Z19" s="145"/>
      <c r="AA19" s="145"/>
      <c r="AB19" s="145"/>
      <c r="AC19" s="145"/>
      <c r="AD19" s="145"/>
      <c r="AE19" s="145"/>
      <c r="AF19" s="145"/>
      <c r="AG19" s="145" t="s">
        <v>161</v>
      </c>
      <c r="AH19" s="145">
        <v>0</v>
      </c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outlineLevel="1" x14ac:dyDescent="0.2">
      <c r="A20" s="167">
        <v>4</v>
      </c>
      <c r="B20" s="168" t="s">
        <v>173</v>
      </c>
      <c r="C20" s="177" t="s">
        <v>174</v>
      </c>
      <c r="D20" s="169" t="s">
        <v>164</v>
      </c>
      <c r="E20" s="170">
        <v>6</v>
      </c>
      <c r="F20" s="171"/>
      <c r="G20" s="172">
        <f>ROUND(E20*F20,2)</f>
        <v>0</v>
      </c>
      <c r="H20" s="171"/>
      <c r="I20" s="172">
        <f>ROUND(E20*H20,2)</f>
        <v>0</v>
      </c>
      <c r="J20" s="171"/>
      <c r="K20" s="172">
        <f>ROUND(E20*J20,2)</f>
        <v>0</v>
      </c>
      <c r="L20" s="172">
        <v>15</v>
      </c>
      <c r="M20" s="172">
        <f>G20*(1+L20/100)</f>
        <v>0</v>
      </c>
      <c r="N20" s="172">
        <v>1.238E-2</v>
      </c>
      <c r="O20" s="172">
        <f>ROUND(E20*N20,2)</f>
        <v>7.0000000000000007E-2</v>
      </c>
      <c r="P20" s="172">
        <v>0</v>
      </c>
      <c r="Q20" s="172">
        <f>ROUND(E20*P20,2)</f>
        <v>0</v>
      </c>
      <c r="R20" s="172" t="s">
        <v>165</v>
      </c>
      <c r="S20" s="172" t="s">
        <v>157</v>
      </c>
      <c r="T20" s="173" t="s">
        <v>157</v>
      </c>
      <c r="U20" s="154">
        <v>0.80200000000000005</v>
      </c>
      <c r="V20" s="154">
        <f>ROUND(E20*U20,2)</f>
        <v>4.8099999999999996</v>
      </c>
      <c r="W20" s="154"/>
      <c r="X20" s="154" t="s">
        <v>158</v>
      </c>
      <c r="Y20" s="145"/>
      <c r="Z20" s="145"/>
      <c r="AA20" s="145"/>
      <c r="AB20" s="145"/>
      <c r="AC20" s="145"/>
      <c r="AD20" s="145"/>
      <c r="AE20" s="145"/>
      <c r="AF20" s="145"/>
      <c r="AG20" s="145" t="s">
        <v>159</v>
      </c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</row>
    <row r="21" spans="1:60" outlineLevel="1" x14ac:dyDescent="0.2">
      <c r="A21" s="152"/>
      <c r="B21" s="153"/>
      <c r="C21" s="247" t="s">
        <v>166</v>
      </c>
      <c r="D21" s="248"/>
      <c r="E21" s="248"/>
      <c r="F21" s="248"/>
      <c r="G21" s="248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45"/>
      <c r="Z21" s="145"/>
      <c r="AA21" s="145"/>
      <c r="AB21" s="145"/>
      <c r="AC21" s="145"/>
      <c r="AD21" s="145"/>
      <c r="AE21" s="145"/>
      <c r="AF21" s="145"/>
      <c r="AG21" s="145" t="s">
        <v>167</v>
      </c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outlineLevel="1" x14ac:dyDescent="0.2">
      <c r="A22" s="152"/>
      <c r="B22" s="153"/>
      <c r="C22" s="249" t="s">
        <v>168</v>
      </c>
      <c r="D22" s="250"/>
      <c r="E22" s="250"/>
      <c r="F22" s="250"/>
      <c r="G22" s="250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45"/>
      <c r="Z22" s="145"/>
      <c r="AA22" s="145"/>
      <c r="AB22" s="145"/>
      <c r="AC22" s="145"/>
      <c r="AD22" s="145"/>
      <c r="AE22" s="145"/>
      <c r="AF22" s="145"/>
      <c r="AG22" s="145" t="s">
        <v>167</v>
      </c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</row>
    <row r="23" spans="1:60" outlineLevel="1" x14ac:dyDescent="0.2">
      <c r="A23" s="152"/>
      <c r="B23" s="153"/>
      <c r="C23" s="178" t="s">
        <v>175</v>
      </c>
      <c r="D23" s="155"/>
      <c r="E23" s="156">
        <v>6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45"/>
      <c r="Z23" s="145"/>
      <c r="AA23" s="145"/>
      <c r="AB23" s="145"/>
      <c r="AC23" s="145"/>
      <c r="AD23" s="145"/>
      <c r="AE23" s="145"/>
      <c r="AF23" s="145"/>
      <c r="AG23" s="145" t="s">
        <v>161</v>
      </c>
      <c r="AH23" s="145">
        <v>0</v>
      </c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1:60" outlineLevel="1" x14ac:dyDescent="0.2">
      <c r="A24" s="167">
        <v>5</v>
      </c>
      <c r="B24" s="168" t="s">
        <v>176</v>
      </c>
      <c r="C24" s="177" t="s">
        <v>177</v>
      </c>
      <c r="D24" s="169" t="s">
        <v>164</v>
      </c>
      <c r="E24" s="170">
        <v>15.5</v>
      </c>
      <c r="F24" s="171"/>
      <c r="G24" s="172">
        <f>ROUND(E24*F24,2)</f>
        <v>0</v>
      </c>
      <c r="H24" s="171"/>
      <c r="I24" s="172">
        <f>ROUND(E24*H24,2)</f>
        <v>0</v>
      </c>
      <c r="J24" s="171"/>
      <c r="K24" s="172">
        <f>ROUND(E24*J24,2)</f>
        <v>0</v>
      </c>
      <c r="L24" s="172">
        <v>15</v>
      </c>
      <c r="M24" s="172">
        <f>G24*(1+L24/100)</f>
        <v>0</v>
      </c>
      <c r="N24" s="172">
        <v>1.4800000000000001E-2</v>
      </c>
      <c r="O24" s="172">
        <f>ROUND(E24*N24,2)</f>
        <v>0.23</v>
      </c>
      <c r="P24" s="172">
        <v>0</v>
      </c>
      <c r="Q24" s="172">
        <f>ROUND(E24*P24,2)</f>
        <v>0</v>
      </c>
      <c r="R24" s="172" t="s">
        <v>165</v>
      </c>
      <c r="S24" s="172" t="s">
        <v>157</v>
      </c>
      <c r="T24" s="173" t="s">
        <v>157</v>
      </c>
      <c r="U24" s="154">
        <v>0.753</v>
      </c>
      <c r="V24" s="154">
        <f>ROUND(E24*U24,2)</f>
        <v>11.67</v>
      </c>
      <c r="W24" s="154"/>
      <c r="X24" s="154" t="s">
        <v>158</v>
      </c>
      <c r="Y24" s="145"/>
      <c r="Z24" s="145"/>
      <c r="AA24" s="145"/>
      <c r="AB24" s="145"/>
      <c r="AC24" s="145"/>
      <c r="AD24" s="145"/>
      <c r="AE24" s="145"/>
      <c r="AF24" s="145"/>
      <c r="AG24" s="145" t="s">
        <v>159</v>
      </c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</row>
    <row r="25" spans="1:60" outlineLevel="1" x14ac:dyDescent="0.2">
      <c r="A25" s="152"/>
      <c r="B25" s="153"/>
      <c r="C25" s="245" t="s">
        <v>178</v>
      </c>
      <c r="D25" s="246"/>
      <c r="E25" s="246"/>
      <c r="F25" s="246"/>
      <c r="G25" s="246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45"/>
      <c r="Z25" s="145"/>
      <c r="AA25" s="145"/>
      <c r="AB25" s="145"/>
      <c r="AC25" s="145"/>
      <c r="AD25" s="145"/>
      <c r="AE25" s="145"/>
      <c r="AF25" s="145"/>
      <c r="AG25" s="145" t="s">
        <v>179</v>
      </c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</row>
    <row r="26" spans="1:60" outlineLevel="1" x14ac:dyDescent="0.2">
      <c r="A26" s="152"/>
      <c r="B26" s="153"/>
      <c r="C26" s="249" t="s">
        <v>166</v>
      </c>
      <c r="D26" s="250"/>
      <c r="E26" s="250"/>
      <c r="F26" s="250"/>
      <c r="G26" s="250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45"/>
      <c r="Z26" s="145"/>
      <c r="AA26" s="145"/>
      <c r="AB26" s="145"/>
      <c r="AC26" s="145"/>
      <c r="AD26" s="145"/>
      <c r="AE26" s="145"/>
      <c r="AF26" s="145"/>
      <c r="AG26" s="145" t="s">
        <v>167</v>
      </c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</row>
    <row r="27" spans="1:60" outlineLevel="1" x14ac:dyDescent="0.2">
      <c r="A27" s="152"/>
      <c r="B27" s="153"/>
      <c r="C27" s="249" t="s">
        <v>168</v>
      </c>
      <c r="D27" s="250"/>
      <c r="E27" s="250"/>
      <c r="F27" s="250"/>
      <c r="G27" s="250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45"/>
      <c r="Z27" s="145"/>
      <c r="AA27" s="145"/>
      <c r="AB27" s="145"/>
      <c r="AC27" s="145"/>
      <c r="AD27" s="145"/>
      <c r="AE27" s="145"/>
      <c r="AF27" s="145"/>
      <c r="AG27" s="145" t="s">
        <v>167</v>
      </c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</row>
    <row r="28" spans="1:60" outlineLevel="1" x14ac:dyDescent="0.2">
      <c r="A28" s="152"/>
      <c r="B28" s="153"/>
      <c r="C28" s="178" t="s">
        <v>180</v>
      </c>
      <c r="D28" s="155"/>
      <c r="E28" s="156">
        <v>15.5</v>
      </c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45"/>
      <c r="Z28" s="145"/>
      <c r="AA28" s="145"/>
      <c r="AB28" s="145"/>
      <c r="AC28" s="145"/>
      <c r="AD28" s="145"/>
      <c r="AE28" s="145"/>
      <c r="AF28" s="145"/>
      <c r="AG28" s="145" t="s">
        <v>161</v>
      </c>
      <c r="AH28" s="145">
        <v>0</v>
      </c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</row>
    <row r="29" spans="1:60" outlineLevel="1" x14ac:dyDescent="0.2">
      <c r="A29" s="167">
        <v>6</v>
      </c>
      <c r="B29" s="168" t="s">
        <v>181</v>
      </c>
      <c r="C29" s="177" t="s">
        <v>182</v>
      </c>
      <c r="D29" s="169" t="s">
        <v>164</v>
      </c>
      <c r="E29" s="170">
        <v>15.25</v>
      </c>
      <c r="F29" s="171"/>
      <c r="G29" s="172">
        <f>ROUND(E29*F29,2)</f>
        <v>0</v>
      </c>
      <c r="H29" s="171"/>
      <c r="I29" s="172">
        <f>ROUND(E29*H29,2)</f>
        <v>0</v>
      </c>
      <c r="J29" s="171"/>
      <c r="K29" s="172">
        <f>ROUND(E29*J29,2)</f>
        <v>0</v>
      </c>
      <c r="L29" s="172">
        <v>15</v>
      </c>
      <c r="M29" s="172">
        <f>G29*(1+L29/100)</f>
        <v>0</v>
      </c>
      <c r="N29" s="172">
        <v>2.5000000000000001E-4</v>
      </c>
      <c r="O29" s="172">
        <f>ROUND(E29*N29,2)</f>
        <v>0</v>
      </c>
      <c r="P29" s="172">
        <v>2.5400000000000002E-3</v>
      </c>
      <c r="Q29" s="172">
        <f>ROUND(E29*P29,2)</f>
        <v>0.04</v>
      </c>
      <c r="R29" s="172" t="s">
        <v>165</v>
      </c>
      <c r="S29" s="172" t="s">
        <v>157</v>
      </c>
      <c r="T29" s="173" t="s">
        <v>157</v>
      </c>
      <c r="U29" s="154">
        <v>0.03</v>
      </c>
      <c r="V29" s="154">
        <f>ROUND(E29*U29,2)</f>
        <v>0.46</v>
      </c>
      <c r="W29" s="154"/>
      <c r="X29" s="154" t="s">
        <v>158</v>
      </c>
      <c r="Y29" s="145"/>
      <c r="Z29" s="145"/>
      <c r="AA29" s="145"/>
      <c r="AB29" s="145"/>
      <c r="AC29" s="145"/>
      <c r="AD29" s="145"/>
      <c r="AE29" s="145"/>
      <c r="AF29" s="145"/>
      <c r="AG29" s="145" t="s">
        <v>159</v>
      </c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</row>
    <row r="30" spans="1:60" outlineLevel="1" x14ac:dyDescent="0.2">
      <c r="A30" s="152"/>
      <c r="B30" s="153"/>
      <c r="C30" s="178" t="s">
        <v>183</v>
      </c>
      <c r="D30" s="155"/>
      <c r="E30" s="156">
        <v>15.25</v>
      </c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45"/>
      <c r="Z30" s="145"/>
      <c r="AA30" s="145"/>
      <c r="AB30" s="145"/>
      <c r="AC30" s="145"/>
      <c r="AD30" s="145"/>
      <c r="AE30" s="145"/>
      <c r="AF30" s="145"/>
      <c r="AG30" s="145" t="s">
        <v>161</v>
      </c>
      <c r="AH30" s="145">
        <v>0</v>
      </c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</row>
    <row r="31" spans="1:60" outlineLevel="1" x14ac:dyDescent="0.2">
      <c r="A31" s="167">
        <v>7</v>
      </c>
      <c r="B31" s="168" t="s">
        <v>184</v>
      </c>
      <c r="C31" s="177" t="s">
        <v>185</v>
      </c>
      <c r="D31" s="169" t="s">
        <v>164</v>
      </c>
      <c r="E31" s="170">
        <v>14.75</v>
      </c>
      <c r="F31" s="171"/>
      <c r="G31" s="172">
        <f>ROUND(E31*F31,2)</f>
        <v>0</v>
      </c>
      <c r="H31" s="171"/>
      <c r="I31" s="172">
        <f>ROUND(E31*H31,2)</f>
        <v>0</v>
      </c>
      <c r="J31" s="171"/>
      <c r="K31" s="172">
        <f>ROUND(E31*J31,2)</f>
        <v>0</v>
      </c>
      <c r="L31" s="172">
        <v>15</v>
      </c>
      <c r="M31" s="172">
        <f>G31*(1+L31/100)</f>
        <v>0</v>
      </c>
      <c r="N31" s="172">
        <v>2.5000000000000001E-4</v>
      </c>
      <c r="O31" s="172">
        <f>ROUND(E31*N31,2)</f>
        <v>0</v>
      </c>
      <c r="P31" s="172">
        <v>5.5300000000000002E-3</v>
      </c>
      <c r="Q31" s="172">
        <f>ROUND(E31*P31,2)</f>
        <v>0.08</v>
      </c>
      <c r="R31" s="172" t="s">
        <v>165</v>
      </c>
      <c r="S31" s="172" t="s">
        <v>157</v>
      </c>
      <c r="T31" s="173" t="s">
        <v>157</v>
      </c>
      <c r="U31" s="154">
        <v>4.8000000000000001E-2</v>
      </c>
      <c r="V31" s="154">
        <f>ROUND(E31*U31,2)</f>
        <v>0.71</v>
      </c>
      <c r="W31" s="154"/>
      <c r="X31" s="154" t="s">
        <v>158</v>
      </c>
      <c r="Y31" s="145"/>
      <c r="Z31" s="145"/>
      <c r="AA31" s="145"/>
      <c r="AB31" s="145"/>
      <c r="AC31" s="145"/>
      <c r="AD31" s="145"/>
      <c r="AE31" s="145"/>
      <c r="AF31" s="145"/>
      <c r="AG31" s="145" t="s">
        <v>159</v>
      </c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</row>
    <row r="32" spans="1:60" outlineLevel="1" x14ac:dyDescent="0.2">
      <c r="A32" s="152"/>
      <c r="B32" s="153"/>
      <c r="C32" s="178" t="s">
        <v>186</v>
      </c>
      <c r="D32" s="155"/>
      <c r="E32" s="156">
        <v>14.75</v>
      </c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45"/>
      <c r="Z32" s="145"/>
      <c r="AA32" s="145"/>
      <c r="AB32" s="145"/>
      <c r="AC32" s="145"/>
      <c r="AD32" s="145"/>
      <c r="AE32" s="145"/>
      <c r="AF32" s="145"/>
      <c r="AG32" s="145" t="s">
        <v>161</v>
      </c>
      <c r="AH32" s="145">
        <v>0</v>
      </c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</row>
    <row r="33" spans="1:60" outlineLevel="1" x14ac:dyDescent="0.2">
      <c r="A33" s="167">
        <v>8</v>
      </c>
      <c r="B33" s="168" t="s">
        <v>187</v>
      </c>
      <c r="C33" s="177" t="s">
        <v>188</v>
      </c>
      <c r="D33" s="169" t="s">
        <v>164</v>
      </c>
      <c r="E33" s="170">
        <v>6.5</v>
      </c>
      <c r="F33" s="171"/>
      <c r="G33" s="172">
        <f>ROUND(E33*F33,2)</f>
        <v>0</v>
      </c>
      <c r="H33" s="171"/>
      <c r="I33" s="172">
        <f>ROUND(E33*H33,2)</f>
        <v>0</v>
      </c>
      <c r="J33" s="171"/>
      <c r="K33" s="172">
        <f>ROUND(E33*J33,2)</f>
        <v>0</v>
      </c>
      <c r="L33" s="172">
        <v>15</v>
      </c>
      <c r="M33" s="172">
        <f>G33*(1+L33/100)</f>
        <v>0</v>
      </c>
      <c r="N33" s="172">
        <v>3.5E-4</v>
      </c>
      <c r="O33" s="172">
        <f>ROUND(E33*N33,2)</f>
        <v>0</v>
      </c>
      <c r="P33" s="172">
        <v>9.8099999999999993E-3</v>
      </c>
      <c r="Q33" s="172">
        <f>ROUND(E33*P33,2)</f>
        <v>0.06</v>
      </c>
      <c r="R33" s="172" t="s">
        <v>165</v>
      </c>
      <c r="S33" s="172" t="s">
        <v>157</v>
      </c>
      <c r="T33" s="173" t="s">
        <v>157</v>
      </c>
      <c r="U33" s="154">
        <v>5.6000000000000001E-2</v>
      </c>
      <c r="V33" s="154">
        <f>ROUND(E33*U33,2)</f>
        <v>0.36</v>
      </c>
      <c r="W33" s="154"/>
      <c r="X33" s="154" t="s">
        <v>158</v>
      </c>
      <c r="Y33" s="145"/>
      <c r="Z33" s="145"/>
      <c r="AA33" s="145"/>
      <c r="AB33" s="145"/>
      <c r="AC33" s="145"/>
      <c r="AD33" s="145"/>
      <c r="AE33" s="145"/>
      <c r="AF33" s="145"/>
      <c r="AG33" s="145" t="s">
        <v>159</v>
      </c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</row>
    <row r="34" spans="1:60" outlineLevel="1" x14ac:dyDescent="0.2">
      <c r="A34" s="152"/>
      <c r="B34" s="153"/>
      <c r="C34" s="178" t="s">
        <v>189</v>
      </c>
      <c r="D34" s="155"/>
      <c r="E34" s="156">
        <v>6.5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45"/>
      <c r="Z34" s="145"/>
      <c r="AA34" s="145"/>
      <c r="AB34" s="145"/>
      <c r="AC34" s="145"/>
      <c r="AD34" s="145"/>
      <c r="AE34" s="145"/>
      <c r="AF34" s="145"/>
      <c r="AG34" s="145" t="s">
        <v>161</v>
      </c>
      <c r="AH34" s="145">
        <v>0</v>
      </c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</row>
    <row r="35" spans="1:60" ht="22.5" outlineLevel="1" x14ac:dyDescent="0.2">
      <c r="A35" s="167">
        <v>9</v>
      </c>
      <c r="B35" s="168" t="s">
        <v>190</v>
      </c>
      <c r="C35" s="177" t="s">
        <v>191</v>
      </c>
      <c r="D35" s="169" t="s">
        <v>164</v>
      </c>
      <c r="E35" s="170">
        <v>1.5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15</v>
      </c>
      <c r="M35" s="172">
        <f>G35*(1+L35/100)</f>
        <v>0</v>
      </c>
      <c r="N35" s="172">
        <v>2.7999999999999998E-4</v>
      </c>
      <c r="O35" s="172">
        <f>ROUND(E35*N35,2)</f>
        <v>0</v>
      </c>
      <c r="P35" s="172">
        <v>0</v>
      </c>
      <c r="Q35" s="172">
        <f>ROUND(E35*P35,2)</f>
        <v>0</v>
      </c>
      <c r="R35" s="172" t="s">
        <v>165</v>
      </c>
      <c r="S35" s="172" t="s">
        <v>157</v>
      </c>
      <c r="T35" s="173" t="s">
        <v>157</v>
      </c>
      <c r="U35" s="154">
        <v>0.26300000000000001</v>
      </c>
      <c r="V35" s="154">
        <f>ROUND(E35*U35,2)</f>
        <v>0.39</v>
      </c>
      <c r="W35" s="154"/>
      <c r="X35" s="154" t="s">
        <v>158</v>
      </c>
      <c r="Y35" s="145"/>
      <c r="Z35" s="145"/>
      <c r="AA35" s="145"/>
      <c r="AB35" s="145"/>
      <c r="AC35" s="145"/>
      <c r="AD35" s="145"/>
      <c r="AE35" s="145"/>
      <c r="AF35" s="145"/>
      <c r="AG35" s="145" t="s">
        <v>159</v>
      </c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</row>
    <row r="36" spans="1:60" outlineLevel="1" x14ac:dyDescent="0.2">
      <c r="A36" s="152"/>
      <c r="B36" s="153"/>
      <c r="C36" s="245" t="s">
        <v>192</v>
      </c>
      <c r="D36" s="246"/>
      <c r="E36" s="246"/>
      <c r="F36" s="246"/>
      <c r="G36" s="246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45"/>
      <c r="Z36" s="145"/>
      <c r="AA36" s="145"/>
      <c r="AB36" s="145"/>
      <c r="AC36" s="145"/>
      <c r="AD36" s="145"/>
      <c r="AE36" s="145"/>
      <c r="AF36" s="145"/>
      <c r="AG36" s="145" t="s">
        <v>179</v>
      </c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</row>
    <row r="37" spans="1:60" outlineLevel="1" x14ac:dyDescent="0.2">
      <c r="A37" s="152"/>
      <c r="B37" s="153"/>
      <c r="C37" s="178" t="s">
        <v>193</v>
      </c>
      <c r="D37" s="155"/>
      <c r="E37" s="156">
        <v>1.5</v>
      </c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45"/>
      <c r="Z37" s="145"/>
      <c r="AA37" s="145"/>
      <c r="AB37" s="145"/>
      <c r="AC37" s="145"/>
      <c r="AD37" s="145"/>
      <c r="AE37" s="145"/>
      <c r="AF37" s="145"/>
      <c r="AG37" s="145" t="s">
        <v>161</v>
      </c>
      <c r="AH37" s="145">
        <v>0</v>
      </c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</row>
    <row r="38" spans="1:60" ht="22.5" outlineLevel="1" x14ac:dyDescent="0.2">
      <c r="A38" s="167">
        <v>10</v>
      </c>
      <c r="B38" s="168" t="s">
        <v>194</v>
      </c>
      <c r="C38" s="177" t="s">
        <v>195</v>
      </c>
      <c r="D38" s="169" t="s">
        <v>196</v>
      </c>
      <c r="E38" s="170">
        <v>2</v>
      </c>
      <c r="F38" s="171"/>
      <c r="G38" s="172">
        <f>ROUND(E38*F38,2)</f>
        <v>0</v>
      </c>
      <c r="H38" s="171"/>
      <c r="I38" s="172">
        <f>ROUND(E38*H38,2)</f>
        <v>0</v>
      </c>
      <c r="J38" s="171"/>
      <c r="K38" s="172">
        <f>ROUND(E38*J38,2)</f>
        <v>0</v>
      </c>
      <c r="L38" s="172">
        <v>15</v>
      </c>
      <c r="M38" s="172">
        <f>G38*(1+L38/100)</f>
        <v>0</v>
      </c>
      <c r="N38" s="172">
        <v>0</v>
      </c>
      <c r="O38" s="172">
        <f>ROUND(E38*N38,2)</f>
        <v>0</v>
      </c>
      <c r="P38" s="172">
        <v>0</v>
      </c>
      <c r="Q38" s="172">
        <f>ROUND(E38*P38,2)</f>
        <v>0</v>
      </c>
      <c r="R38" s="172" t="s">
        <v>165</v>
      </c>
      <c r="S38" s="172" t="s">
        <v>157</v>
      </c>
      <c r="T38" s="173" t="s">
        <v>157</v>
      </c>
      <c r="U38" s="154">
        <v>6.4000000000000001E-2</v>
      </c>
      <c r="V38" s="154">
        <f>ROUND(E38*U38,2)</f>
        <v>0.13</v>
      </c>
      <c r="W38" s="154"/>
      <c r="X38" s="154" t="s">
        <v>158</v>
      </c>
      <c r="Y38" s="145"/>
      <c r="Z38" s="145"/>
      <c r="AA38" s="145"/>
      <c r="AB38" s="145"/>
      <c r="AC38" s="145"/>
      <c r="AD38" s="145"/>
      <c r="AE38" s="145"/>
      <c r="AF38" s="145"/>
      <c r="AG38" s="145" t="s">
        <v>159</v>
      </c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</row>
    <row r="39" spans="1:60" outlineLevel="1" x14ac:dyDescent="0.2">
      <c r="A39" s="152"/>
      <c r="B39" s="153"/>
      <c r="C39" s="178" t="s">
        <v>197</v>
      </c>
      <c r="D39" s="155"/>
      <c r="E39" s="156">
        <v>2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45"/>
      <c r="Z39" s="145"/>
      <c r="AA39" s="145"/>
      <c r="AB39" s="145"/>
      <c r="AC39" s="145"/>
      <c r="AD39" s="145"/>
      <c r="AE39" s="145"/>
      <c r="AF39" s="145"/>
      <c r="AG39" s="145" t="s">
        <v>161</v>
      </c>
      <c r="AH39" s="145">
        <v>0</v>
      </c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</row>
    <row r="40" spans="1:60" ht="22.5" outlineLevel="1" x14ac:dyDescent="0.2">
      <c r="A40" s="167">
        <v>11</v>
      </c>
      <c r="B40" s="168" t="s">
        <v>198</v>
      </c>
      <c r="C40" s="177" t="s">
        <v>199</v>
      </c>
      <c r="D40" s="169" t="s">
        <v>164</v>
      </c>
      <c r="E40" s="170">
        <v>41</v>
      </c>
      <c r="F40" s="171"/>
      <c r="G40" s="172">
        <f>ROUND(E40*F40,2)</f>
        <v>0</v>
      </c>
      <c r="H40" s="171"/>
      <c r="I40" s="172">
        <f>ROUND(E40*H40,2)</f>
        <v>0</v>
      </c>
      <c r="J40" s="171"/>
      <c r="K40" s="172">
        <f>ROUND(E40*J40,2)</f>
        <v>0</v>
      </c>
      <c r="L40" s="172">
        <v>15</v>
      </c>
      <c r="M40" s="172">
        <f>G40*(1+L40/100)</f>
        <v>0</v>
      </c>
      <c r="N40" s="172">
        <v>0</v>
      </c>
      <c r="O40" s="172">
        <f>ROUND(E40*N40,2)</f>
        <v>0</v>
      </c>
      <c r="P40" s="172">
        <v>0</v>
      </c>
      <c r="Q40" s="172">
        <f>ROUND(E40*P40,2)</f>
        <v>0</v>
      </c>
      <c r="R40" s="172" t="s">
        <v>165</v>
      </c>
      <c r="S40" s="172" t="s">
        <v>157</v>
      </c>
      <c r="T40" s="173" t="s">
        <v>157</v>
      </c>
      <c r="U40" s="154">
        <v>6.2E-2</v>
      </c>
      <c r="V40" s="154">
        <f>ROUND(E40*U40,2)</f>
        <v>2.54</v>
      </c>
      <c r="W40" s="154"/>
      <c r="X40" s="154" t="s">
        <v>158</v>
      </c>
      <c r="Y40" s="145"/>
      <c r="Z40" s="145"/>
      <c r="AA40" s="145"/>
      <c r="AB40" s="145"/>
      <c r="AC40" s="145"/>
      <c r="AD40" s="145"/>
      <c r="AE40" s="145"/>
      <c r="AF40" s="145"/>
      <c r="AG40" s="145" t="s">
        <v>159</v>
      </c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</row>
    <row r="41" spans="1:60" outlineLevel="1" x14ac:dyDescent="0.2">
      <c r="A41" s="152"/>
      <c r="B41" s="153"/>
      <c r="C41" s="178" t="s">
        <v>200</v>
      </c>
      <c r="D41" s="155"/>
      <c r="E41" s="156">
        <v>14</v>
      </c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45"/>
      <c r="Z41" s="145"/>
      <c r="AA41" s="145"/>
      <c r="AB41" s="145"/>
      <c r="AC41" s="145"/>
      <c r="AD41" s="145"/>
      <c r="AE41" s="145"/>
      <c r="AF41" s="145"/>
      <c r="AG41" s="145" t="s">
        <v>161</v>
      </c>
      <c r="AH41" s="145">
        <v>5</v>
      </c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</row>
    <row r="42" spans="1:60" outlineLevel="1" x14ac:dyDescent="0.2">
      <c r="A42" s="152"/>
      <c r="B42" s="153"/>
      <c r="C42" s="178" t="s">
        <v>201</v>
      </c>
      <c r="D42" s="155"/>
      <c r="E42" s="156">
        <v>5.5</v>
      </c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45"/>
      <c r="Z42" s="145"/>
      <c r="AA42" s="145"/>
      <c r="AB42" s="145"/>
      <c r="AC42" s="145"/>
      <c r="AD42" s="145"/>
      <c r="AE42" s="145"/>
      <c r="AF42" s="145"/>
      <c r="AG42" s="145" t="s">
        <v>161</v>
      </c>
      <c r="AH42" s="145">
        <v>5</v>
      </c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</row>
    <row r="43" spans="1:60" outlineLevel="1" x14ac:dyDescent="0.2">
      <c r="A43" s="152"/>
      <c r="B43" s="153"/>
      <c r="C43" s="178" t="s">
        <v>202</v>
      </c>
      <c r="D43" s="155"/>
      <c r="E43" s="156">
        <v>6</v>
      </c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45"/>
      <c r="Z43" s="145"/>
      <c r="AA43" s="145"/>
      <c r="AB43" s="145"/>
      <c r="AC43" s="145"/>
      <c r="AD43" s="145"/>
      <c r="AE43" s="145"/>
      <c r="AF43" s="145"/>
      <c r="AG43" s="145" t="s">
        <v>161</v>
      </c>
      <c r="AH43" s="145">
        <v>5</v>
      </c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</row>
    <row r="44" spans="1:60" outlineLevel="1" x14ac:dyDescent="0.2">
      <c r="A44" s="152"/>
      <c r="B44" s="153"/>
      <c r="C44" s="178" t="s">
        <v>203</v>
      </c>
      <c r="D44" s="155"/>
      <c r="E44" s="156">
        <v>15.5</v>
      </c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45"/>
      <c r="Z44" s="145"/>
      <c r="AA44" s="145"/>
      <c r="AB44" s="145"/>
      <c r="AC44" s="145"/>
      <c r="AD44" s="145"/>
      <c r="AE44" s="145"/>
      <c r="AF44" s="145"/>
      <c r="AG44" s="145" t="s">
        <v>161</v>
      </c>
      <c r="AH44" s="145">
        <v>5</v>
      </c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</row>
    <row r="45" spans="1:60" ht="22.5" outlineLevel="1" x14ac:dyDescent="0.2">
      <c r="A45" s="167">
        <v>12</v>
      </c>
      <c r="B45" s="168" t="s">
        <v>204</v>
      </c>
      <c r="C45" s="177" t="s">
        <v>205</v>
      </c>
      <c r="D45" s="169" t="s">
        <v>196</v>
      </c>
      <c r="E45" s="170">
        <v>1</v>
      </c>
      <c r="F45" s="171"/>
      <c r="G45" s="172">
        <f>ROUND(E45*F45,2)</f>
        <v>0</v>
      </c>
      <c r="H45" s="171"/>
      <c r="I45" s="172">
        <f>ROUND(E45*H45,2)</f>
        <v>0</v>
      </c>
      <c r="J45" s="171"/>
      <c r="K45" s="172">
        <f>ROUND(E45*J45,2)</f>
        <v>0</v>
      </c>
      <c r="L45" s="172">
        <v>15</v>
      </c>
      <c r="M45" s="172">
        <f>G45*(1+L45/100)</f>
        <v>0</v>
      </c>
      <c r="N45" s="172">
        <v>0</v>
      </c>
      <c r="O45" s="172">
        <f>ROUND(E45*N45,2)</f>
        <v>0</v>
      </c>
      <c r="P45" s="172">
        <v>0</v>
      </c>
      <c r="Q45" s="172">
        <f>ROUND(E45*P45,2)</f>
        <v>0</v>
      </c>
      <c r="R45" s="172" t="s">
        <v>165</v>
      </c>
      <c r="S45" s="172" t="s">
        <v>157</v>
      </c>
      <c r="T45" s="173" t="s">
        <v>157</v>
      </c>
      <c r="U45" s="154">
        <v>0.48199999999999998</v>
      </c>
      <c r="V45" s="154">
        <f>ROUND(E45*U45,2)</f>
        <v>0.48</v>
      </c>
      <c r="W45" s="154"/>
      <c r="X45" s="154" t="s">
        <v>158</v>
      </c>
      <c r="Y45" s="145"/>
      <c r="Z45" s="145"/>
      <c r="AA45" s="145"/>
      <c r="AB45" s="145"/>
      <c r="AC45" s="145"/>
      <c r="AD45" s="145"/>
      <c r="AE45" s="145"/>
      <c r="AF45" s="145"/>
      <c r="AG45" s="145" t="s">
        <v>159</v>
      </c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</row>
    <row r="46" spans="1:60" outlineLevel="1" x14ac:dyDescent="0.2">
      <c r="A46" s="152"/>
      <c r="B46" s="153"/>
      <c r="C46" s="178" t="s">
        <v>206</v>
      </c>
      <c r="D46" s="155"/>
      <c r="E46" s="156">
        <v>1</v>
      </c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45"/>
      <c r="Z46" s="145"/>
      <c r="AA46" s="145"/>
      <c r="AB46" s="145"/>
      <c r="AC46" s="145"/>
      <c r="AD46" s="145"/>
      <c r="AE46" s="145"/>
      <c r="AF46" s="145"/>
      <c r="AG46" s="145" t="s">
        <v>161</v>
      </c>
      <c r="AH46" s="145">
        <v>0</v>
      </c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</row>
    <row r="47" spans="1:60" outlineLevel="1" x14ac:dyDescent="0.2">
      <c r="A47" s="167">
        <v>13</v>
      </c>
      <c r="B47" s="168" t="s">
        <v>207</v>
      </c>
      <c r="C47" s="177" t="s">
        <v>208</v>
      </c>
      <c r="D47" s="169" t="s">
        <v>196</v>
      </c>
      <c r="E47" s="170">
        <v>1</v>
      </c>
      <c r="F47" s="171"/>
      <c r="G47" s="172">
        <f>ROUND(E47*F47,2)</f>
        <v>0</v>
      </c>
      <c r="H47" s="171"/>
      <c r="I47" s="172">
        <f>ROUND(E47*H47,2)</f>
        <v>0</v>
      </c>
      <c r="J47" s="171"/>
      <c r="K47" s="172">
        <f>ROUND(E47*J47,2)</f>
        <v>0</v>
      </c>
      <c r="L47" s="172">
        <v>15</v>
      </c>
      <c r="M47" s="172">
        <f>G47*(1+L47/100)</f>
        <v>0</v>
      </c>
      <c r="N47" s="172">
        <v>4.2399999999999998E-3</v>
      </c>
      <c r="O47" s="172">
        <f>ROUND(E47*N47,2)</f>
        <v>0</v>
      </c>
      <c r="P47" s="172">
        <v>0</v>
      </c>
      <c r="Q47" s="172">
        <f>ROUND(E47*P47,2)</f>
        <v>0</v>
      </c>
      <c r="R47" s="172" t="s">
        <v>165</v>
      </c>
      <c r="S47" s="172" t="s">
        <v>157</v>
      </c>
      <c r="T47" s="173" t="s">
        <v>157</v>
      </c>
      <c r="U47" s="154">
        <v>1.4279999999999999</v>
      </c>
      <c r="V47" s="154">
        <f>ROUND(E47*U47,2)</f>
        <v>1.43</v>
      </c>
      <c r="W47" s="154"/>
      <c r="X47" s="154" t="s">
        <v>158</v>
      </c>
      <c r="Y47" s="145"/>
      <c r="Z47" s="145"/>
      <c r="AA47" s="145"/>
      <c r="AB47" s="145"/>
      <c r="AC47" s="145"/>
      <c r="AD47" s="145"/>
      <c r="AE47" s="145"/>
      <c r="AF47" s="145"/>
      <c r="AG47" s="145" t="s">
        <v>159</v>
      </c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</row>
    <row r="48" spans="1:60" outlineLevel="1" x14ac:dyDescent="0.2">
      <c r="A48" s="152"/>
      <c r="B48" s="153"/>
      <c r="C48" s="178" t="s">
        <v>209</v>
      </c>
      <c r="D48" s="155"/>
      <c r="E48" s="156">
        <v>1</v>
      </c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45"/>
      <c r="Z48" s="145"/>
      <c r="AA48" s="145"/>
      <c r="AB48" s="145"/>
      <c r="AC48" s="145"/>
      <c r="AD48" s="145"/>
      <c r="AE48" s="145"/>
      <c r="AF48" s="145"/>
      <c r="AG48" s="145" t="s">
        <v>161</v>
      </c>
      <c r="AH48" s="145">
        <v>5</v>
      </c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</row>
    <row r="49" spans="1:60" ht="22.5" outlineLevel="1" x14ac:dyDescent="0.2">
      <c r="A49" s="167">
        <v>14</v>
      </c>
      <c r="B49" s="168" t="s">
        <v>210</v>
      </c>
      <c r="C49" s="177" t="s">
        <v>211</v>
      </c>
      <c r="D49" s="169" t="s">
        <v>196</v>
      </c>
      <c r="E49" s="170">
        <v>3</v>
      </c>
      <c r="F49" s="171"/>
      <c r="G49" s="172">
        <f>ROUND(E49*F49,2)</f>
        <v>0</v>
      </c>
      <c r="H49" s="171"/>
      <c r="I49" s="172">
        <f>ROUND(E49*H49,2)</f>
        <v>0</v>
      </c>
      <c r="J49" s="171"/>
      <c r="K49" s="172">
        <f>ROUND(E49*J49,2)</f>
        <v>0</v>
      </c>
      <c r="L49" s="172">
        <v>15</v>
      </c>
      <c r="M49" s="172">
        <f>G49*(1+L49/100)</f>
        <v>0</v>
      </c>
      <c r="N49" s="172">
        <v>2.0000000000000001E-4</v>
      </c>
      <c r="O49" s="172">
        <f>ROUND(E49*N49,2)</f>
        <v>0</v>
      </c>
      <c r="P49" s="172">
        <v>0</v>
      </c>
      <c r="Q49" s="172">
        <f>ROUND(E49*P49,2)</f>
        <v>0</v>
      </c>
      <c r="R49" s="172" t="s">
        <v>165</v>
      </c>
      <c r="S49" s="172" t="s">
        <v>157</v>
      </c>
      <c r="T49" s="173" t="s">
        <v>157</v>
      </c>
      <c r="U49" s="154">
        <v>0.14499999999999999</v>
      </c>
      <c r="V49" s="154">
        <f>ROUND(E49*U49,2)</f>
        <v>0.44</v>
      </c>
      <c r="W49" s="154"/>
      <c r="X49" s="154" t="s">
        <v>158</v>
      </c>
      <c r="Y49" s="145"/>
      <c r="Z49" s="145"/>
      <c r="AA49" s="145"/>
      <c r="AB49" s="145"/>
      <c r="AC49" s="145"/>
      <c r="AD49" s="145"/>
      <c r="AE49" s="145"/>
      <c r="AF49" s="145"/>
      <c r="AG49" s="145" t="s">
        <v>159</v>
      </c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</row>
    <row r="50" spans="1:60" outlineLevel="1" x14ac:dyDescent="0.2">
      <c r="A50" s="152"/>
      <c r="B50" s="153"/>
      <c r="C50" s="178" t="s">
        <v>62</v>
      </c>
      <c r="D50" s="155"/>
      <c r="E50" s="156">
        <v>3</v>
      </c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45"/>
      <c r="Z50" s="145"/>
      <c r="AA50" s="145"/>
      <c r="AB50" s="145"/>
      <c r="AC50" s="145"/>
      <c r="AD50" s="145"/>
      <c r="AE50" s="145"/>
      <c r="AF50" s="145"/>
      <c r="AG50" s="145" t="s">
        <v>161</v>
      </c>
      <c r="AH50" s="145">
        <v>0</v>
      </c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</row>
    <row r="51" spans="1:60" outlineLevel="1" x14ac:dyDescent="0.2">
      <c r="A51" s="167">
        <v>15</v>
      </c>
      <c r="B51" s="168" t="s">
        <v>212</v>
      </c>
      <c r="C51" s="177" t="s">
        <v>213</v>
      </c>
      <c r="D51" s="169" t="s">
        <v>196</v>
      </c>
      <c r="E51" s="170">
        <v>3</v>
      </c>
      <c r="F51" s="171"/>
      <c r="G51" s="172">
        <f>ROUND(E51*F51,2)</f>
        <v>0</v>
      </c>
      <c r="H51" s="171"/>
      <c r="I51" s="172">
        <f>ROUND(E51*H51,2)</f>
        <v>0</v>
      </c>
      <c r="J51" s="171"/>
      <c r="K51" s="172">
        <f>ROUND(E51*J51,2)</f>
        <v>0</v>
      </c>
      <c r="L51" s="172">
        <v>15</v>
      </c>
      <c r="M51" s="172">
        <f>G51*(1+L51/100)</f>
        <v>0</v>
      </c>
      <c r="N51" s="172">
        <v>8.8999999999999995E-4</v>
      </c>
      <c r="O51" s="172">
        <f>ROUND(E51*N51,2)</f>
        <v>0</v>
      </c>
      <c r="P51" s="172">
        <v>0</v>
      </c>
      <c r="Q51" s="172">
        <f>ROUND(E51*P51,2)</f>
        <v>0</v>
      </c>
      <c r="R51" s="172" t="s">
        <v>165</v>
      </c>
      <c r="S51" s="172" t="s">
        <v>157</v>
      </c>
      <c r="T51" s="173" t="s">
        <v>157</v>
      </c>
      <c r="U51" s="154">
        <v>0.26900000000000002</v>
      </c>
      <c r="V51" s="154">
        <f>ROUND(E51*U51,2)</f>
        <v>0.81</v>
      </c>
      <c r="W51" s="154"/>
      <c r="X51" s="154" t="s">
        <v>158</v>
      </c>
      <c r="Y51" s="145"/>
      <c r="Z51" s="145"/>
      <c r="AA51" s="145"/>
      <c r="AB51" s="145"/>
      <c r="AC51" s="145"/>
      <c r="AD51" s="145"/>
      <c r="AE51" s="145"/>
      <c r="AF51" s="145"/>
      <c r="AG51" s="145" t="s">
        <v>159</v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</row>
    <row r="52" spans="1:60" outlineLevel="1" x14ac:dyDescent="0.2">
      <c r="A52" s="152"/>
      <c r="B52" s="153"/>
      <c r="C52" s="178" t="s">
        <v>62</v>
      </c>
      <c r="D52" s="155"/>
      <c r="E52" s="156">
        <v>3</v>
      </c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45"/>
      <c r="Z52" s="145"/>
      <c r="AA52" s="145"/>
      <c r="AB52" s="145"/>
      <c r="AC52" s="145"/>
      <c r="AD52" s="145"/>
      <c r="AE52" s="145"/>
      <c r="AF52" s="145"/>
      <c r="AG52" s="145" t="s">
        <v>161</v>
      </c>
      <c r="AH52" s="145">
        <v>0</v>
      </c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</row>
    <row r="53" spans="1:60" ht="22.5" outlineLevel="1" x14ac:dyDescent="0.2">
      <c r="A53" s="167">
        <v>16</v>
      </c>
      <c r="B53" s="168" t="s">
        <v>214</v>
      </c>
      <c r="C53" s="177" t="s">
        <v>215</v>
      </c>
      <c r="D53" s="169" t="s">
        <v>196</v>
      </c>
      <c r="E53" s="170">
        <v>6</v>
      </c>
      <c r="F53" s="171"/>
      <c r="G53" s="172">
        <f>ROUND(E53*F53,2)</f>
        <v>0</v>
      </c>
      <c r="H53" s="171"/>
      <c r="I53" s="172">
        <f>ROUND(E53*H53,2)</f>
        <v>0</v>
      </c>
      <c r="J53" s="171"/>
      <c r="K53" s="172">
        <f>ROUND(E53*J53,2)</f>
        <v>0</v>
      </c>
      <c r="L53" s="172">
        <v>15</v>
      </c>
      <c r="M53" s="172">
        <f>G53*(1+L53/100)</f>
        <v>0</v>
      </c>
      <c r="N53" s="172">
        <v>2.4000000000000001E-4</v>
      </c>
      <c r="O53" s="172">
        <f>ROUND(E53*N53,2)</f>
        <v>0</v>
      </c>
      <c r="P53" s="172">
        <v>0</v>
      </c>
      <c r="Q53" s="172">
        <f>ROUND(E53*P53,2)</f>
        <v>0</v>
      </c>
      <c r="R53" s="172" t="s">
        <v>165</v>
      </c>
      <c r="S53" s="172" t="s">
        <v>157</v>
      </c>
      <c r="T53" s="173" t="s">
        <v>157</v>
      </c>
      <c r="U53" s="154">
        <v>0.16600000000000001</v>
      </c>
      <c r="V53" s="154">
        <f>ROUND(E53*U53,2)</f>
        <v>1</v>
      </c>
      <c r="W53" s="154"/>
      <c r="X53" s="154" t="s">
        <v>158</v>
      </c>
      <c r="Y53" s="145"/>
      <c r="Z53" s="145"/>
      <c r="AA53" s="145"/>
      <c r="AB53" s="145"/>
      <c r="AC53" s="145"/>
      <c r="AD53" s="145"/>
      <c r="AE53" s="145"/>
      <c r="AF53" s="145"/>
      <c r="AG53" s="145" t="s">
        <v>159</v>
      </c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</row>
    <row r="54" spans="1:60" outlineLevel="1" x14ac:dyDescent="0.2">
      <c r="A54" s="152"/>
      <c r="B54" s="153"/>
      <c r="C54" s="178" t="s">
        <v>216</v>
      </c>
      <c r="D54" s="155"/>
      <c r="E54" s="156">
        <v>3</v>
      </c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45"/>
      <c r="Z54" s="145"/>
      <c r="AA54" s="145"/>
      <c r="AB54" s="145"/>
      <c r="AC54" s="145"/>
      <c r="AD54" s="145"/>
      <c r="AE54" s="145"/>
      <c r="AF54" s="145"/>
      <c r="AG54" s="145" t="s">
        <v>161</v>
      </c>
      <c r="AH54" s="145">
        <v>5</v>
      </c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</row>
    <row r="55" spans="1:60" outlineLevel="1" x14ac:dyDescent="0.2">
      <c r="A55" s="152"/>
      <c r="B55" s="153"/>
      <c r="C55" s="178" t="s">
        <v>62</v>
      </c>
      <c r="D55" s="155"/>
      <c r="E55" s="156">
        <v>3</v>
      </c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45"/>
      <c r="Z55" s="145"/>
      <c r="AA55" s="145"/>
      <c r="AB55" s="145"/>
      <c r="AC55" s="145"/>
      <c r="AD55" s="145"/>
      <c r="AE55" s="145"/>
      <c r="AF55" s="145"/>
      <c r="AG55" s="145" t="s">
        <v>161</v>
      </c>
      <c r="AH55" s="145">
        <v>0</v>
      </c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</row>
    <row r="56" spans="1:60" outlineLevel="1" x14ac:dyDescent="0.2">
      <c r="A56" s="167">
        <v>17</v>
      </c>
      <c r="B56" s="168" t="s">
        <v>217</v>
      </c>
      <c r="C56" s="177" t="s">
        <v>218</v>
      </c>
      <c r="D56" s="169" t="s">
        <v>219</v>
      </c>
      <c r="E56" s="170">
        <v>2</v>
      </c>
      <c r="F56" s="171"/>
      <c r="G56" s="172">
        <f>ROUND(E56*F56,2)</f>
        <v>0</v>
      </c>
      <c r="H56" s="171"/>
      <c r="I56" s="172">
        <f>ROUND(E56*H56,2)</f>
        <v>0</v>
      </c>
      <c r="J56" s="171"/>
      <c r="K56" s="172">
        <f>ROUND(E56*J56,2)</f>
        <v>0</v>
      </c>
      <c r="L56" s="172">
        <v>15</v>
      </c>
      <c r="M56" s="172">
        <f>G56*(1+L56/100)</f>
        <v>0</v>
      </c>
      <c r="N56" s="172">
        <v>3.5E-4</v>
      </c>
      <c r="O56" s="172">
        <f>ROUND(E56*N56,2)</f>
        <v>0</v>
      </c>
      <c r="P56" s="172">
        <v>9.8099999999999993E-3</v>
      </c>
      <c r="Q56" s="172">
        <f>ROUND(E56*P56,2)</f>
        <v>0.02</v>
      </c>
      <c r="R56" s="172"/>
      <c r="S56" s="172" t="s">
        <v>220</v>
      </c>
      <c r="T56" s="173" t="s">
        <v>221</v>
      </c>
      <c r="U56" s="154">
        <v>5.6000000000000001E-2</v>
      </c>
      <c r="V56" s="154">
        <f>ROUND(E56*U56,2)</f>
        <v>0.11</v>
      </c>
      <c r="W56" s="154"/>
      <c r="X56" s="154" t="s">
        <v>158</v>
      </c>
      <c r="Y56" s="145"/>
      <c r="Z56" s="145"/>
      <c r="AA56" s="145"/>
      <c r="AB56" s="145"/>
      <c r="AC56" s="145"/>
      <c r="AD56" s="145"/>
      <c r="AE56" s="145"/>
      <c r="AF56" s="145"/>
      <c r="AG56" s="145" t="s">
        <v>159</v>
      </c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</row>
    <row r="57" spans="1:60" outlineLevel="1" x14ac:dyDescent="0.2">
      <c r="A57" s="152"/>
      <c r="B57" s="153"/>
      <c r="C57" s="178" t="s">
        <v>222</v>
      </c>
      <c r="D57" s="155"/>
      <c r="E57" s="156">
        <v>2</v>
      </c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45"/>
      <c r="Z57" s="145"/>
      <c r="AA57" s="145"/>
      <c r="AB57" s="145"/>
      <c r="AC57" s="145"/>
      <c r="AD57" s="145"/>
      <c r="AE57" s="145"/>
      <c r="AF57" s="145"/>
      <c r="AG57" s="145" t="s">
        <v>161</v>
      </c>
      <c r="AH57" s="145">
        <v>0</v>
      </c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</row>
    <row r="58" spans="1:60" outlineLevel="1" x14ac:dyDescent="0.2">
      <c r="A58" s="167">
        <v>18</v>
      </c>
      <c r="B58" s="168" t="s">
        <v>223</v>
      </c>
      <c r="C58" s="177" t="s">
        <v>224</v>
      </c>
      <c r="D58" s="169" t="s">
        <v>219</v>
      </c>
      <c r="E58" s="170">
        <v>1</v>
      </c>
      <c r="F58" s="171"/>
      <c r="G58" s="172">
        <f>ROUND(E58*F58,2)</f>
        <v>0</v>
      </c>
      <c r="H58" s="171"/>
      <c r="I58" s="172">
        <f>ROUND(E58*H58,2)</f>
        <v>0</v>
      </c>
      <c r="J58" s="171"/>
      <c r="K58" s="172">
        <f>ROUND(E58*J58,2)</f>
        <v>0</v>
      </c>
      <c r="L58" s="172">
        <v>15</v>
      </c>
      <c r="M58" s="172">
        <f>G58*(1+L58/100)</f>
        <v>0</v>
      </c>
      <c r="N58" s="172">
        <v>0</v>
      </c>
      <c r="O58" s="172">
        <f>ROUND(E58*N58,2)</f>
        <v>0</v>
      </c>
      <c r="P58" s="172">
        <v>0</v>
      </c>
      <c r="Q58" s="172">
        <f>ROUND(E58*P58,2)</f>
        <v>0</v>
      </c>
      <c r="R58" s="172"/>
      <c r="S58" s="172" t="s">
        <v>220</v>
      </c>
      <c r="T58" s="173" t="s">
        <v>221</v>
      </c>
      <c r="U58" s="154">
        <v>0</v>
      </c>
      <c r="V58" s="154">
        <f>ROUND(E58*U58,2)</f>
        <v>0</v>
      </c>
      <c r="W58" s="154"/>
      <c r="X58" s="154" t="s">
        <v>158</v>
      </c>
      <c r="Y58" s="145"/>
      <c r="Z58" s="145"/>
      <c r="AA58" s="145"/>
      <c r="AB58" s="145"/>
      <c r="AC58" s="145"/>
      <c r="AD58" s="145"/>
      <c r="AE58" s="145"/>
      <c r="AF58" s="145"/>
      <c r="AG58" s="145" t="s">
        <v>159</v>
      </c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</row>
    <row r="59" spans="1:60" outlineLevel="1" x14ac:dyDescent="0.2">
      <c r="A59" s="152"/>
      <c r="B59" s="153"/>
      <c r="C59" s="178" t="s">
        <v>206</v>
      </c>
      <c r="D59" s="155"/>
      <c r="E59" s="156">
        <v>1</v>
      </c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45"/>
      <c r="Z59" s="145"/>
      <c r="AA59" s="145"/>
      <c r="AB59" s="145"/>
      <c r="AC59" s="145"/>
      <c r="AD59" s="145"/>
      <c r="AE59" s="145"/>
      <c r="AF59" s="145"/>
      <c r="AG59" s="145" t="s">
        <v>161</v>
      </c>
      <c r="AH59" s="145">
        <v>0</v>
      </c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</row>
    <row r="60" spans="1:60" outlineLevel="1" x14ac:dyDescent="0.2">
      <c r="A60" s="167">
        <v>19</v>
      </c>
      <c r="B60" s="168" t="s">
        <v>225</v>
      </c>
      <c r="C60" s="177" t="s">
        <v>226</v>
      </c>
      <c r="D60" s="169" t="s">
        <v>219</v>
      </c>
      <c r="E60" s="170">
        <v>1</v>
      </c>
      <c r="F60" s="171"/>
      <c r="G60" s="172">
        <f>ROUND(E60*F60,2)</f>
        <v>0</v>
      </c>
      <c r="H60" s="171"/>
      <c r="I60" s="172">
        <f>ROUND(E60*H60,2)</f>
        <v>0</v>
      </c>
      <c r="J60" s="171"/>
      <c r="K60" s="172">
        <f>ROUND(E60*J60,2)</f>
        <v>0</v>
      </c>
      <c r="L60" s="172">
        <v>15</v>
      </c>
      <c r="M60" s="172">
        <f>G60*(1+L60/100)</f>
        <v>0</v>
      </c>
      <c r="N60" s="172">
        <v>0</v>
      </c>
      <c r="O60" s="172">
        <f>ROUND(E60*N60,2)</f>
        <v>0</v>
      </c>
      <c r="P60" s="172">
        <v>0</v>
      </c>
      <c r="Q60" s="172">
        <f>ROUND(E60*P60,2)</f>
        <v>0</v>
      </c>
      <c r="R60" s="172"/>
      <c r="S60" s="172" t="s">
        <v>220</v>
      </c>
      <c r="T60" s="173" t="s">
        <v>221</v>
      </c>
      <c r="U60" s="154">
        <v>0</v>
      </c>
      <c r="V60" s="154">
        <f>ROUND(E60*U60,2)</f>
        <v>0</v>
      </c>
      <c r="W60" s="154"/>
      <c r="X60" s="154" t="s">
        <v>158</v>
      </c>
      <c r="Y60" s="145"/>
      <c r="Z60" s="145"/>
      <c r="AA60" s="145"/>
      <c r="AB60" s="145"/>
      <c r="AC60" s="145"/>
      <c r="AD60" s="145"/>
      <c r="AE60" s="145"/>
      <c r="AF60" s="145"/>
      <c r="AG60" s="145" t="s">
        <v>159</v>
      </c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</row>
    <row r="61" spans="1:60" outlineLevel="1" x14ac:dyDescent="0.2">
      <c r="A61" s="152"/>
      <c r="B61" s="153"/>
      <c r="C61" s="178" t="s">
        <v>206</v>
      </c>
      <c r="D61" s="155"/>
      <c r="E61" s="156">
        <v>1</v>
      </c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45"/>
      <c r="Z61" s="145"/>
      <c r="AA61" s="145"/>
      <c r="AB61" s="145"/>
      <c r="AC61" s="145"/>
      <c r="AD61" s="145"/>
      <c r="AE61" s="145"/>
      <c r="AF61" s="145"/>
      <c r="AG61" s="145" t="s">
        <v>161</v>
      </c>
      <c r="AH61" s="145">
        <v>0</v>
      </c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</row>
    <row r="62" spans="1:60" outlineLevel="1" x14ac:dyDescent="0.2">
      <c r="A62" s="167">
        <v>20</v>
      </c>
      <c r="B62" s="168" t="s">
        <v>227</v>
      </c>
      <c r="C62" s="177" t="s">
        <v>228</v>
      </c>
      <c r="D62" s="169" t="s">
        <v>219</v>
      </c>
      <c r="E62" s="170">
        <v>1</v>
      </c>
      <c r="F62" s="171"/>
      <c r="G62" s="172">
        <f>ROUND(E62*F62,2)</f>
        <v>0</v>
      </c>
      <c r="H62" s="171"/>
      <c r="I62" s="172">
        <f>ROUND(E62*H62,2)</f>
        <v>0</v>
      </c>
      <c r="J62" s="171"/>
      <c r="K62" s="172">
        <f>ROUND(E62*J62,2)</f>
        <v>0</v>
      </c>
      <c r="L62" s="172">
        <v>15</v>
      </c>
      <c r="M62" s="172">
        <f>G62*(1+L62/100)</f>
        <v>0</v>
      </c>
      <c r="N62" s="172">
        <v>0</v>
      </c>
      <c r="O62" s="172">
        <f>ROUND(E62*N62,2)</f>
        <v>0</v>
      </c>
      <c r="P62" s="172">
        <v>0</v>
      </c>
      <c r="Q62" s="172">
        <f>ROUND(E62*P62,2)</f>
        <v>0</v>
      </c>
      <c r="R62" s="172"/>
      <c r="S62" s="172" t="s">
        <v>220</v>
      </c>
      <c r="T62" s="173" t="s">
        <v>221</v>
      </c>
      <c r="U62" s="154">
        <v>0</v>
      </c>
      <c r="V62" s="154">
        <f>ROUND(E62*U62,2)</f>
        <v>0</v>
      </c>
      <c r="W62" s="154"/>
      <c r="X62" s="154" t="s">
        <v>158</v>
      </c>
      <c r="Y62" s="145"/>
      <c r="Z62" s="145"/>
      <c r="AA62" s="145"/>
      <c r="AB62" s="145"/>
      <c r="AC62" s="145"/>
      <c r="AD62" s="145"/>
      <c r="AE62" s="145"/>
      <c r="AF62" s="145"/>
      <c r="AG62" s="145" t="s">
        <v>159</v>
      </c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</row>
    <row r="63" spans="1:60" outlineLevel="1" x14ac:dyDescent="0.2">
      <c r="A63" s="152"/>
      <c r="B63" s="153"/>
      <c r="C63" s="178" t="s">
        <v>206</v>
      </c>
      <c r="D63" s="155"/>
      <c r="E63" s="156">
        <v>1</v>
      </c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45"/>
      <c r="Z63" s="145"/>
      <c r="AA63" s="145"/>
      <c r="AB63" s="145"/>
      <c r="AC63" s="145"/>
      <c r="AD63" s="145"/>
      <c r="AE63" s="145"/>
      <c r="AF63" s="145"/>
      <c r="AG63" s="145" t="s">
        <v>161</v>
      </c>
      <c r="AH63" s="145">
        <v>0</v>
      </c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</row>
    <row r="64" spans="1:60" outlineLevel="1" x14ac:dyDescent="0.2">
      <c r="A64" s="167">
        <v>21</v>
      </c>
      <c r="B64" s="168" t="s">
        <v>229</v>
      </c>
      <c r="C64" s="177" t="s">
        <v>230</v>
      </c>
      <c r="D64" s="169" t="s">
        <v>219</v>
      </c>
      <c r="E64" s="170">
        <v>1</v>
      </c>
      <c r="F64" s="171"/>
      <c r="G64" s="172">
        <f>ROUND(E64*F64,2)</f>
        <v>0</v>
      </c>
      <c r="H64" s="171"/>
      <c r="I64" s="172">
        <f>ROUND(E64*H64,2)</f>
        <v>0</v>
      </c>
      <c r="J64" s="171"/>
      <c r="K64" s="172">
        <f>ROUND(E64*J64,2)</f>
        <v>0</v>
      </c>
      <c r="L64" s="172">
        <v>15</v>
      </c>
      <c r="M64" s="172">
        <f>G64*(1+L64/100)</f>
        <v>0</v>
      </c>
      <c r="N64" s="172">
        <v>0</v>
      </c>
      <c r="O64" s="172">
        <f>ROUND(E64*N64,2)</f>
        <v>0</v>
      </c>
      <c r="P64" s="172">
        <v>0</v>
      </c>
      <c r="Q64" s="172">
        <f>ROUND(E64*P64,2)</f>
        <v>0</v>
      </c>
      <c r="R64" s="172"/>
      <c r="S64" s="172" t="s">
        <v>220</v>
      </c>
      <c r="T64" s="173" t="s">
        <v>221</v>
      </c>
      <c r="U64" s="154">
        <v>0</v>
      </c>
      <c r="V64" s="154">
        <f>ROUND(E64*U64,2)</f>
        <v>0</v>
      </c>
      <c r="W64" s="154"/>
      <c r="X64" s="154" t="s">
        <v>158</v>
      </c>
      <c r="Y64" s="145"/>
      <c r="Z64" s="145"/>
      <c r="AA64" s="145"/>
      <c r="AB64" s="145"/>
      <c r="AC64" s="145"/>
      <c r="AD64" s="145"/>
      <c r="AE64" s="145"/>
      <c r="AF64" s="145"/>
      <c r="AG64" s="145" t="s">
        <v>159</v>
      </c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</row>
    <row r="65" spans="1:60" outlineLevel="1" x14ac:dyDescent="0.2">
      <c r="A65" s="152"/>
      <c r="B65" s="153"/>
      <c r="C65" s="178" t="s">
        <v>206</v>
      </c>
      <c r="D65" s="155"/>
      <c r="E65" s="156">
        <v>1</v>
      </c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45"/>
      <c r="Z65" s="145"/>
      <c r="AA65" s="145"/>
      <c r="AB65" s="145"/>
      <c r="AC65" s="145"/>
      <c r="AD65" s="145"/>
      <c r="AE65" s="145"/>
      <c r="AF65" s="145"/>
      <c r="AG65" s="145" t="s">
        <v>161</v>
      </c>
      <c r="AH65" s="145">
        <v>0</v>
      </c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</row>
    <row r="66" spans="1:60" outlineLevel="1" x14ac:dyDescent="0.2">
      <c r="A66" s="167">
        <v>22</v>
      </c>
      <c r="B66" s="168" t="s">
        <v>231</v>
      </c>
      <c r="C66" s="177" t="s">
        <v>232</v>
      </c>
      <c r="D66" s="169" t="s">
        <v>219</v>
      </c>
      <c r="E66" s="170">
        <v>1</v>
      </c>
      <c r="F66" s="171"/>
      <c r="G66" s="172">
        <f>ROUND(E66*F66,2)</f>
        <v>0</v>
      </c>
      <c r="H66" s="171"/>
      <c r="I66" s="172">
        <f>ROUND(E66*H66,2)</f>
        <v>0</v>
      </c>
      <c r="J66" s="171"/>
      <c r="K66" s="172">
        <f>ROUND(E66*J66,2)</f>
        <v>0</v>
      </c>
      <c r="L66" s="172">
        <v>15</v>
      </c>
      <c r="M66" s="172">
        <f>G66*(1+L66/100)</f>
        <v>0</v>
      </c>
      <c r="N66" s="172">
        <v>0</v>
      </c>
      <c r="O66" s="172">
        <f>ROUND(E66*N66,2)</f>
        <v>0</v>
      </c>
      <c r="P66" s="172">
        <v>0</v>
      </c>
      <c r="Q66" s="172">
        <f>ROUND(E66*P66,2)</f>
        <v>0</v>
      </c>
      <c r="R66" s="172"/>
      <c r="S66" s="172" t="s">
        <v>220</v>
      </c>
      <c r="T66" s="173" t="s">
        <v>221</v>
      </c>
      <c r="U66" s="154">
        <v>0</v>
      </c>
      <c r="V66" s="154">
        <f>ROUND(E66*U66,2)</f>
        <v>0</v>
      </c>
      <c r="W66" s="154"/>
      <c r="X66" s="154" t="s">
        <v>158</v>
      </c>
      <c r="Y66" s="145"/>
      <c r="Z66" s="145"/>
      <c r="AA66" s="145"/>
      <c r="AB66" s="145"/>
      <c r="AC66" s="145"/>
      <c r="AD66" s="145"/>
      <c r="AE66" s="145"/>
      <c r="AF66" s="145"/>
      <c r="AG66" s="145" t="s">
        <v>159</v>
      </c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</row>
    <row r="67" spans="1:60" outlineLevel="1" x14ac:dyDescent="0.2">
      <c r="A67" s="152"/>
      <c r="B67" s="153"/>
      <c r="C67" s="178" t="s">
        <v>206</v>
      </c>
      <c r="D67" s="155"/>
      <c r="E67" s="156">
        <v>1</v>
      </c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45"/>
      <c r="Z67" s="145"/>
      <c r="AA67" s="145"/>
      <c r="AB67" s="145"/>
      <c r="AC67" s="145"/>
      <c r="AD67" s="145"/>
      <c r="AE67" s="145"/>
      <c r="AF67" s="145"/>
      <c r="AG67" s="145" t="s">
        <v>161</v>
      </c>
      <c r="AH67" s="145">
        <v>0</v>
      </c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</row>
    <row r="68" spans="1:60" outlineLevel="1" x14ac:dyDescent="0.2">
      <c r="A68" s="167">
        <v>23</v>
      </c>
      <c r="B68" s="168" t="s">
        <v>233</v>
      </c>
      <c r="C68" s="177" t="s">
        <v>234</v>
      </c>
      <c r="D68" s="169" t="s">
        <v>219</v>
      </c>
      <c r="E68" s="170">
        <v>1</v>
      </c>
      <c r="F68" s="171"/>
      <c r="G68" s="172">
        <f>ROUND(E68*F68,2)</f>
        <v>0</v>
      </c>
      <c r="H68" s="171"/>
      <c r="I68" s="172">
        <f>ROUND(E68*H68,2)</f>
        <v>0</v>
      </c>
      <c r="J68" s="171"/>
      <c r="K68" s="172">
        <f>ROUND(E68*J68,2)</f>
        <v>0</v>
      </c>
      <c r="L68" s="172">
        <v>15</v>
      </c>
      <c r="M68" s="172">
        <f>G68*(1+L68/100)</f>
        <v>0</v>
      </c>
      <c r="N68" s="172">
        <v>0</v>
      </c>
      <c r="O68" s="172">
        <f>ROUND(E68*N68,2)</f>
        <v>0</v>
      </c>
      <c r="P68" s="172">
        <v>0</v>
      </c>
      <c r="Q68" s="172">
        <f>ROUND(E68*P68,2)</f>
        <v>0</v>
      </c>
      <c r="R68" s="172"/>
      <c r="S68" s="172" t="s">
        <v>220</v>
      </c>
      <c r="T68" s="173" t="s">
        <v>221</v>
      </c>
      <c r="U68" s="154">
        <v>0</v>
      </c>
      <c r="V68" s="154">
        <f>ROUND(E68*U68,2)</f>
        <v>0</v>
      </c>
      <c r="W68" s="154"/>
      <c r="X68" s="154" t="s">
        <v>158</v>
      </c>
      <c r="Y68" s="145"/>
      <c r="Z68" s="145"/>
      <c r="AA68" s="145"/>
      <c r="AB68" s="145"/>
      <c r="AC68" s="145"/>
      <c r="AD68" s="145"/>
      <c r="AE68" s="145"/>
      <c r="AF68" s="145"/>
      <c r="AG68" s="145" t="s">
        <v>159</v>
      </c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</row>
    <row r="69" spans="1:60" outlineLevel="1" x14ac:dyDescent="0.2">
      <c r="A69" s="152"/>
      <c r="B69" s="153"/>
      <c r="C69" s="178" t="s">
        <v>206</v>
      </c>
      <c r="D69" s="155"/>
      <c r="E69" s="156">
        <v>1</v>
      </c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45"/>
      <c r="Z69" s="145"/>
      <c r="AA69" s="145"/>
      <c r="AB69" s="145"/>
      <c r="AC69" s="145"/>
      <c r="AD69" s="145"/>
      <c r="AE69" s="145"/>
      <c r="AF69" s="145"/>
      <c r="AG69" s="145" t="s">
        <v>161</v>
      </c>
      <c r="AH69" s="145">
        <v>0</v>
      </c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</row>
    <row r="70" spans="1:60" outlineLevel="1" x14ac:dyDescent="0.2">
      <c r="A70" s="167">
        <v>24</v>
      </c>
      <c r="B70" s="168" t="s">
        <v>235</v>
      </c>
      <c r="C70" s="177" t="s">
        <v>236</v>
      </c>
      <c r="D70" s="169" t="s">
        <v>219</v>
      </c>
      <c r="E70" s="170">
        <v>1</v>
      </c>
      <c r="F70" s="171"/>
      <c r="G70" s="172">
        <f>ROUND(E70*F70,2)</f>
        <v>0</v>
      </c>
      <c r="H70" s="171"/>
      <c r="I70" s="172">
        <f>ROUND(E70*H70,2)</f>
        <v>0</v>
      </c>
      <c r="J70" s="171"/>
      <c r="K70" s="172">
        <f>ROUND(E70*J70,2)</f>
        <v>0</v>
      </c>
      <c r="L70" s="172">
        <v>15</v>
      </c>
      <c r="M70" s="172">
        <f>G70*(1+L70/100)</f>
        <v>0</v>
      </c>
      <c r="N70" s="172">
        <v>0</v>
      </c>
      <c r="O70" s="172">
        <f>ROUND(E70*N70,2)</f>
        <v>0</v>
      </c>
      <c r="P70" s="172">
        <v>0</v>
      </c>
      <c r="Q70" s="172">
        <f>ROUND(E70*P70,2)</f>
        <v>0</v>
      </c>
      <c r="R70" s="172"/>
      <c r="S70" s="172" t="s">
        <v>220</v>
      </c>
      <c r="T70" s="173" t="s">
        <v>221</v>
      </c>
      <c r="U70" s="154">
        <v>0</v>
      </c>
      <c r="V70" s="154">
        <f>ROUND(E70*U70,2)</f>
        <v>0</v>
      </c>
      <c r="W70" s="154"/>
      <c r="X70" s="154" t="s">
        <v>158</v>
      </c>
      <c r="Y70" s="145"/>
      <c r="Z70" s="145"/>
      <c r="AA70" s="145"/>
      <c r="AB70" s="145"/>
      <c r="AC70" s="145"/>
      <c r="AD70" s="145"/>
      <c r="AE70" s="145"/>
      <c r="AF70" s="145"/>
      <c r="AG70" s="145" t="s">
        <v>159</v>
      </c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</row>
    <row r="71" spans="1:60" outlineLevel="1" x14ac:dyDescent="0.2">
      <c r="A71" s="152"/>
      <c r="B71" s="153"/>
      <c r="C71" s="178" t="s">
        <v>206</v>
      </c>
      <c r="D71" s="155"/>
      <c r="E71" s="156">
        <v>1</v>
      </c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45"/>
      <c r="Z71" s="145"/>
      <c r="AA71" s="145"/>
      <c r="AB71" s="145"/>
      <c r="AC71" s="145"/>
      <c r="AD71" s="145"/>
      <c r="AE71" s="145"/>
      <c r="AF71" s="145"/>
      <c r="AG71" s="145" t="s">
        <v>161</v>
      </c>
      <c r="AH71" s="145">
        <v>0</v>
      </c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</row>
    <row r="72" spans="1:60" ht="33.75" outlineLevel="1" x14ac:dyDescent="0.2">
      <c r="A72" s="167">
        <v>25</v>
      </c>
      <c r="B72" s="168" t="s">
        <v>237</v>
      </c>
      <c r="C72" s="177" t="s">
        <v>238</v>
      </c>
      <c r="D72" s="169" t="s">
        <v>239</v>
      </c>
      <c r="E72" s="170">
        <v>12</v>
      </c>
      <c r="F72" s="171"/>
      <c r="G72" s="172">
        <f>ROUND(E72*F72,2)</f>
        <v>0</v>
      </c>
      <c r="H72" s="171"/>
      <c r="I72" s="172">
        <f>ROUND(E72*H72,2)</f>
        <v>0</v>
      </c>
      <c r="J72" s="171"/>
      <c r="K72" s="172">
        <f>ROUND(E72*J72,2)</f>
        <v>0</v>
      </c>
      <c r="L72" s="172">
        <v>15</v>
      </c>
      <c r="M72" s="172">
        <f>G72*(1+L72/100)</f>
        <v>0</v>
      </c>
      <c r="N72" s="172">
        <v>0</v>
      </c>
      <c r="O72" s="172">
        <f>ROUND(E72*N72,2)</f>
        <v>0</v>
      </c>
      <c r="P72" s="172">
        <v>0</v>
      </c>
      <c r="Q72" s="172">
        <f>ROUND(E72*P72,2)</f>
        <v>0</v>
      </c>
      <c r="R72" s="172"/>
      <c r="S72" s="172" t="s">
        <v>220</v>
      </c>
      <c r="T72" s="173" t="s">
        <v>221</v>
      </c>
      <c r="U72" s="154">
        <v>0</v>
      </c>
      <c r="V72" s="154">
        <f>ROUND(E72*U72,2)</f>
        <v>0</v>
      </c>
      <c r="W72" s="154"/>
      <c r="X72" s="154" t="s">
        <v>240</v>
      </c>
      <c r="Y72" s="145"/>
      <c r="Z72" s="145"/>
      <c r="AA72" s="145"/>
      <c r="AB72" s="145"/>
      <c r="AC72" s="145"/>
      <c r="AD72" s="145"/>
      <c r="AE72" s="145"/>
      <c r="AF72" s="145"/>
      <c r="AG72" s="145" t="s">
        <v>241</v>
      </c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</row>
    <row r="73" spans="1:60" outlineLevel="1" x14ac:dyDescent="0.2">
      <c r="A73" s="152"/>
      <c r="B73" s="153"/>
      <c r="C73" s="178" t="s">
        <v>242</v>
      </c>
      <c r="D73" s="155"/>
      <c r="E73" s="156">
        <v>12</v>
      </c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45"/>
      <c r="Z73" s="145"/>
      <c r="AA73" s="145"/>
      <c r="AB73" s="145"/>
      <c r="AC73" s="145"/>
      <c r="AD73" s="145"/>
      <c r="AE73" s="145"/>
      <c r="AF73" s="145"/>
      <c r="AG73" s="145" t="s">
        <v>161</v>
      </c>
      <c r="AH73" s="145">
        <v>0</v>
      </c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</row>
    <row r="74" spans="1:60" ht="22.5" outlineLevel="1" x14ac:dyDescent="0.2">
      <c r="A74" s="167">
        <v>26</v>
      </c>
      <c r="B74" s="168" t="s">
        <v>243</v>
      </c>
      <c r="C74" s="177" t="s">
        <v>244</v>
      </c>
      <c r="D74" s="169" t="s">
        <v>245</v>
      </c>
      <c r="E74" s="170">
        <v>5</v>
      </c>
      <c r="F74" s="171"/>
      <c r="G74" s="172">
        <f>ROUND(E74*F74,2)</f>
        <v>0</v>
      </c>
      <c r="H74" s="171"/>
      <c r="I74" s="172">
        <f>ROUND(E74*H74,2)</f>
        <v>0</v>
      </c>
      <c r="J74" s="171"/>
      <c r="K74" s="172">
        <f>ROUND(E74*J74,2)</f>
        <v>0</v>
      </c>
      <c r="L74" s="172">
        <v>15</v>
      </c>
      <c r="M74" s="172">
        <f>G74*(1+L74/100)</f>
        <v>0</v>
      </c>
      <c r="N74" s="172">
        <v>0</v>
      </c>
      <c r="O74" s="172">
        <f>ROUND(E74*N74,2)</f>
        <v>0</v>
      </c>
      <c r="P74" s="172">
        <v>0</v>
      </c>
      <c r="Q74" s="172">
        <f>ROUND(E74*P74,2)</f>
        <v>0</v>
      </c>
      <c r="R74" s="172"/>
      <c r="S74" s="172" t="s">
        <v>220</v>
      </c>
      <c r="T74" s="173" t="s">
        <v>221</v>
      </c>
      <c r="U74" s="154">
        <v>0</v>
      </c>
      <c r="V74" s="154">
        <f>ROUND(E74*U74,2)</f>
        <v>0</v>
      </c>
      <c r="W74" s="154"/>
      <c r="X74" s="154" t="s">
        <v>240</v>
      </c>
      <c r="Y74" s="145"/>
      <c r="Z74" s="145"/>
      <c r="AA74" s="145"/>
      <c r="AB74" s="145"/>
      <c r="AC74" s="145"/>
      <c r="AD74" s="145"/>
      <c r="AE74" s="145"/>
      <c r="AF74" s="145"/>
      <c r="AG74" s="145" t="s">
        <v>241</v>
      </c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</row>
    <row r="75" spans="1:60" outlineLevel="1" x14ac:dyDescent="0.2">
      <c r="A75" s="152"/>
      <c r="B75" s="153"/>
      <c r="C75" s="178" t="s">
        <v>246</v>
      </c>
      <c r="D75" s="155"/>
      <c r="E75" s="156">
        <v>5</v>
      </c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45"/>
      <c r="Z75" s="145"/>
      <c r="AA75" s="145"/>
      <c r="AB75" s="145"/>
      <c r="AC75" s="145"/>
      <c r="AD75" s="145"/>
      <c r="AE75" s="145"/>
      <c r="AF75" s="145"/>
      <c r="AG75" s="145" t="s">
        <v>161</v>
      </c>
      <c r="AH75" s="145">
        <v>0</v>
      </c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</row>
    <row r="76" spans="1:60" ht="22.5" outlineLevel="1" x14ac:dyDescent="0.2">
      <c r="A76" s="167">
        <v>27</v>
      </c>
      <c r="B76" s="168" t="s">
        <v>247</v>
      </c>
      <c r="C76" s="177" t="s">
        <v>248</v>
      </c>
      <c r="D76" s="169" t="s">
        <v>196</v>
      </c>
      <c r="E76" s="170">
        <v>9</v>
      </c>
      <c r="F76" s="171"/>
      <c r="G76" s="172">
        <f>ROUND(E76*F76,2)</f>
        <v>0</v>
      </c>
      <c r="H76" s="171"/>
      <c r="I76" s="172">
        <f>ROUND(E76*H76,2)</f>
        <v>0</v>
      </c>
      <c r="J76" s="171"/>
      <c r="K76" s="172">
        <f>ROUND(E76*J76,2)</f>
        <v>0</v>
      </c>
      <c r="L76" s="172">
        <v>15</v>
      </c>
      <c r="M76" s="172">
        <f>G76*(1+L76/100)</f>
        <v>0</v>
      </c>
      <c r="N76" s="172">
        <v>7.2000000000000005E-4</v>
      </c>
      <c r="O76" s="172">
        <f>ROUND(E76*N76,2)</f>
        <v>0.01</v>
      </c>
      <c r="P76" s="172">
        <v>0</v>
      </c>
      <c r="Q76" s="172">
        <f>ROUND(E76*P76,2)</f>
        <v>0</v>
      </c>
      <c r="R76" s="172" t="s">
        <v>249</v>
      </c>
      <c r="S76" s="172" t="s">
        <v>157</v>
      </c>
      <c r="T76" s="173" t="s">
        <v>157</v>
      </c>
      <c r="U76" s="154">
        <v>0</v>
      </c>
      <c r="V76" s="154">
        <f>ROUND(E76*U76,2)</f>
        <v>0</v>
      </c>
      <c r="W76" s="154"/>
      <c r="X76" s="154" t="s">
        <v>250</v>
      </c>
      <c r="Y76" s="145"/>
      <c r="Z76" s="145"/>
      <c r="AA76" s="145"/>
      <c r="AB76" s="145"/>
      <c r="AC76" s="145"/>
      <c r="AD76" s="145"/>
      <c r="AE76" s="145"/>
      <c r="AF76" s="145"/>
      <c r="AG76" s="145" t="s">
        <v>251</v>
      </c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</row>
    <row r="77" spans="1:60" outlineLevel="1" x14ac:dyDescent="0.2">
      <c r="A77" s="152"/>
      <c r="B77" s="153"/>
      <c r="C77" s="178" t="s">
        <v>252</v>
      </c>
      <c r="D77" s="155"/>
      <c r="E77" s="156">
        <v>9</v>
      </c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45"/>
      <c r="Z77" s="145"/>
      <c r="AA77" s="145"/>
      <c r="AB77" s="145"/>
      <c r="AC77" s="145"/>
      <c r="AD77" s="145"/>
      <c r="AE77" s="145"/>
      <c r="AF77" s="145"/>
      <c r="AG77" s="145" t="s">
        <v>161</v>
      </c>
      <c r="AH77" s="145">
        <v>0</v>
      </c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</row>
    <row r="78" spans="1:60" ht="22.5" outlineLevel="1" x14ac:dyDescent="0.2">
      <c r="A78" s="167">
        <v>28</v>
      </c>
      <c r="B78" s="168" t="s">
        <v>253</v>
      </c>
      <c r="C78" s="177" t="s">
        <v>254</v>
      </c>
      <c r="D78" s="169" t="s">
        <v>196</v>
      </c>
      <c r="E78" s="170">
        <v>3</v>
      </c>
      <c r="F78" s="171"/>
      <c r="G78" s="172">
        <f>ROUND(E78*F78,2)</f>
        <v>0</v>
      </c>
      <c r="H78" s="171"/>
      <c r="I78" s="172">
        <f>ROUND(E78*H78,2)</f>
        <v>0</v>
      </c>
      <c r="J78" s="171"/>
      <c r="K78" s="172">
        <f>ROUND(E78*J78,2)</f>
        <v>0</v>
      </c>
      <c r="L78" s="172">
        <v>15</v>
      </c>
      <c r="M78" s="172">
        <f>G78*(1+L78/100)</f>
        <v>0</v>
      </c>
      <c r="N78" s="172">
        <v>5.0000000000000001E-4</v>
      </c>
      <c r="O78" s="172">
        <f>ROUND(E78*N78,2)</f>
        <v>0</v>
      </c>
      <c r="P78" s="172">
        <v>0</v>
      </c>
      <c r="Q78" s="172">
        <f>ROUND(E78*P78,2)</f>
        <v>0</v>
      </c>
      <c r="R78" s="172"/>
      <c r="S78" s="172" t="s">
        <v>220</v>
      </c>
      <c r="T78" s="173" t="s">
        <v>221</v>
      </c>
      <c r="U78" s="154">
        <v>0</v>
      </c>
      <c r="V78" s="154">
        <f>ROUND(E78*U78,2)</f>
        <v>0</v>
      </c>
      <c r="W78" s="154"/>
      <c r="X78" s="154" t="s">
        <v>250</v>
      </c>
      <c r="Y78" s="145"/>
      <c r="Z78" s="145"/>
      <c r="AA78" s="145"/>
      <c r="AB78" s="145"/>
      <c r="AC78" s="145"/>
      <c r="AD78" s="145"/>
      <c r="AE78" s="145"/>
      <c r="AF78" s="145"/>
      <c r="AG78" s="145" t="s">
        <v>251</v>
      </c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</row>
    <row r="79" spans="1:60" outlineLevel="1" x14ac:dyDescent="0.2">
      <c r="A79" s="152"/>
      <c r="B79" s="153"/>
      <c r="C79" s="178" t="s">
        <v>62</v>
      </c>
      <c r="D79" s="155"/>
      <c r="E79" s="156">
        <v>3</v>
      </c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45"/>
      <c r="Z79" s="145"/>
      <c r="AA79" s="145"/>
      <c r="AB79" s="145"/>
      <c r="AC79" s="145"/>
      <c r="AD79" s="145"/>
      <c r="AE79" s="145"/>
      <c r="AF79" s="145"/>
      <c r="AG79" s="145" t="s">
        <v>161</v>
      </c>
      <c r="AH79" s="145">
        <v>0</v>
      </c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</row>
    <row r="80" spans="1:60" ht="22.5" outlineLevel="1" x14ac:dyDescent="0.2">
      <c r="A80" s="167">
        <v>29</v>
      </c>
      <c r="B80" s="168" t="s">
        <v>255</v>
      </c>
      <c r="C80" s="177" t="s">
        <v>256</v>
      </c>
      <c r="D80" s="169" t="s">
        <v>196</v>
      </c>
      <c r="E80" s="170">
        <v>1</v>
      </c>
      <c r="F80" s="171"/>
      <c r="G80" s="172">
        <f>ROUND(E80*F80,2)</f>
        <v>0</v>
      </c>
      <c r="H80" s="171"/>
      <c r="I80" s="172">
        <f>ROUND(E80*H80,2)</f>
        <v>0</v>
      </c>
      <c r="J80" s="171"/>
      <c r="K80" s="172">
        <f>ROUND(E80*J80,2)</f>
        <v>0</v>
      </c>
      <c r="L80" s="172">
        <v>15</v>
      </c>
      <c r="M80" s="172">
        <f>G80*(1+L80/100)</f>
        <v>0</v>
      </c>
      <c r="N80" s="172">
        <v>0</v>
      </c>
      <c r="O80" s="172">
        <f>ROUND(E80*N80,2)</f>
        <v>0</v>
      </c>
      <c r="P80" s="172">
        <v>0</v>
      </c>
      <c r="Q80" s="172">
        <f>ROUND(E80*P80,2)</f>
        <v>0</v>
      </c>
      <c r="R80" s="172"/>
      <c r="S80" s="172" t="s">
        <v>220</v>
      </c>
      <c r="T80" s="173" t="s">
        <v>221</v>
      </c>
      <c r="U80" s="154">
        <v>0</v>
      </c>
      <c r="V80" s="154">
        <f>ROUND(E80*U80,2)</f>
        <v>0</v>
      </c>
      <c r="W80" s="154"/>
      <c r="X80" s="154" t="s">
        <v>250</v>
      </c>
      <c r="Y80" s="145"/>
      <c r="Z80" s="145"/>
      <c r="AA80" s="145"/>
      <c r="AB80" s="145"/>
      <c r="AC80" s="145"/>
      <c r="AD80" s="145"/>
      <c r="AE80" s="145"/>
      <c r="AF80" s="145"/>
      <c r="AG80" s="145" t="s">
        <v>251</v>
      </c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</row>
    <row r="81" spans="1:60" outlineLevel="1" x14ac:dyDescent="0.2">
      <c r="A81" s="152"/>
      <c r="B81" s="153"/>
      <c r="C81" s="178" t="s">
        <v>206</v>
      </c>
      <c r="D81" s="155"/>
      <c r="E81" s="156">
        <v>1</v>
      </c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45"/>
      <c r="Z81" s="145"/>
      <c r="AA81" s="145"/>
      <c r="AB81" s="145"/>
      <c r="AC81" s="145"/>
      <c r="AD81" s="145"/>
      <c r="AE81" s="145"/>
      <c r="AF81" s="145"/>
      <c r="AG81" s="145" t="s">
        <v>161</v>
      </c>
      <c r="AH81" s="145">
        <v>0</v>
      </c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</row>
    <row r="82" spans="1:60" outlineLevel="1" x14ac:dyDescent="0.2">
      <c r="A82" s="167">
        <v>30</v>
      </c>
      <c r="B82" s="168" t="s">
        <v>257</v>
      </c>
      <c r="C82" s="177" t="s">
        <v>258</v>
      </c>
      <c r="D82" s="169" t="s">
        <v>196</v>
      </c>
      <c r="E82" s="170">
        <v>3</v>
      </c>
      <c r="F82" s="171"/>
      <c r="G82" s="172">
        <f>ROUND(E82*F82,2)</f>
        <v>0</v>
      </c>
      <c r="H82" s="171"/>
      <c r="I82" s="172">
        <f>ROUND(E82*H82,2)</f>
        <v>0</v>
      </c>
      <c r="J82" s="171"/>
      <c r="K82" s="172">
        <f>ROUND(E82*J82,2)</f>
        <v>0</v>
      </c>
      <c r="L82" s="172">
        <v>15</v>
      </c>
      <c r="M82" s="172">
        <f>G82*(1+L82/100)</f>
        <v>0</v>
      </c>
      <c r="N82" s="172">
        <v>0</v>
      </c>
      <c r="O82" s="172">
        <f>ROUND(E82*N82,2)</f>
        <v>0</v>
      </c>
      <c r="P82" s="172">
        <v>0</v>
      </c>
      <c r="Q82" s="172">
        <f>ROUND(E82*P82,2)</f>
        <v>0</v>
      </c>
      <c r="R82" s="172"/>
      <c r="S82" s="172" t="s">
        <v>220</v>
      </c>
      <c r="T82" s="173" t="s">
        <v>221</v>
      </c>
      <c r="U82" s="154">
        <v>0</v>
      </c>
      <c r="V82" s="154">
        <f>ROUND(E82*U82,2)</f>
        <v>0</v>
      </c>
      <c r="W82" s="154"/>
      <c r="X82" s="154" t="s">
        <v>250</v>
      </c>
      <c r="Y82" s="145"/>
      <c r="Z82" s="145"/>
      <c r="AA82" s="145"/>
      <c r="AB82" s="145"/>
      <c r="AC82" s="145"/>
      <c r="AD82" s="145"/>
      <c r="AE82" s="145"/>
      <c r="AF82" s="145"/>
      <c r="AG82" s="145" t="s">
        <v>251</v>
      </c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</row>
    <row r="83" spans="1:60" outlineLevel="1" x14ac:dyDescent="0.2">
      <c r="A83" s="152"/>
      <c r="B83" s="153"/>
      <c r="C83" s="178" t="s">
        <v>259</v>
      </c>
      <c r="D83" s="155"/>
      <c r="E83" s="156">
        <v>3</v>
      </c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45"/>
      <c r="Z83" s="145"/>
      <c r="AA83" s="145"/>
      <c r="AB83" s="145"/>
      <c r="AC83" s="145"/>
      <c r="AD83" s="145"/>
      <c r="AE83" s="145"/>
      <c r="AF83" s="145"/>
      <c r="AG83" s="145" t="s">
        <v>161</v>
      </c>
      <c r="AH83" s="145">
        <v>0</v>
      </c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</row>
    <row r="84" spans="1:60" outlineLevel="1" x14ac:dyDescent="0.2">
      <c r="A84" s="167">
        <v>31</v>
      </c>
      <c r="B84" s="168" t="s">
        <v>260</v>
      </c>
      <c r="C84" s="177" t="s">
        <v>261</v>
      </c>
      <c r="D84" s="169" t="s">
        <v>196</v>
      </c>
      <c r="E84" s="170">
        <v>3</v>
      </c>
      <c r="F84" s="171"/>
      <c r="G84" s="172">
        <f>ROUND(E84*F84,2)</f>
        <v>0</v>
      </c>
      <c r="H84" s="171"/>
      <c r="I84" s="172">
        <f>ROUND(E84*H84,2)</f>
        <v>0</v>
      </c>
      <c r="J84" s="171"/>
      <c r="K84" s="172">
        <f>ROUND(E84*J84,2)</f>
        <v>0</v>
      </c>
      <c r="L84" s="172">
        <v>15</v>
      </c>
      <c r="M84" s="172">
        <f>G84*(1+L84/100)</f>
        <v>0</v>
      </c>
      <c r="N84" s="172">
        <v>0</v>
      </c>
      <c r="O84" s="172">
        <f>ROUND(E84*N84,2)</f>
        <v>0</v>
      </c>
      <c r="P84" s="172">
        <v>0</v>
      </c>
      <c r="Q84" s="172">
        <f>ROUND(E84*P84,2)</f>
        <v>0</v>
      </c>
      <c r="R84" s="172"/>
      <c r="S84" s="172" t="s">
        <v>220</v>
      </c>
      <c r="T84" s="173" t="s">
        <v>221</v>
      </c>
      <c r="U84" s="154">
        <v>0</v>
      </c>
      <c r="V84" s="154">
        <f>ROUND(E84*U84,2)</f>
        <v>0</v>
      </c>
      <c r="W84" s="154"/>
      <c r="X84" s="154" t="s">
        <v>250</v>
      </c>
      <c r="Y84" s="145"/>
      <c r="Z84" s="145"/>
      <c r="AA84" s="145"/>
      <c r="AB84" s="145"/>
      <c r="AC84" s="145"/>
      <c r="AD84" s="145"/>
      <c r="AE84" s="145"/>
      <c r="AF84" s="145"/>
      <c r="AG84" s="145" t="s">
        <v>251</v>
      </c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</row>
    <row r="85" spans="1:60" outlineLevel="1" x14ac:dyDescent="0.2">
      <c r="A85" s="152"/>
      <c r="B85" s="153"/>
      <c r="C85" s="178" t="s">
        <v>62</v>
      </c>
      <c r="D85" s="155"/>
      <c r="E85" s="156">
        <v>3</v>
      </c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45"/>
      <c r="Z85" s="145"/>
      <c r="AA85" s="145"/>
      <c r="AB85" s="145"/>
      <c r="AC85" s="145"/>
      <c r="AD85" s="145"/>
      <c r="AE85" s="145"/>
      <c r="AF85" s="145"/>
      <c r="AG85" s="145" t="s">
        <v>161</v>
      </c>
      <c r="AH85" s="145">
        <v>0</v>
      </c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</row>
    <row r="86" spans="1:60" outlineLevel="1" x14ac:dyDescent="0.2">
      <c r="A86" s="167">
        <v>32</v>
      </c>
      <c r="B86" s="168" t="s">
        <v>262</v>
      </c>
      <c r="C86" s="177" t="s">
        <v>263</v>
      </c>
      <c r="D86" s="169" t="s">
        <v>196</v>
      </c>
      <c r="E86" s="170">
        <v>2</v>
      </c>
      <c r="F86" s="171"/>
      <c r="G86" s="172">
        <f>ROUND(E86*F86,2)</f>
        <v>0</v>
      </c>
      <c r="H86" s="171"/>
      <c r="I86" s="172">
        <f>ROUND(E86*H86,2)</f>
        <v>0</v>
      </c>
      <c r="J86" s="171"/>
      <c r="K86" s="172">
        <f>ROUND(E86*J86,2)</f>
        <v>0</v>
      </c>
      <c r="L86" s="172">
        <v>15</v>
      </c>
      <c r="M86" s="172">
        <f>G86*(1+L86/100)</f>
        <v>0</v>
      </c>
      <c r="N86" s="172">
        <v>0</v>
      </c>
      <c r="O86" s="172">
        <f>ROUND(E86*N86,2)</f>
        <v>0</v>
      </c>
      <c r="P86" s="172">
        <v>0</v>
      </c>
      <c r="Q86" s="172">
        <f>ROUND(E86*P86,2)</f>
        <v>0</v>
      </c>
      <c r="R86" s="172"/>
      <c r="S86" s="172" t="s">
        <v>220</v>
      </c>
      <c r="T86" s="173" t="s">
        <v>221</v>
      </c>
      <c r="U86" s="154">
        <v>0</v>
      </c>
      <c r="V86" s="154">
        <f>ROUND(E86*U86,2)</f>
        <v>0</v>
      </c>
      <c r="W86" s="154"/>
      <c r="X86" s="154" t="s">
        <v>250</v>
      </c>
      <c r="Y86" s="145"/>
      <c r="Z86" s="145"/>
      <c r="AA86" s="145"/>
      <c r="AB86" s="145"/>
      <c r="AC86" s="145"/>
      <c r="AD86" s="145"/>
      <c r="AE86" s="145"/>
      <c r="AF86" s="145"/>
      <c r="AG86" s="145" t="s">
        <v>251</v>
      </c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</row>
    <row r="87" spans="1:60" outlineLevel="1" x14ac:dyDescent="0.2">
      <c r="A87" s="152"/>
      <c r="B87" s="153"/>
      <c r="C87" s="178" t="s">
        <v>222</v>
      </c>
      <c r="D87" s="155"/>
      <c r="E87" s="156">
        <v>2</v>
      </c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45"/>
      <c r="Z87" s="145"/>
      <c r="AA87" s="145"/>
      <c r="AB87" s="145"/>
      <c r="AC87" s="145"/>
      <c r="AD87" s="145"/>
      <c r="AE87" s="145"/>
      <c r="AF87" s="145"/>
      <c r="AG87" s="145" t="s">
        <v>161</v>
      </c>
      <c r="AH87" s="145">
        <v>0</v>
      </c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</row>
    <row r="88" spans="1:60" outlineLevel="1" x14ac:dyDescent="0.2">
      <c r="A88" s="167">
        <v>33</v>
      </c>
      <c r="B88" s="168" t="s">
        <v>264</v>
      </c>
      <c r="C88" s="177" t="s">
        <v>265</v>
      </c>
      <c r="D88" s="169" t="s">
        <v>196</v>
      </c>
      <c r="E88" s="170">
        <v>6</v>
      </c>
      <c r="F88" s="171"/>
      <c r="G88" s="172">
        <f>ROUND(E88*F88,2)</f>
        <v>0</v>
      </c>
      <c r="H88" s="171"/>
      <c r="I88" s="172">
        <f>ROUND(E88*H88,2)</f>
        <v>0</v>
      </c>
      <c r="J88" s="171"/>
      <c r="K88" s="172">
        <f>ROUND(E88*J88,2)</f>
        <v>0</v>
      </c>
      <c r="L88" s="172">
        <v>15</v>
      </c>
      <c r="M88" s="172">
        <f>G88*(1+L88/100)</f>
        <v>0</v>
      </c>
      <c r="N88" s="172">
        <v>3.2000000000000003E-4</v>
      </c>
      <c r="O88" s="172">
        <f>ROUND(E88*N88,2)</f>
        <v>0</v>
      </c>
      <c r="P88" s="172">
        <v>0</v>
      </c>
      <c r="Q88" s="172">
        <f>ROUND(E88*P88,2)</f>
        <v>0</v>
      </c>
      <c r="R88" s="172"/>
      <c r="S88" s="172" t="s">
        <v>220</v>
      </c>
      <c r="T88" s="173" t="s">
        <v>221</v>
      </c>
      <c r="U88" s="154">
        <v>0</v>
      </c>
      <c r="V88" s="154">
        <f>ROUND(E88*U88,2)</f>
        <v>0</v>
      </c>
      <c r="W88" s="154"/>
      <c r="X88" s="154" t="s">
        <v>250</v>
      </c>
      <c r="Y88" s="145"/>
      <c r="Z88" s="145"/>
      <c r="AA88" s="145"/>
      <c r="AB88" s="145"/>
      <c r="AC88" s="145"/>
      <c r="AD88" s="145"/>
      <c r="AE88" s="145"/>
      <c r="AF88" s="145"/>
      <c r="AG88" s="145" t="s">
        <v>251</v>
      </c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</row>
    <row r="89" spans="1:60" outlineLevel="1" x14ac:dyDescent="0.2">
      <c r="A89" s="152"/>
      <c r="B89" s="153"/>
      <c r="C89" s="178" t="s">
        <v>266</v>
      </c>
      <c r="D89" s="155"/>
      <c r="E89" s="156">
        <v>6</v>
      </c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45"/>
      <c r="Z89" s="145"/>
      <c r="AA89" s="145"/>
      <c r="AB89" s="145"/>
      <c r="AC89" s="145"/>
      <c r="AD89" s="145"/>
      <c r="AE89" s="145"/>
      <c r="AF89" s="145"/>
      <c r="AG89" s="145" t="s">
        <v>161</v>
      </c>
      <c r="AH89" s="145">
        <v>0</v>
      </c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</row>
    <row r="90" spans="1:60" outlineLevel="1" x14ac:dyDescent="0.2">
      <c r="A90" s="167">
        <v>34</v>
      </c>
      <c r="B90" s="168" t="s">
        <v>267</v>
      </c>
      <c r="C90" s="177" t="s">
        <v>268</v>
      </c>
      <c r="D90" s="169" t="s">
        <v>196</v>
      </c>
      <c r="E90" s="170">
        <v>2</v>
      </c>
      <c r="F90" s="171"/>
      <c r="G90" s="172">
        <f>ROUND(E90*F90,2)</f>
        <v>0</v>
      </c>
      <c r="H90" s="171"/>
      <c r="I90" s="172">
        <f>ROUND(E90*H90,2)</f>
        <v>0</v>
      </c>
      <c r="J90" s="171"/>
      <c r="K90" s="172">
        <f>ROUND(E90*J90,2)</f>
        <v>0</v>
      </c>
      <c r="L90" s="172">
        <v>15</v>
      </c>
      <c r="M90" s="172">
        <f>G90*(1+L90/100)</f>
        <v>0</v>
      </c>
      <c r="N90" s="172">
        <v>1.4999999999999999E-4</v>
      </c>
      <c r="O90" s="172">
        <f>ROUND(E90*N90,2)</f>
        <v>0</v>
      </c>
      <c r="P90" s="172">
        <v>0</v>
      </c>
      <c r="Q90" s="172">
        <f>ROUND(E90*P90,2)</f>
        <v>0</v>
      </c>
      <c r="R90" s="172"/>
      <c r="S90" s="172" t="s">
        <v>220</v>
      </c>
      <c r="T90" s="173" t="s">
        <v>221</v>
      </c>
      <c r="U90" s="154">
        <v>0</v>
      </c>
      <c r="V90" s="154">
        <f>ROUND(E90*U90,2)</f>
        <v>0</v>
      </c>
      <c r="W90" s="154"/>
      <c r="X90" s="154" t="s">
        <v>250</v>
      </c>
      <c r="Y90" s="145"/>
      <c r="Z90" s="145"/>
      <c r="AA90" s="145"/>
      <c r="AB90" s="145"/>
      <c r="AC90" s="145"/>
      <c r="AD90" s="145"/>
      <c r="AE90" s="145"/>
      <c r="AF90" s="145"/>
      <c r="AG90" s="145" t="s">
        <v>251</v>
      </c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</row>
    <row r="91" spans="1:60" outlineLevel="1" x14ac:dyDescent="0.2">
      <c r="A91" s="152"/>
      <c r="B91" s="153"/>
      <c r="C91" s="178" t="s">
        <v>222</v>
      </c>
      <c r="D91" s="155"/>
      <c r="E91" s="156">
        <v>2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45"/>
      <c r="Z91" s="145"/>
      <c r="AA91" s="145"/>
      <c r="AB91" s="145"/>
      <c r="AC91" s="145"/>
      <c r="AD91" s="145"/>
      <c r="AE91" s="145"/>
      <c r="AF91" s="145"/>
      <c r="AG91" s="145" t="s">
        <v>161</v>
      </c>
      <c r="AH91" s="145">
        <v>0</v>
      </c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</row>
    <row r="92" spans="1:60" outlineLevel="1" x14ac:dyDescent="0.2">
      <c r="A92" s="167">
        <v>35</v>
      </c>
      <c r="B92" s="168" t="s">
        <v>269</v>
      </c>
      <c r="C92" s="177" t="s">
        <v>270</v>
      </c>
      <c r="D92" s="169" t="s">
        <v>196</v>
      </c>
      <c r="E92" s="170">
        <v>9</v>
      </c>
      <c r="F92" s="171"/>
      <c r="G92" s="172">
        <f>ROUND(E92*F92,2)</f>
        <v>0</v>
      </c>
      <c r="H92" s="171"/>
      <c r="I92" s="172">
        <f>ROUND(E92*H92,2)</f>
        <v>0</v>
      </c>
      <c r="J92" s="171"/>
      <c r="K92" s="172">
        <f>ROUND(E92*J92,2)</f>
        <v>0</v>
      </c>
      <c r="L92" s="172">
        <v>15</v>
      </c>
      <c r="M92" s="172">
        <f>G92*(1+L92/100)</f>
        <v>0</v>
      </c>
      <c r="N92" s="172">
        <v>1.4999999999999999E-4</v>
      </c>
      <c r="O92" s="172">
        <f>ROUND(E92*N92,2)</f>
        <v>0</v>
      </c>
      <c r="P92" s="172">
        <v>0</v>
      </c>
      <c r="Q92" s="172">
        <f>ROUND(E92*P92,2)</f>
        <v>0</v>
      </c>
      <c r="R92" s="172"/>
      <c r="S92" s="172" t="s">
        <v>220</v>
      </c>
      <c r="T92" s="173" t="s">
        <v>221</v>
      </c>
      <c r="U92" s="154">
        <v>0</v>
      </c>
      <c r="V92" s="154">
        <f>ROUND(E92*U92,2)</f>
        <v>0</v>
      </c>
      <c r="W92" s="154"/>
      <c r="X92" s="154" t="s">
        <v>250</v>
      </c>
      <c r="Y92" s="145"/>
      <c r="Z92" s="145"/>
      <c r="AA92" s="145"/>
      <c r="AB92" s="145"/>
      <c r="AC92" s="145"/>
      <c r="AD92" s="145"/>
      <c r="AE92" s="145"/>
      <c r="AF92" s="145"/>
      <c r="AG92" s="145" t="s">
        <v>251</v>
      </c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</row>
    <row r="93" spans="1:60" outlineLevel="1" x14ac:dyDescent="0.2">
      <c r="A93" s="152"/>
      <c r="B93" s="153"/>
      <c r="C93" s="178" t="s">
        <v>271</v>
      </c>
      <c r="D93" s="155"/>
      <c r="E93" s="156">
        <v>9</v>
      </c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45"/>
      <c r="Z93" s="145"/>
      <c r="AA93" s="145"/>
      <c r="AB93" s="145"/>
      <c r="AC93" s="145"/>
      <c r="AD93" s="145"/>
      <c r="AE93" s="145"/>
      <c r="AF93" s="145"/>
      <c r="AG93" s="145" t="s">
        <v>161</v>
      </c>
      <c r="AH93" s="145">
        <v>0</v>
      </c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</row>
    <row r="94" spans="1:60" outlineLevel="1" x14ac:dyDescent="0.2">
      <c r="A94" s="167">
        <v>36</v>
      </c>
      <c r="B94" s="168" t="s">
        <v>272</v>
      </c>
      <c r="C94" s="177" t="s">
        <v>273</v>
      </c>
      <c r="D94" s="169" t="s">
        <v>196</v>
      </c>
      <c r="E94" s="170">
        <v>3</v>
      </c>
      <c r="F94" s="171"/>
      <c r="G94" s="172">
        <f>ROUND(E94*F94,2)</f>
        <v>0</v>
      </c>
      <c r="H94" s="171"/>
      <c r="I94" s="172">
        <f>ROUND(E94*H94,2)</f>
        <v>0</v>
      </c>
      <c r="J94" s="171"/>
      <c r="K94" s="172">
        <f>ROUND(E94*J94,2)</f>
        <v>0</v>
      </c>
      <c r="L94" s="172">
        <v>15</v>
      </c>
      <c r="M94" s="172">
        <f>G94*(1+L94/100)</f>
        <v>0</v>
      </c>
      <c r="N94" s="172">
        <v>1.4999999999999999E-4</v>
      </c>
      <c r="O94" s="172">
        <f>ROUND(E94*N94,2)</f>
        <v>0</v>
      </c>
      <c r="P94" s="172">
        <v>0</v>
      </c>
      <c r="Q94" s="172">
        <f>ROUND(E94*P94,2)</f>
        <v>0</v>
      </c>
      <c r="R94" s="172"/>
      <c r="S94" s="172" t="s">
        <v>220</v>
      </c>
      <c r="T94" s="173" t="s">
        <v>221</v>
      </c>
      <c r="U94" s="154">
        <v>0</v>
      </c>
      <c r="V94" s="154">
        <f>ROUND(E94*U94,2)</f>
        <v>0</v>
      </c>
      <c r="W94" s="154"/>
      <c r="X94" s="154" t="s">
        <v>250</v>
      </c>
      <c r="Y94" s="145"/>
      <c r="Z94" s="145"/>
      <c r="AA94" s="145"/>
      <c r="AB94" s="145"/>
      <c r="AC94" s="145"/>
      <c r="AD94" s="145"/>
      <c r="AE94" s="145"/>
      <c r="AF94" s="145"/>
      <c r="AG94" s="145" t="s">
        <v>251</v>
      </c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</row>
    <row r="95" spans="1:60" outlineLevel="1" x14ac:dyDescent="0.2">
      <c r="A95" s="152"/>
      <c r="B95" s="153"/>
      <c r="C95" s="178" t="s">
        <v>62</v>
      </c>
      <c r="D95" s="155"/>
      <c r="E95" s="156">
        <v>3</v>
      </c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45"/>
      <c r="Z95" s="145"/>
      <c r="AA95" s="145"/>
      <c r="AB95" s="145"/>
      <c r="AC95" s="145"/>
      <c r="AD95" s="145"/>
      <c r="AE95" s="145"/>
      <c r="AF95" s="145"/>
      <c r="AG95" s="145" t="s">
        <v>161</v>
      </c>
      <c r="AH95" s="145">
        <v>0</v>
      </c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</row>
    <row r="96" spans="1:60" x14ac:dyDescent="0.2">
      <c r="A96" s="161" t="s">
        <v>151</v>
      </c>
      <c r="B96" s="162" t="s">
        <v>90</v>
      </c>
      <c r="C96" s="176" t="s">
        <v>91</v>
      </c>
      <c r="D96" s="163"/>
      <c r="E96" s="164"/>
      <c r="F96" s="165"/>
      <c r="G96" s="165">
        <f>SUMIF(AG97:AG98,"&lt;&gt;NOR",G97:G98)</f>
        <v>0</v>
      </c>
      <c r="H96" s="165"/>
      <c r="I96" s="165">
        <f>SUM(I97:I98)</f>
        <v>0</v>
      </c>
      <c r="J96" s="165"/>
      <c r="K96" s="165">
        <f>SUM(K97:K98)</f>
        <v>0</v>
      </c>
      <c r="L96" s="165"/>
      <c r="M96" s="165">
        <f>SUM(M97:M98)</f>
        <v>0</v>
      </c>
      <c r="N96" s="165"/>
      <c r="O96" s="165">
        <f>SUM(O97:O98)</f>
        <v>0</v>
      </c>
      <c r="P96" s="165"/>
      <c r="Q96" s="165">
        <f>SUM(Q97:Q98)</f>
        <v>0</v>
      </c>
      <c r="R96" s="165"/>
      <c r="S96" s="165"/>
      <c r="T96" s="166"/>
      <c r="U96" s="160"/>
      <c r="V96" s="160">
        <f>SUM(V97:V98)</f>
        <v>0.14000000000000001</v>
      </c>
      <c r="W96" s="160"/>
      <c r="X96" s="160"/>
      <c r="AG96" t="s">
        <v>152</v>
      </c>
    </row>
    <row r="97" spans="1:60" ht="22.5" outlineLevel="1" x14ac:dyDescent="0.2">
      <c r="A97" s="167">
        <v>37</v>
      </c>
      <c r="B97" s="168" t="s">
        <v>274</v>
      </c>
      <c r="C97" s="177" t="s">
        <v>275</v>
      </c>
      <c r="D97" s="169" t="s">
        <v>196</v>
      </c>
      <c r="E97" s="170">
        <v>1</v>
      </c>
      <c r="F97" s="171"/>
      <c r="G97" s="172">
        <f>ROUND(E97*F97,2)</f>
        <v>0</v>
      </c>
      <c r="H97" s="171"/>
      <c r="I97" s="172">
        <f>ROUND(E97*H97,2)</f>
        <v>0</v>
      </c>
      <c r="J97" s="171"/>
      <c r="K97" s="172">
        <f>ROUND(E97*J97,2)</f>
        <v>0</v>
      </c>
      <c r="L97" s="172">
        <v>15</v>
      </c>
      <c r="M97" s="172">
        <f>G97*(1+L97/100)</f>
        <v>0</v>
      </c>
      <c r="N97" s="172">
        <v>3.2000000000000003E-4</v>
      </c>
      <c r="O97" s="172">
        <f>ROUND(E97*N97,2)</f>
        <v>0</v>
      </c>
      <c r="P97" s="172">
        <v>0</v>
      </c>
      <c r="Q97" s="172">
        <f>ROUND(E97*P97,2)</f>
        <v>0</v>
      </c>
      <c r="R97" s="172" t="s">
        <v>276</v>
      </c>
      <c r="S97" s="172" t="s">
        <v>157</v>
      </c>
      <c r="T97" s="173" t="s">
        <v>157</v>
      </c>
      <c r="U97" s="154">
        <v>0.14399999999999999</v>
      </c>
      <c r="V97" s="154">
        <f>ROUND(E97*U97,2)</f>
        <v>0.14000000000000001</v>
      </c>
      <c r="W97" s="154"/>
      <c r="X97" s="154" t="s">
        <v>158</v>
      </c>
      <c r="Y97" s="145"/>
      <c r="Z97" s="145"/>
      <c r="AA97" s="145"/>
      <c r="AB97" s="145"/>
      <c r="AC97" s="145"/>
      <c r="AD97" s="145"/>
      <c r="AE97" s="145"/>
      <c r="AF97" s="145"/>
      <c r="AG97" s="145" t="s">
        <v>159</v>
      </c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</row>
    <row r="98" spans="1:60" outlineLevel="1" x14ac:dyDescent="0.2">
      <c r="A98" s="152"/>
      <c r="B98" s="153"/>
      <c r="C98" s="178" t="s">
        <v>206</v>
      </c>
      <c r="D98" s="155"/>
      <c r="E98" s="156">
        <v>1</v>
      </c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45"/>
      <c r="Z98" s="145"/>
      <c r="AA98" s="145"/>
      <c r="AB98" s="145"/>
      <c r="AC98" s="145"/>
      <c r="AD98" s="145"/>
      <c r="AE98" s="145"/>
      <c r="AF98" s="145"/>
      <c r="AG98" s="145" t="s">
        <v>161</v>
      </c>
      <c r="AH98" s="145">
        <v>0</v>
      </c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</row>
    <row r="99" spans="1:60" x14ac:dyDescent="0.2">
      <c r="A99" s="161" t="s">
        <v>151</v>
      </c>
      <c r="B99" s="162" t="s">
        <v>92</v>
      </c>
      <c r="C99" s="176" t="s">
        <v>93</v>
      </c>
      <c r="D99" s="163"/>
      <c r="E99" s="164"/>
      <c r="F99" s="165"/>
      <c r="G99" s="165">
        <f>SUMIF(AG100:AG112,"&lt;&gt;NOR",G100:G112)</f>
        <v>0</v>
      </c>
      <c r="H99" s="165"/>
      <c r="I99" s="165">
        <f>SUM(I100:I112)</f>
        <v>0</v>
      </c>
      <c r="J99" s="165"/>
      <c r="K99" s="165">
        <f>SUM(K100:K112)</f>
        <v>0</v>
      </c>
      <c r="L99" s="165"/>
      <c r="M99" s="165">
        <f>SUM(M100:M112)</f>
        <v>0</v>
      </c>
      <c r="N99" s="165"/>
      <c r="O99" s="165">
        <f>SUM(O100:O112)</f>
        <v>0</v>
      </c>
      <c r="P99" s="165"/>
      <c r="Q99" s="165">
        <f>SUM(Q100:Q112)</f>
        <v>0.01</v>
      </c>
      <c r="R99" s="165"/>
      <c r="S99" s="165"/>
      <c r="T99" s="166"/>
      <c r="U99" s="160"/>
      <c r="V99" s="160">
        <f>SUM(V100:V112)</f>
        <v>5.12</v>
      </c>
      <c r="W99" s="160"/>
      <c r="X99" s="160"/>
      <c r="AG99" t="s">
        <v>152</v>
      </c>
    </row>
    <row r="100" spans="1:60" outlineLevel="1" x14ac:dyDescent="0.2">
      <c r="A100" s="167">
        <v>38</v>
      </c>
      <c r="B100" s="168" t="s">
        <v>277</v>
      </c>
      <c r="C100" s="177" t="s">
        <v>278</v>
      </c>
      <c r="D100" s="169" t="s">
        <v>196</v>
      </c>
      <c r="E100" s="170">
        <v>6</v>
      </c>
      <c r="F100" s="171"/>
      <c r="G100" s="172">
        <f>ROUND(E100*F100,2)</f>
        <v>0</v>
      </c>
      <c r="H100" s="171"/>
      <c r="I100" s="172">
        <f>ROUND(E100*H100,2)</f>
        <v>0</v>
      </c>
      <c r="J100" s="171"/>
      <c r="K100" s="172">
        <f>ROUND(E100*J100,2)</f>
        <v>0</v>
      </c>
      <c r="L100" s="172">
        <v>15</v>
      </c>
      <c r="M100" s="172">
        <f>G100*(1+L100/100)</f>
        <v>0</v>
      </c>
      <c r="N100" s="172">
        <v>9.0000000000000006E-5</v>
      </c>
      <c r="O100" s="172">
        <f>ROUND(E100*N100,2)</f>
        <v>0</v>
      </c>
      <c r="P100" s="172">
        <v>4.4999999999999999E-4</v>
      </c>
      <c r="Q100" s="172">
        <f>ROUND(E100*P100,2)</f>
        <v>0</v>
      </c>
      <c r="R100" s="172" t="s">
        <v>276</v>
      </c>
      <c r="S100" s="172" t="s">
        <v>157</v>
      </c>
      <c r="T100" s="173" t="s">
        <v>157</v>
      </c>
      <c r="U100" s="154">
        <v>0.16600000000000001</v>
      </c>
      <c r="V100" s="154">
        <f>ROUND(E100*U100,2)</f>
        <v>1</v>
      </c>
      <c r="W100" s="154"/>
      <c r="X100" s="154" t="s">
        <v>158</v>
      </c>
      <c r="Y100" s="145"/>
      <c r="Z100" s="145"/>
      <c r="AA100" s="145"/>
      <c r="AB100" s="145"/>
      <c r="AC100" s="145"/>
      <c r="AD100" s="145"/>
      <c r="AE100" s="145"/>
      <c r="AF100" s="145"/>
      <c r="AG100" s="145" t="s">
        <v>159</v>
      </c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</row>
    <row r="101" spans="1:60" outlineLevel="1" x14ac:dyDescent="0.2">
      <c r="A101" s="152"/>
      <c r="B101" s="153"/>
      <c r="C101" s="178" t="s">
        <v>279</v>
      </c>
      <c r="D101" s="155"/>
      <c r="E101" s="156">
        <v>6</v>
      </c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45"/>
      <c r="Z101" s="145"/>
      <c r="AA101" s="145"/>
      <c r="AB101" s="145"/>
      <c r="AC101" s="145"/>
      <c r="AD101" s="145"/>
      <c r="AE101" s="145"/>
      <c r="AF101" s="145"/>
      <c r="AG101" s="145" t="s">
        <v>161</v>
      </c>
      <c r="AH101" s="145">
        <v>0</v>
      </c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</row>
    <row r="102" spans="1:60" outlineLevel="1" x14ac:dyDescent="0.2">
      <c r="A102" s="167">
        <v>39</v>
      </c>
      <c r="B102" s="168" t="s">
        <v>280</v>
      </c>
      <c r="C102" s="177" t="s">
        <v>281</v>
      </c>
      <c r="D102" s="169" t="s">
        <v>196</v>
      </c>
      <c r="E102" s="170">
        <v>3</v>
      </c>
      <c r="F102" s="171"/>
      <c r="G102" s="172">
        <f>ROUND(E102*F102,2)</f>
        <v>0</v>
      </c>
      <c r="H102" s="171"/>
      <c r="I102" s="172">
        <f>ROUND(E102*H102,2)</f>
        <v>0</v>
      </c>
      <c r="J102" s="171"/>
      <c r="K102" s="172">
        <f>ROUND(E102*J102,2)</f>
        <v>0</v>
      </c>
      <c r="L102" s="172">
        <v>15</v>
      </c>
      <c r="M102" s="172">
        <f>G102*(1+L102/100)</f>
        <v>0</v>
      </c>
      <c r="N102" s="172">
        <v>2.1000000000000001E-4</v>
      </c>
      <c r="O102" s="172">
        <f>ROUND(E102*N102,2)</f>
        <v>0</v>
      </c>
      <c r="P102" s="172">
        <v>3.5000000000000001E-3</v>
      </c>
      <c r="Q102" s="172">
        <f>ROUND(E102*P102,2)</f>
        <v>0.01</v>
      </c>
      <c r="R102" s="172" t="s">
        <v>276</v>
      </c>
      <c r="S102" s="172" t="s">
        <v>157</v>
      </c>
      <c r="T102" s="173" t="s">
        <v>157</v>
      </c>
      <c r="U102" s="154">
        <v>0.374</v>
      </c>
      <c r="V102" s="154">
        <f>ROUND(E102*U102,2)</f>
        <v>1.1200000000000001</v>
      </c>
      <c r="W102" s="154"/>
      <c r="X102" s="154" t="s">
        <v>158</v>
      </c>
      <c r="Y102" s="145"/>
      <c r="Z102" s="145"/>
      <c r="AA102" s="145"/>
      <c r="AB102" s="145"/>
      <c r="AC102" s="145"/>
      <c r="AD102" s="145"/>
      <c r="AE102" s="145"/>
      <c r="AF102" s="145"/>
      <c r="AG102" s="145" t="s">
        <v>159</v>
      </c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</row>
    <row r="103" spans="1:60" outlineLevel="1" x14ac:dyDescent="0.2">
      <c r="A103" s="152"/>
      <c r="B103" s="153"/>
      <c r="C103" s="178" t="s">
        <v>62</v>
      </c>
      <c r="D103" s="155"/>
      <c r="E103" s="156">
        <v>3</v>
      </c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45"/>
      <c r="Z103" s="145"/>
      <c r="AA103" s="145"/>
      <c r="AB103" s="145"/>
      <c r="AC103" s="145"/>
      <c r="AD103" s="145"/>
      <c r="AE103" s="145"/>
      <c r="AF103" s="145"/>
      <c r="AG103" s="145" t="s">
        <v>161</v>
      </c>
      <c r="AH103" s="145">
        <v>0</v>
      </c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</row>
    <row r="104" spans="1:60" outlineLevel="1" x14ac:dyDescent="0.2">
      <c r="A104" s="167">
        <v>40</v>
      </c>
      <c r="B104" s="168" t="s">
        <v>282</v>
      </c>
      <c r="C104" s="177" t="s">
        <v>283</v>
      </c>
      <c r="D104" s="169" t="s">
        <v>196</v>
      </c>
      <c r="E104" s="170">
        <v>15</v>
      </c>
      <c r="F104" s="171"/>
      <c r="G104" s="172">
        <f>ROUND(E104*F104,2)</f>
        <v>0</v>
      </c>
      <c r="H104" s="171"/>
      <c r="I104" s="172">
        <f>ROUND(E104*H104,2)</f>
        <v>0</v>
      </c>
      <c r="J104" s="171"/>
      <c r="K104" s="172">
        <f>ROUND(E104*J104,2)</f>
        <v>0</v>
      </c>
      <c r="L104" s="172">
        <v>15</v>
      </c>
      <c r="M104" s="172">
        <f>G104*(1+L104/100)</f>
        <v>0</v>
      </c>
      <c r="N104" s="172">
        <v>1.1E-4</v>
      </c>
      <c r="O104" s="172">
        <f>ROUND(E104*N104,2)</f>
        <v>0</v>
      </c>
      <c r="P104" s="172">
        <v>0</v>
      </c>
      <c r="Q104" s="172">
        <f>ROUND(E104*P104,2)</f>
        <v>0</v>
      </c>
      <c r="R104" s="172" t="s">
        <v>276</v>
      </c>
      <c r="S104" s="172" t="s">
        <v>157</v>
      </c>
      <c r="T104" s="173" t="s">
        <v>157</v>
      </c>
      <c r="U104" s="154">
        <v>8.2000000000000003E-2</v>
      </c>
      <c r="V104" s="154">
        <f>ROUND(E104*U104,2)</f>
        <v>1.23</v>
      </c>
      <c r="W104" s="154"/>
      <c r="X104" s="154" t="s">
        <v>158</v>
      </c>
      <c r="Y104" s="145"/>
      <c r="Z104" s="145"/>
      <c r="AA104" s="145"/>
      <c r="AB104" s="145"/>
      <c r="AC104" s="145"/>
      <c r="AD104" s="145"/>
      <c r="AE104" s="145"/>
      <c r="AF104" s="145"/>
      <c r="AG104" s="145" t="s">
        <v>159</v>
      </c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</row>
    <row r="105" spans="1:60" outlineLevel="1" x14ac:dyDescent="0.2">
      <c r="A105" s="152"/>
      <c r="B105" s="153"/>
      <c r="C105" s="178" t="s">
        <v>216</v>
      </c>
      <c r="D105" s="155"/>
      <c r="E105" s="156">
        <v>3</v>
      </c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45"/>
      <c r="Z105" s="145"/>
      <c r="AA105" s="145"/>
      <c r="AB105" s="145"/>
      <c r="AC105" s="145"/>
      <c r="AD105" s="145"/>
      <c r="AE105" s="145"/>
      <c r="AF105" s="145"/>
      <c r="AG105" s="145" t="s">
        <v>161</v>
      </c>
      <c r="AH105" s="145">
        <v>5</v>
      </c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</row>
    <row r="106" spans="1:60" outlineLevel="1" x14ac:dyDescent="0.2">
      <c r="A106" s="152"/>
      <c r="B106" s="153"/>
      <c r="C106" s="178" t="s">
        <v>284</v>
      </c>
      <c r="D106" s="155"/>
      <c r="E106" s="156">
        <v>12</v>
      </c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45"/>
      <c r="Z106" s="145"/>
      <c r="AA106" s="145"/>
      <c r="AB106" s="145"/>
      <c r="AC106" s="145"/>
      <c r="AD106" s="145"/>
      <c r="AE106" s="145"/>
      <c r="AF106" s="145"/>
      <c r="AG106" s="145" t="s">
        <v>161</v>
      </c>
      <c r="AH106" s="145">
        <v>5</v>
      </c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</row>
    <row r="107" spans="1:60" ht="22.5" outlineLevel="1" x14ac:dyDescent="0.2">
      <c r="A107" s="167">
        <v>41</v>
      </c>
      <c r="B107" s="168" t="s">
        <v>285</v>
      </c>
      <c r="C107" s="177" t="s">
        <v>286</v>
      </c>
      <c r="D107" s="169" t="s">
        <v>196</v>
      </c>
      <c r="E107" s="170">
        <v>3</v>
      </c>
      <c r="F107" s="171"/>
      <c r="G107" s="172">
        <f>ROUND(E107*F107,2)</f>
        <v>0</v>
      </c>
      <c r="H107" s="171"/>
      <c r="I107" s="172">
        <f>ROUND(E107*H107,2)</f>
        <v>0</v>
      </c>
      <c r="J107" s="171"/>
      <c r="K107" s="172">
        <f>ROUND(E107*J107,2)</f>
        <v>0</v>
      </c>
      <c r="L107" s="172">
        <v>15</v>
      </c>
      <c r="M107" s="172">
        <f>G107*(1+L107/100)</f>
        <v>0</v>
      </c>
      <c r="N107" s="172">
        <v>1.8000000000000001E-4</v>
      </c>
      <c r="O107" s="172">
        <f>ROUND(E107*N107,2)</f>
        <v>0</v>
      </c>
      <c r="P107" s="172">
        <v>0</v>
      </c>
      <c r="Q107" s="172">
        <f>ROUND(E107*P107,2)</f>
        <v>0</v>
      </c>
      <c r="R107" s="172" t="s">
        <v>276</v>
      </c>
      <c r="S107" s="172" t="s">
        <v>157</v>
      </c>
      <c r="T107" s="173" t="s">
        <v>157</v>
      </c>
      <c r="U107" s="154">
        <v>9.2999999999999999E-2</v>
      </c>
      <c r="V107" s="154">
        <f>ROUND(E107*U107,2)</f>
        <v>0.28000000000000003</v>
      </c>
      <c r="W107" s="154"/>
      <c r="X107" s="154" t="s">
        <v>158</v>
      </c>
      <c r="Y107" s="145"/>
      <c r="Z107" s="145"/>
      <c r="AA107" s="145"/>
      <c r="AB107" s="145"/>
      <c r="AC107" s="145"/>
      <c r="AD107" s="145"/>
      <c r="AE107" s="145"/>
      <c r="AF107" s="145"/>
      <c r="AG107" s="145" t="s">
        <v>159</v>
      </c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</row>
    <row r="108" spans="1:60" outlineLevel="1" x14ac:dyDescent="0.2">
      <c r="A108" s="152"/>
      <c r="B108" s="153"/>
      <c r="C108" s="178" t="s">
        <v>287</v>
      </c>
      <c r="D108" s="155"/>
      <c r="E108" s="156">
        <v>3</v>
      </c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45"/>
      <c r="Z108" s="145"/>
      <c r="AA108" s="145"/>
      <c r="AB108" s="145"/>
      <c r="AC108" s="145"/>
      <c r="AD108" s="145"/>
      <c r="AE108" s="145"/>
      <c r="AF108" s="145"/>
      <c r="AG108" s="145" t="s">
        <v>161</v>
      </c>
      <c r="AH108" s="145">
        <v>5</v>
      </c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</row>
    <row r="109" spans="1:60" ht="22.5" outlineLevel="1" x14ac:dyDescent="0.2">
      <c r="A109" s="167">
        <v>42</v>
      </c>
      <c r="B109" s="168" t="s">
        <v>288</v>
      </c>
      <c r="C109" s="177" t="s">
        <v>289</v>
      </c>
      <c r="D109" s="169" t="s">
        <v>196</v>
      </c>
      <c r="E109" s="170">
        <v>6</v>
      </c>
      <c r="F109" s="171"/>
      <c r="G109" s="172">
        <f>ROUND(E109*F109,2)</f>
        <v>0</v>
      </c>
      <c r="H109" s="171"/>
      <c r="I109" s="172">
        <f>ROUND(E109*H109,2)</f>
        <v>0</v>
      </c>
      <c r="J109" s="171"/>
      <c r="K109" s="172">
        <f>ROUND(E109*J109,2)</f>
        <v>0</v>
      </c>
      <c r="L109" s="172">
        <v>15</v>
      </c>
      <c r="M109" s="172">
        <f>G109*(1+L109/100)</f>
        <v>0</v>
      </c>
      <c r="N109" s="172">
        <v>4.0000000000000002E-4</v>
      </c>
      <c r="O109" s="172">
        <f>ROUND(E109*N109,2)</f>
        <v>0</v>
      </c>
      <c r="P109" s="172">
        <v>0</v>
      </c>
      <c r="Q109" s="172">
        <f>ROUND(E109*P109,2)</f>
        <v>0</v>
      </c>
      <c r="R109" s="172" t="s">
        <v>276</v>
      </c>
      <c r="S109" s="172" t="s">
        <v>157</v>
      </c>
      <c r="T109" s="173" t="s">
        <v>157</v>
      </c>
      <c r="U109" s="154">
        <v>0.124</v>
      </c>
      <c r="V109" s="154">
        <f>ROUND(E109*U109,2)</f>
        <v>0.74</v>
      </c>
      <c r="W109" s="154"/>
      <c r="X109" s="154" t="s">
        <v>158</v>
      </c>
      <c r="Y109" s="145"/>
      <c r="Z109" s="145"/>
      <c r="AA109" s="145"/>
      <c r="AB109" s="145"/>
      <c r="AC109" s="145"/>
      <c r="AD109" s="145"/>
      <c r="AE109" s="145"/>
      <c r="AF109" s="145"/>
      <c r="AG109" s="145" t="s">
        <v>159</v>
      </c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</row>
    <row r="110" spans="1:60" outlineLevel="1" x14ac:dyDescent="0.2">
      <c r="A110" s="152"/>
      <c r="B110" s="153"/>
      <c r="C110" s="178" t="s">
        <v>290</v>
      </c>
      <c r="D110" s="155"/>
      <c r="E110" s="156">
        <v>6</v>
      </c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45"/>
      <c r="Z110" s="145"/>
      <c r="AA110" s="145"/>
      <c r="AB110" s="145"/>
      <c r="AC110" s="145"/>
      <c r="AD110" s="145"/>
      <c r="AE110" s="145"/>
      <c r="AF110" s="145"/>
      <c r="AG110" s="145" t="s">
        <v>161</v>
      </c>
      <c r="AH110" s="145">
        <v>5</v>
      </c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</row>
    <row r="111" spans="1:60" ht="22.5" outlineLevel="1" x14ac:dyDescent="0.2">
      <c r="A111" s="167">
        <v>43</v>
      </c>
      <c r="B111" s="168" t="s">
        <v>291</v>
      </c>
      <c r="C111" s="177" t="s">
        <v>292</v>
      </c>
      <c r="D111" s="169" t="s">
        <v>196</v>
      </c>
      <c r="E111" s="170">
        <v>3</v>
      </c>
      <c r="F111" s="171"/>
      <c r="G111" s="172">
        <f>ROUND(E111*F111,2)</f>
        <v>0</v>
      </c>
      <c r="H111" s="171"/>
      <c r="I111" s="172">
        <f>ROUND(E111*H111,2)</f>
        <v>0</v>
      </c>
      <c r="J111" s="171"/>
      <c r="K111" s="172">
        <f>ROUND(E111*J111,2)</f>
        <v>0</v>
      </c>
      <c r="L111" s="172">
        <v>15</v>
      </c>
      <c r="M111" s="172">
        <f>G111*(1+L111/100)</f>
        <v>0</v>
      </c>
      <c r="N111" s="172">
        <v>5.1000000000000004E-4</v>
      </c>
      <c r="O111" s="172">
        <f>ROUND(E111*N111,2)</f>
        <v>0</v>
      </c>
      <c r="P111" s="172">
        <v>0</v>
      </c>
      <c r="Q111" s="172">
        <f>ROUND(E111*P111,2)</f>
        <v>0</v>
      </c>
      <c r="R111" s="172" t="s">
        <v>276</v>
      </c>
      <c r="S111" s="172" t="s">
        <v>157</v>
      </c>
      <c r="T111" s="173" t="s">
        <v>157</v>
      </c>
      <c r="U111" s="154">
        <v>0.251</v>
      </c>
      <c r="V111" s="154">
        <f>ROUND(E111*U111,2)</f>
        <v>0.75</v>
      </c>
      <c r="W111" s="154"/>
      <c r="X111" s="154" t="s">
        <v>158</v>
      </c>
      <c r="Y111" s="145"/>
      <c r="Z111" s="145"/>
      <c r="AA111" s="145"/>
      <c r="AB111" s="145"/>
      <c r="AC111" s="145"/>
      <c r="AD111" s="145"/>
      <c r="AE111" s="145"/>
      <c r="AF111" s="145"/>
      <c r="AG111" s="145" t="s">
        <v>159</v>
      </c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</row>
    <row r="112" spans="1:60" outlineLevel="1" x14ac:dyDescent="0.2">
      <c r="A112" s="152"/>
      <c r="B112" s="153"/>
      <c r="C112" s="178" t="s">
        <v>293</v>
      </c>
      <c r="D112" s="155"/>
      <c r="E112" s="156">
        <v>3</v>
      </c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45"/>
      <c r="Z112" s="145"/>
      <c r="AA112" s="145"/>
      <c r="AB112" s="145"/>
      <c r="AC112" s="145"/>
      <c r="AD112" s="145"/>
      <c r="AE112" s="145"/>
      <c r="AF112" s="145"/>
      <c r="AG112" s="145" t="s">
        <v>161</v>
      </c>
      <c r="AH112" s="145">
        <v>5</v>
      </c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</row>
    <row r="113" spans="1:60" x14ac:dyDescent="0.2">
      <c r="A113" s="161" t="s">
        <v>151</v>
      </c>
      <c r="B113" s="162" t="s">
        <v>102</v>
      </c>
      <c r="C113" s="176" t="s">
        <v>103</v>
      </c>
      <c r="D113" s="163"/>
      <c r="E113" s="164"/>
      <c r="F113" s="165"/>
      <c r="G113" s="165">
        <f>SUMIF(AG114:AG119,"&lt;&gt;NOR",G114:G119)</f>
        <v>0</v>
      </c>
      <c r="H113" s="165"/>
      <c r="I113" s="165">
        <f>SUM(I114:I119)</f>
        <v>0</v>
      </c>
      <c r="J113" s="165"/>
      <c r="K113" s="165">
        <f>SUM(K114:K119)</f>
        <v>0</v>
      </c>
      <c r="L113" s="165"/>
      <c r="M113" s="165">
        <f>SUM(M114:M119)</f>
        <v>0</v>
      </c>
      <c r="N113" s="165"/>
      <c r="O113" s="165">
        <f>SUM(O114:O119)</f>
        <v>0</v>
      </c>
      <c r="P113" s="165"/>
      <c r="Q113" s="165">
        <f>SUM(Q114:Q119)</f>
        <v>0</v>
      </c>
      <c r="R113" s="165"/>
      <c r="S113" s="165"/>
      <c r="T113" s="166"/>
      <c r="U113" s="160"/>
      <c r="V113" s="160">
        <f>SUM(V114:V119)</f>
        <v>3.65</v>
      </c>
      <c r="W113" s="160"/>
      <c r="X113" s="160"/>
      <c r="AG113" t="s">
        <v>152</v>
      </c>
    </row>
    <row r="114" spans="1:60" ht="22.5" outlineLevel="1" x14ac:dyDescent="0.2">
      <c r="A114" s="167">
        <v>44</v>
      </c>
      <c r="B114" s="168" t="s">
        <v>294</v>
      </c>
      <c r="C114" s="177" t="s">
        <v>295</v>
      </c>
      <c r="D114" s="169" t="s">
        <v>164</v>
      </c>
      <c r="E114" s="170">
        <v>41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15</v>
      </c>
      <c r="M114" s="172">
        <f>G114*(1+L114/100)</f>
        <v>0</v>
      </c>
      <c r="N114" s="172">
        <v>6.9999999999999994E-5</v>
      </c>
      <c r="O114" s="172">
        <f>ROUND(E114*N114,2)</f>
        <v>0</v>
      </c>
      <c r="P114" s="172">
        <v>0</v>
      </c>
      <c r="Q114" s="172">
        <f>ROUND(E114*P114,2)</f>
        <v>0</v>
      </c>
      <c r="R114" s="172" t="s">
        <v>296</v>
      </c>
      <c r="S114" s="172" t="s">
        <v>157</v>
      </c>
      <c r="T114" s="173" t="s">
        <v>157</v>
      </c>
      <c r="U114" s="154">
        <v>8.8999999999999996E-2</v>
      </c>
      <c r="V114" s="154">
        <f>ROUND(E114*U114,2)</f>
        <v>3.65</v>
      </c>
      <c r="W114" s="154"/>
      <c r="X114" s="154" t="s">
        <v>158</v>
      </c>
      <c r="Y114" s="145"/>
      <c r="Z114" s="145"/>
      <c r="AA114" s="145"/>
      <c r="AB114" s="145"/>
      <c r="AC114" s="145"/>
      <c r="AD114" s="145"/>
      <c r="AE114" s="145"/>
      <c r="AF114" s="145"/>
      <c r="AG114" s="145" t="s">
        <v>159</v>
      </c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</row>
    <row r="115" spans="1:60" outlineLevel="1" x14ac:dyDescent="0.2">
      <c r="A115" s="152"/>
      <c r="B115" s="153"/>
      <c r="C115" s="245" t="s">
        <v>297</v>
      </c>
      <c r="D115" s="246"/>
      <c r="E115" s="246"/>
      <c r="F115" s="246"/>
      <c r="G115" s="246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45"/>
      <c r="Z115" s="145"/>
      <c r="AA115" s="145"/>
      <c r="AB115" s="145"/>
      <c r="AC115" s="145"/>
      <c r="AD115" s="145"/>
      <c r="AE115" s="145"/>
      <c r="AF115" s="145"/>
      <c r="AG115" s="145" t="s">
        <v>179</v>
      </c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</row>
    <row r="116" spans="1:60" outlineLevel="1" x14ac:dyDescent="0.2">
      <c r="A116" s="152"/>
      <c r="B116" s="153"/>
      <c r="C116" s="178" t="s">
        <v>200</v>
      </c>
      <c r="D116" s="155"/>
      <c r="E116" s="156">
        <v>14</v>
      </c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45"/>
      <c r="Z116" s="145"/>
      <c r="AA116" s="145"/>
      <c r="AB116" s="145"/>
      <c r="AC116" s="145"/>
      <c r="AD116" s="145"/>
      <c r="AE116" s="145"/>
      <c r="AF116" s="145"/>
      <c r="AG116" s="145" t="s">
        <v>161</v>
      </c>
      <c r="AH116" s="145">
        <v>5</v>
      </c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</row>
    <row r="117" spans="1:60" outlineLevel="1" x14ac:dyDescent="0.2">
      <c r="A117" s="152"/>
      <c r="B117" s="153"/>
      <c r="C117" s="178" t="s">
        <v>201</v>
      </c>
      <c r="D117" s="155"/>
      <c r="E117" s="156">
        <v>5.5</v>
      </c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45"/>
      <c r="Z117" s="145"/>
      <c r="AA117" s="145"/>
      <c r="AB117" s="145"/>
      <c r="AC117" s="145"/>
      <c r="AD117" s="145"/>
      <c r="AE117" s="145"/>
      <c r="AF117" s="145"/>
      <c r="AG117" s="145" t="s">
        <v>161</v>
      </c>
      <c r="AH117" s="145">
        <v>5</v>
      </c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</row>
    <row r="118" spans="1:60" outlineLevel="1" x14ac:dyDescent="0.2">
      <c r="A118" s="152"/>
      <c r="B118" s="153"/>
      <c r="C118" s="178" t="s">
        <v>202</v>
      </c>
      <c r="D118" s="155"/>
      <c r="E118" s="156">
        <v>6</v>
      </c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45"/>
      <c r="Z118" s="145"/>
      <c r="AA118" s="145"/>
      <c r="AB118" s="145"/>
      <c r="AC118" s="145"/>
      <c r="AD118" s="145"/>
      <c r="AE118" s="145"/>
      <c r="AF118" s="145"/>
      <c r="AG118" s="145" t="s">
        <v>161</v>
      </c>
      <c r="AH118" s="145">
        <v>5</v>
      </c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</row>
    <row r="119" spans="1:60" outlineLevel="1" x14ac:dyDescent="0.2">
      <c r="A119" s="152"/>
      <c r="B119" s="153"/>
      <c r="C119" s="178" t="s">
        <v>203</v>
      </c>
      <c r="D119" s="155"/>
      <c r="E119" s="156">
        <v>15.5</v>
      </c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45"/>
      <c r="Z119" s="145"/>
      <c r="AA119" s="145"/>
      <c r="AB119" s="145"/>
      <c r="AC119" s="145"/>
      <c r="AD119" s="145"/>
      <c r="AE119" s="145"/>
      <c r="AF119" s="145"/>
      <c r="AG119" s="145" t="s">
        <v>161</v>
      </c>
      <c r="AH119" s="145">
        <v>5</v>
      </c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</row>
    <row r="120" spans="1:60" x14ac:dyDescent="0.2">
      <c r="A120" s="161" t="s">
        <v>151</v>
      </c>
      <c r="B120" s="162" t="s">
        <v>120</v>
      </c>
      <c r="C120" s="176" t="s">
        <v>121</v>
      </c>
      <c r="D120" s="163"/>
      <c r="E120" s="164"/>
      <c r="F120" s="165"/>
      <c r="G120" s="165">
        <f>SUMIF(AG121:AG134,"&lt;&gt;NOR",G121:G134)</f>
        <v>0</v>
      </c>
      <c r="H120" s="165"/>
      <c r="I120" s="165">
        <f>SUM(I121:I134)</f>
        <v>0</v>
      </c>
      <c r="J120" s="165"/>
      <c r="K120" s="165">
        <f>SUM(K121:K134)</f>
        <v>0</v>
      </c>
      <c r="L120" s="165"/>
      <c r="M120" s="165">
        <f>SUM(M121:M134)</f>
        <v>0</v>
      </c>
      <c r="N120" s="165"/>
      <c r="O120" s="165">
        <f>SUM(O121:O134)</f>
        <v>0</v>
      </c>
      <c r="P120" s="165"/>
      <c r="Q120" s="165">
        <f>SUM(Q121:Q134)</f>
        <v>0</v>
      </c>
      <c r="R120" s="165"/>
      <c r="S120" s="165"/>
      <c r="T120" s="166"/>
      <c r="U120" s="160"/>
      <c r="V120" s="160">
        <f>SUM(V121:V134)</f>
        <v>0.18</v>
      </c>
      <c r="W120" s="160"/>
      <c r="X120" s="160"/>
      <c r="AG120" t="s">
        <v>152</v>
      </c>
    </row>
    <row r="121" spans="1:60" outlineLevel="1" x14ac:dyDescent="0.2">
      <c r="A121" s="167">
        <v>45</v>
      </c>
      <c r="B121" s="168" t="s">
        <v>298</v>
      </c>
      <c r="C121" s="177" t="s">
        <v>299</v>
      </c>
      <c r="D121" s="169" t="s">
        <v>300</v>
      </c>
      <c r="E121" s="170">
        <v>0.1</v>
      </c>
      <c r="F121" s="171"/>
      <c r="G121" s="172">
        <f>ROUND(E121*F121,2)</f>
        <v>0</v>
      </c>
      <c r="H121" s="171"/>
      <c r="I121" s="172">
        <f>ROUND(E121*H121,2)</f>
        <v>0</v>
      </c>
      <c r="J121" s="171"/>
      <c r="K121" s="172">
        <f>ROUND(E121*J121,2)</f>
        <v>0</v>
      </c>
      <c r="L121" s="172">
        <v>15</v>
      </c>
      <c r="M121" s="172">
        <f>G121*(1+L121/100)</f>
        <v>0</v>
      </c>
      <c r="N121" s="172">
        <v>0</v>
      </c>
      <c r="O121" s="172">
        <f>ROUND(E121*N121,2)</f>
        <v>0</v>
      </c>
      <c r="P121" s="172">
        <v>0</v>
      </c>
      <c r="Q121" s="172">
        <f>ROUND(E121*P121,2)</f>
        <v>0</v>
      </c>
      <c r="R121" s="172" t="s">
        <v>301</v>
      </c>
      <c r="S121" s="172" t="s">
        <v>157</v>
      </c>
      <c r="T121" s="173" t="s">
        <v>157</v>
      </c>
      <c r="U121" s="154">
        <v>0.94199999999999995</v>
      </c>
      <c r="V121" s="154">
        <f>ROUND(E121*U121,2)</f>
        <v>0.09</v>
      </c>
      <c r="W121" s="154"/>
      <c r="X121" s="154" t="s">
        <v>158</v>
      </c>
      <c r="Y121" s="145"/>
      <c r="Z121" s="145"/>
      <c r="AA121" s="145"/>
      <c r="AB121" s="145"/>
      <c r="AC121" s="145"/>
      <c r="AD121" s="145"/>
      <c r="AE121" s="145"/>
      <c r="AF121" s="145"/>
      <c r="AG121" s="145" t="s">
        <v>159</v>
      </c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</row>
    <row r="122" spans="1:60" outlineLevel="1" x14ac:dyDescent="0.2">
      <c r="A122" s="152"/>
      <c r="B122" s="153"/>
      <c r="C122" s="178" t="s">
        <v>302</v>
      </c>
      <c r="D122" s="155"/>
      <c r="E122" s="156">
        <v>0.1</v>
      </c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45"/>
      <c r="Z122" s="145"/>
      <c r="AA122" s="145"/>
      <c r="AB122" s="145"/>
      <c r="AC122" s="145"/>
      <c r="AD122" s="145"/>
      <c r="AE122" s="145"/>
      <c r="AF122" s="145"/>
      <c r="AG122" s="145" t="s">
        <v>161</v>
      </c>
      <c r="AH122" s="145">
        <v>5</v>
      </c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</row>
    <row r="123" spans="1:60" outlineLevel="1" x14ac:dyDescent="0.2">
      <c r="A123" s="167">
        <v>46</v>
      </c>
      <c r="B123" s="168" t="s">
        <v>303</v>
      </c>
      <c r="C123" s="177" t="s">
        <v>304</v>
      </c>
      <c r="D123" s="169" t="s">
        <v>300</v>
      </c>
      <c r="E123" s="170">
        <v>0.1</v>
      </c>
      <c r="F123" s="171"/>
      <c r="G123" s="172">
        <f>ROUND(E123*F123,2)</f>
        <v>0</v>
      </c>
      <c r="H123" s="171"/>
      <c r="I123" s="172">
        <f>ROUND(E123*H123,2)</f>
        <v>0</v>
      </c>
      <c r="J123" s="171"/>
      <c r="K123" s="172">
        <f>ROUND(E123*J123,2)</f>
        <v>0</v>
      </c>
      <c r="L123" s="172">
        <v>15</v>
      </c>
      <c r="M123" s="172">
        <f>G123*(1+L123/100)</f>
        <v>0</v>
      </c>
      <c r="N123" s="172">
        <v>0</v>
      </c>
      <c r="O123" s="172">
        <f>ROUND(E123*N123,2)</f>
        <v>0</v>
      </c>
      <c r="P123" s="172">
        <v>0</v>
      </c>
      <c r="Q123" s="172">
        <f>ROUND(E123*P123,2)</f>
        <v>0</v>
      </c>
      <c r="R123" s="172" t="s">
        <v>305</v>
      </c>
      <c r="S123" s="172" t="s">
        <v>157</v>
      </c>
      <c r="T123" s="173" t="s">
        <v>157</v>
      </c>
      <c r="U123" s="154">
        <v>4.2000000000000003E-2</v>
      </c>
      <c r="V123" s="154">
        <f>ROUND(E123*U123,2)</f>
        <v>0</v>
      </c>
      <c r="W123" s="154"/>
      <c r="X123" s="154" t="s">
        <v>158</v>
      </c>
      <c r="Y123" s="145"/>
      <c r="Z123" s="145"/>
      <c r="AA123" s="145"/>
      <c r="AB123" s="145"/>
      <c r="AC123" s="145"/>
      <c r="AD123" s="145"/>
      <c r="AE123" s="145"/>
      <c r="AF123" s="145"/>
      <c r="AG123" s="145" t="s">
        <v>159</v>
      </c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</row>
    <row r="124" spans="1:60" outlineLevel="1" x14ac:dyDescent="0.2">
      <c r="A124" s="152"/>
      <c r="B124" s="153"/>
      <c r="C124" s="245" t="s">
        <v>306</v>
      </c>
      <c r="D124" s="246"/>
      <c r="E124" s="246"/>
      <c r="F124" s="246"/>
      <c r="G124" s="246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45"/>
      <c r="Z124" s="145"/>
      <c r="AA124" s="145"/>
      <c r="AB124" s="145"/>
      <c r="AC124" s="145"/>
      <c r="AD124" s="145"/>
      <c r="AE124" s="145"/>
      <c r="AF124" s="145"/>
      <c r="AG124" s="145" t="s">
        <v>179</v>
      </c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</row>
    <row r="125" spans="1:60" outlineLevel="1" x14ac:dyDescent="0.2">
      <c r="A125" s="152"/>
      <c r="B125" s="153"/>
      <c r="C125" s="178" t="s">
        <v>302</v>
      </c>
      <c r="D125" s="155"/>
      <c r="E125" s="156">
        <v>0.1</v>
      </c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45"/>
      <c r="Z125" s="145"/>
      <c r="AA125" s="145"/>
      <c r="AB125" s="145"/>
      <c r="AC125" s="145"/>
      <c r="AD125" s="145"/>
      <c r="AE125" s="145"/>
      <c r="AF125" s="145"/>
      <c r="AG125" s="145" t="s">
        <v>161</v>
      </c>
      <c r="AH125" s="145">
        <v>5</v>
      </c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</row>
    <row r="126" spans="1:60" outlineLevel="1" x14ac:dyDescent="0.2">
      <c r="A126" s="167">
        <v>47</v>
      </c>
      <c r="B126" s="168" t="s">
        <v>307</v>
      </c>
      <c r="C126" s="177" t="s">
        <v>308</v>
      </c>
      <c r="D126" s="169" t="s">
        <v>300</v>
      </c>
      <c r="E126" s="170">
        <v>0.1</v>
      </c>
      <c r="F126" s="171"/>
      <c r="G126" s="172">
        <f>ROUND(E126*F126,2)</f>
        <v>0</v>
      </c>
      <c r="H126" s="171"/>
      <c r="I126" s="172">
        <f>ROUND(E126*H126,2)</f>
        <v>0</v>
      </c>
      <c r="J126" s="171"/>
      <c r="K126" s="172">
        <f>ROUND(E126*J126,2)</f>
        <v>0</v>
      </c>
      <c r="L126" s="172">
        <v>15</v>
      </c>
      <c r="M126" s="172">
        <f>G126*(1+L126/100)</f>
        <v>0</v>
      </c>
      <c r="N126" s="172">
        <v>0</v>
      </c>
      <c r="O126" s="172">
        <f>ROUND(E126*N126,2)</f>
        <v>0</v>
      </c>
      <c r="P126" s="172">
        <v>0</v>
      </c>
      <c r="Q126" s="172">
        <f>ROUND(E126*P126,2)</f>
        <v>0</v>
      </c>
      <c r="R126" s="172" t="s">
        <v>301</v>
      </c>
      <c r="S126" s="172" t="s">
        <v>157</v>
      </c>
      <c r="T126" s="173" t="s">
        <v>157</v>
      </c>
      <c r="U126" s="154">
        <v>0</v>
      </c>
      <c r="V126" s="154">
        <f>ROUND(E126*U126,2)</f>
        <v>0</v>
      </c>
      <c r="W126" s="154"/>
      <c r="X126" s="154" t="s">
        <v>158</v>
      </c>
      <c r="Y126" s="145"/>
      <c r="Z126" s="145"/>
      <c r="AA126" s="145"/>
      <c r="AB126" s="145"/>
      <c r="AC126" s="145"/>
      <c r="AD126" s="145"/>
      <c r="AE126" s="145"/>
      <c r="AF126" s="145"/>
      <c r="AG126" s="145" t="s">
        <v>159</v>
      </c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</row>
    <row r="127" spans="1:60" outlineLevel="1" x14ac:dyDescent="0.2">
      <c r="A127" s="152"/>
      <c r="B127" s="153"/>
      <c r="C127" s="178" t="s">
        <v>309</v>
      </c>
      <c r="D127" s="155"/>
      <c r="E127" s="156">
        <v>0.1</v>
      </c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45"/>
      <c r="Z127" s="145"/>
      <c r="AA127" s="145"/>
      <c r="AB127" s="145"/>
      <c r="AC127" s="145"/>
      <c r="AD127" s="145"/>
      <c r="AE127" s="145"/>
      <c r="AF127" s="145"/>
      <c r="AG127" s="145" t="s">
        <v>161</v>
      </c>
      <c r="AH127" s="145">
        <v>0</v>
      </c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</row>
    <row r="128" spans="1:60" ht="22.5" outlineLevel="1" x14ac:dyDescent="0.2">
      <c r="A128" s="167">
        <v>48</v>
      </c>
      <c r="B128" s="168" t="s">
        <v>310</v>
      </c>
      <c r="C128" s="177" t="s">
        <v>311</v>
      </c>
      <c r="D128" s="169" t="s">
        <v>300</v>
      </c>
      <c r="E128" s="170">
        <v>0.1</v>
      </c>
      <c r="F128" s="171"/>
      <c r="G128" s="172">
        <f>ROUND(E128*F128,2)</f>
        <v>0</v>
      </c>
      <c r="H128" s="171"/>
      <c r="I128" s="172">
        <f>ROUND(E128*H128,2)</f>
        <v>0</v>
      </c>
      <c r="J128" s="171"/>
      <c r="K128" s="172">
        <f>ROUND(E128*J128,2)</f>
        <v>0</v>
      </c>
      <c r="L128" s="172">
        <v>15</v>
      </c>
      <c r="M128" s="172">
        <f>G128*(1+L128/100)</f>
        <v>0</v>
      </c>
      <c r="N128" s="172">
        <v>0</v>
      </c>
      <c r="O128" s="172">
        <f>ROUND(E128*N128,2)</f>
        <v>0</v>
      </c>
      <c r="P128" s="172">
        <v>0</v>
      </c>
      <c r="Q128" s="172">
        <f>ROUND(E128*P128,2)</f>
        <v>0</v>
      </c>
      <c r="R128" s="172" t="s">
        <v>312</v>
      </c>
      <c r="S128" s="172" t="s">
        <v>157</v>
      </c>
      <c r="T128" s="173" t="s">
        <v>157</v>
      </c>
      <c r="U128" s="154">
        <v>0.83199999999999996</v>
      </c>
      <c r="V128" s="154">
        <f>ROUND(E128*U128,2)</f>
        <v>0.08</v>
      </c>
      <c r="W128" s="154"/>
      <c r="X128" s="154" t="s">
        <v>158</v>
      </c>
      <c r="Y128" s="145"/>
      <c r="Z128" s="145"/>
      <c r="AA128" s="145"/>
      <c r="AB128" s="145"/>
      <c r="AC128" s="145"/>
      <c r="AD128" s="145"/>
      <c r="AE128" s="145"/>
      <c r="AF128" s="145"/>
      <c r="AG128" s="145" t="s">
        <v>159</v>
      </c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</row>
    <row r="129" spans="1:60" outlineLevel="1" x14ac:dyDescent="0.2">
      <c r="A129" s="152"/>
      <c r="B129" s="153"/>
      <c r="C129" s="245" t="s">
        <v>313</v>
      </c>
      <c r="D129" s="246"/>
      <c r="E129" s="246"/>
      <c r="F129" s="246"/>
      <c r="G129" s="246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45"/>
      <c r="Z129" s="145"/>
      <c r="AA129" s="145"/>
      <c r="AB129" s="145"/>
      <c r="AC129" s="145"/>
      <c r="AD129" s="145"/>
      <c r="AE129" s="145"/>
      <c r="AF129" s="145"/>
      <c r="AG129" s="145" t="s">
        <v>179</v>
      </c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74" t="str">
        <f>C129</f>
        <v>nebo vybouraných hmot nošením nebo přehazováním k místu nakládky přístupnému normálním dopravním prostředkům do 10 m,</v>
      </c>
      <c r="BB129" s="145"/>
      <c r="BC129" s="145"/>
      <c r="BD129" s="145"/>
      <c r="BE129" s="145"/>
      <c r="BF129" s="145"/>
      <c r="BG129" s="145"/>
      <c r="BH129" s="145"/>
    </row>
    <row r="130" spans="1:60" ht="22.5" outlineLevel="1" x14ac:dyDescent="0.2">
      <c r="A130" s="152"/>
      <c r="B130" s="153"/>
      <c r="C130" s="249" t="s">
        <v>314</v>
      </c>
      <c r="D130" s="250"/>
      <c r="E130" s="250"/>
      <c r="F130" s="250"/>
      <c r="G130" s="250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45"/>
      <c r="Z130" s="145"/>
      <c r="AA130" s="145"/>
      <c r="AB130" s="145"/>
      <c r="AC130" s="145"/>
      <c r="AD130" s="145"/>
      <c r="AE130" s="145"/>
      <c r="AF130" s="145"/>
      <c r="AG130" s="145" t="s">
        <v>167</v>
      </c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74" t="str">
        <f>C130</f>
        <v>S naložením suti nebo vybouraných hmot do dopravního prostředku a na jejich vyložením, popřípadě přeložením na normální dopravní prostředek.</v>
      </c>
      <c r="BB130" s="145"/>
      <c r="BC130" s="145"/>
      <c r="BD130" s="145"/>
      <c r="BE130" s="145"/>
      <c r="BF130" s="145"/>
      <c r="BG130" s="145"/>
      <c r="BH130" s="145"/>
    </row>
    <row r="131" spans="1:60" outlineLevel="1" x14ac:dyDescent="0.2">
      <c r="A131" s="152"/>
      <c r="B131" s="153"/>
      <c r="C131" s="178" t="s">
        <v>302</v>
      </c>
      <c r="D131" s="155"/>
      <c r="E131" s="156">
        <v>0.1</v>
      </c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45"/>
      <c r="Z131" s="145"/>
      <c r="AA131" s="145"/>
      <c r="AB131" s="145"/>
      <c r="AC131" s="145"/>
      <c r="AD131" s="145"/>
      <c r="AE131" s="145"/>
      <c r="AF131" s="145"/>
      <c r="AG131" s="145" t="s">
        <v>161</v>
      </c>
      <c r="AH131" s="145">
        <v>5</v>
      </c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</row>
    <row r="132" spans="1:60" outlineLevel="1" x14ac:dyDescent="0.2">
      <c r="A132" s="167">
        <v>49</v>
      </c>
      <c r="B132" s="168" t="s">
        <v>315</v>
      </c>
      <c r="C132" s="177" t="s">
        <v>316</v>
      </c>
      <c r="D132" s="169" t="s">
        <v>300</v>
      </c>
      <c r="E132" s="170">
        <v>0.1</v>
      </c>
      <c r="F132" s="171"/>
      <c r="G132" s="172">
        <f>ROUND(E132*F132,2)</f>
        <v>0</v>
      </c>
      <c r="H132" s="171"/>
      <c r="I132" s="172">
        <f>ROUND(E132*H132,2)</f>
        <v>0</v>
      </c>
      <c r="J132" s="171"/>
      <c r="K132" s="172">
        <f>ROUND(E132*J132,2)</f>
        <v>0</v>
      </c>
      <c r="L132" s="172">
        <v>15</v>
      </c>
      <c r="M132" s="172">
        <f>G132*(1+L132/100)</f>
        <v>0</v>
      </c>
      <c r="N132" s="172">
        <v>0</v>
      </c>
      <c r="O132" s="172">
        <f>ROUND(E132*N132,2)</f>
        <v>0</v>
      </c>
      <c r="P132" s="172">
        <v>0</v>
      </c>
      <c r="Q132" s="172">
        <f>ROUND(E132*P132,2)</f>
        <v>0</v>
      </c>
      <c r="R132" s="172" t="s">
        <v>312</v>
      </c>
      <c r="S132" s="172" t="s">
        <v>157</v>
      </c>
      <c r="T132" s="173" t="s">
        <v>157</v>
      </c>
      <c r="U132" s="154">
        <v>9.9000000000000005E-2</v>
      </c>
      <c r="V132" s="154">
        <f>ROUND(E132*U132,2)</f>
        <v>0.01</v>
      </c>
      <c r="W132" s="154"/>
      <c r="X132" s="154" t="s">
        <v>158</v>
      </c>
      <c r="Y132" s="145"/>
      <c r="Z132" s="145"/>
      <c r="AA132" s="145"/>
      <c r="AB132" s="145"/>
      <c r="AC132" s="145"/>
      <c r="AD132" s="145"/>
      <c r="AE132" s="145"/>
      <c r="AF132" s="145"/>
      <c r="AG132" s="145" t="s">
        <v>159</v>
      </c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</row>
    <row r="133" spans="1:60" outlineLevel="1" x14ac:dyDescent="0.2">
      <c r="A133" s="152"/>
      <c r="B133" s="153"/>
      <c r="C133" s="245" t="s">
        <v>317</v>
      </c>
      <c r="D133" s="246"/>
      <c r="E133" s="246"/>
      <c r="F133" s="246"/>
      <c r="G133" s="246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45"/>
      <c r="Z133" s="145"/>
      <c r="AA133" s="145"/>
      <c r="AB133" s="145"/>
      <c r="AC133" s="145"/>
      <c r="AD133" s="145"/>
      <c r="AE133" s="145"/>
      <c r="AF133" s="145"/>
      <c r="AG133" s="145" t="s">
        <v>179</v>
      </c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</row>
    <row r="134" spans="1:60" outlineLevel="1" x14ac:dyDescent="0.2">
      <c r="A134" s="152"/>
      <c r="B134" s="153"/>
      <c r="C134" s="178" t="s">
        <v>302</v>
      </c>
      <c r="D134" s="155"/>
      <c r="E134" s="156">
        <v>0.1</v>
      </c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45"/>
      <c r="Z134" s="145"/>
      <c r="AA134" s="145"/>
      <c r="AB134" s="145"/>
      <c r="AC134" s="145"/>
      <c r="AD134" s="145"/>
      <c r="AE134" s="145"/>
      <c r="AF134" s="145"/>
      <c r="AG134" s="145" t="s">
        <v>161</v>
      </c>
      <c r="AH134" s="145">
        <v>5</v>
      </c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</row>
    <row r="135" spans="1:60" x14ac:dyDescent="0.2">
      <c r="A135" s="161" t="s">
        <v>151</v>
      </c>
      <c r="B135" s="162" t="s">
        <v>124</v>
      </c>
      <c r="C135" s="176" t="s">
        <v>28</v>
      </c>
      <c r="D135" s="163"/>
      <c r="E135" s="164"/>
      <c r="F135" s="165"/>
      <c r="G135" s="165">
        <f>SUMIF(AG136:AG140,"&lt;&gt;NOR",G136:G140)</f>
        <v>0</v>
      </c>
      <c r="H135" s="165"/>
      <c r="I135" s="165">
        <f>SUM(I136:I140)</f>
        <v>0</v>
      </c>
      <c r="J135" s="165"/>
      <c r="K135" s="165">
        <f>SUM(K136:K140)</f>
        <v>0</v>
      </c>
      <c r="L135" s="165"/>
      <c r="M135" s="165">
        <f>SUM(M136:M140)</f>
        <v>0</v>
      </c>
      <c r="N135" s="165"/>
      <c r="O135" s="165">
        <f>SUM(O136:O140)</f>
        <v>0</v>
      </c>
      <c r="P135" s="165"/>
      <c r="Q135" s="165">
        <f>SUM(Q136:Q140)</f>
        <v>0</v>
      </c>
      <c r="R135" s="165"/>
      <c r="S135" s="165"/>
      <c r="T135" s="166"/>
      <c r="U135" s="160"/>
      <c r="V135" s="160">
        <f>SUM(V136:V140)</f>
        <v>0</v>
      </c>
      <c r="W135" s="160"/>
      <c r="X135" s="160"/>
      <c r="AG135" t="s">
        <v>152</v>
      </c>
    </row>
    <row r="136" spans="1:60" outlineLevel="1" x14ac:dyDescent="0.2">
      <c r="A136" s="167">
        <v>50</v>
      </c>
      <c r="B136" s="168" t="s">
        <v>318</v>
      </c>
      <c r="C136" s="177" t="s">
        <v>319</v>
      </c>
      <c r="D136" s="169" t="s">
        <v>320</v>
      </c>
      <c r="E136" s="170">
        <v>1</v>
      </c>
      <c r="F136" s="171"/>
      <c r="G136" s="172">
        <f>ROUND(E136*F136,2)</f>
        <v>0</v>
      </c>
      <c r="H136" s="171"/>
      <c r="I136" s="172">
        <f>ROUND(E136*H136,2)</f>
        <v>0</v>
      </c>
      <c r="J136" s="171"/>
      <c r="K136" s="172">
        <f>ROUND(E136*J136,2)</f>
        <v>0</v>
      </c>
      <c r="L136" s="172">
        <v>15</v>
      </c>
      <c r="M136" s="172">
        <f>G136*(1+L136/100)</f>
        <v>0</v>
      </c>
      <c r="N136" s="172">
        <v>0</v>
      </c>
      <c r="O136" s="172">
        <f>ROUND(E136*N136,2)</f>
        <v>0</v>
      </c>
      <c r="P136" s="172">
        <v>0</v>
      </c>
      <c r="Q136" s="172">
        <f>ROUND(E136*P136,2)</f>
        <v>0</v>
      </c>
      <c r="R136" s="172"/>
      <c r="S136" s="172" t="s">
        <v>157</v>
      </c>
      <c r="T136" s="173" t="s">
        <v>221</v>
      </c>
      <c r="U136" s="154">
        <v>0</v>
      </c>
      <c r="V136" s="154">
        <f>ROUND(E136*U136,2)</f>
        <v>0</v>
      </c>
      <c r="W136" s="154"/>
      <c r="X136" s="154" t="s">
        <v>321</v>
      </c>
      <c r="Y136" s="145"/>
      <c r="Z136" s="145"/>
      <c r="AA136" s="145"/>
      <c r="AB136" s="145"/>
      <c r="AC136" s="145"/>
      <c r="AD136" s="145"/>
      <c r="AE136" s="145"/>
      <c r="AF136" s="145"/>
      <c r="AG136" s="145" t="s">
        <v>322</v>
      </c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</row>
    <row r="137" spans="1:60" outlineLevel="1" x14ac:dyDescent="0.2">
      <c r="A137" s="152"/>
      <c r="B137" s="153"/>
      <c r="C137" s="247" t="s">
        <v>323</v>
      </c>
      <c r="D137" s="248"/>
      <c r="E137" s="248"/>
      <c r="F137" s="248"/>
      <c r="G137" s="248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45"/>
      <c r="Z137" s="145"/>
      <c r="AA137" s="145"/>
      <c r="AB137" s="145"/>
      <c r="AC137" s="145"/>
      <c r="AD137" s="145"/>
      <c r="AE137" s="145"/>
      <c r="AF137" s="145"/>
      <c r="AG137" s="145" t="s">
        <v>167</v>
      </c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74" t="str">
        <f>C137</f>
        <v>Náklady na vyhotovení dokumentace skutečného provedení stavby a její předání objednateli v požadované formě a požadovaném počtu.</v>
      </c>
      <c r="BB137" s="145"/>
      <c r="BC137" s="145"/>
      <c r="BD137" s="145"/>
      <c r="BE137" s="145"/>
      <c r="BF137" s="145"/>
      <c r="BG137" s="145"/>
      <c r="BH137" s="145"/>
    </row>
    <row r="138" spans="1:60" outlineLevel="1" x14ac:dyDescent="0.2">
      <c r="A138" s="152"/>
      <c r="B138" s="153"/>
      <c r="C138" s="178" t="s">
        <v>206</v>
      </c>
      <c r="D138" s="155"/>
      <c r="E138" s="156">
        <v>1</v>
      </c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45"/>
      <c r="Z138" s="145"/>
      <c r="AA138" s="145"/>
      <c r="AB138" s="145"/>
      <c r="AC138" s="145"/>
      <c r="AD138" s="145"/>
      <c r="AE138" s="145"/>
      <c r="AF138" s="145"/>
      <c r="AG138" s="145" t="s">
        <v>161</v>
      </c>
      <c r="AH138" s="145">
        <v>0</v>
      </c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</row>
    <row r="139" spans="1:60" outlineLevel="1" x14ac:dyDescent="0.2">
      <c r="A139" s="167">
        <v>51</v>
      </c>
      <c r="B139" s="168" t="s">
        <v>324</v>
      </c>
      <c r="C139" s="177" t="s">
        <v>325</v>
      </c>
      <c r="D139" s="169" t="s">
        <v>320</v>
      </c>
      <c r="E139" s="170">
        <v>1</v>
      </c>
      <c r="F139" s="171"/>
      <c r="G139" s="172">
        <f>ROUND(E139*F139,2)</f>
        <v>0</v>
      </c>
      <c r="H139" s="171"/>
      <c r="I139" s="172">
        <f>ROUND(E139*H139,2)</f>
        <v>0</v>
      </c>
      <c r="J139" s="171"/>
      <c r="K139" s="172">
        <f>ROUND(E139*J139,2)</f>
        <v>0</v>
      </c>
      <c r="L139" s="172">
        <v>15</v>
      </c>
      <c r="M139" s="172">
        <f>G139*(1+L139/100)</f>
        <v>0</v>
      </c>
      <c r="N139" s="172">
        <v>0</v>
      </c>
      <c r="O139" s="172">
        <f>ROUND(E139*N139,2)</f>
        <v>0</v>
      </c>
      <c r="P139" s="172">
        <v>0</v>
      </c>
      <c r="Q139" s="172">
        <f>ROUND(E139*P139,2)</f>
        <v>0</v>
      </c>
      <c r="R139" s="172"/>
      <c r="S139" s="172" t="s">
        <v>157</v>
      </c>
      <c r="T139" s="173" t="s">
        <v>221</v>
      </c>
      <c r="U139" s="154">
        <v>0</v>
      </c>
      <c r="V139" s="154">
        <f>ROUND(E139*U139,2)</f>
        <v>0</v>
      </c>
      <c r="W139" s="154"/>
      <c r="X139" s="154" t="s">
        <v>321</v>
      </c>
      <c r="Y139" s="145"/>
      <c r="Z139" s="145"/>
      <c r="AA139" s="145"/>
      <c r="AB139" s="145"/>
      <c r="AC139" s="145"/>
      <c r="AD139" s="145"/>
      <c r="AE139" s="145"/>
      <c r="AF139" s="145"/>
      <c r="AG139" s="145" t="s">
        <v>322</v>
      </c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</row>
    <row r="140" spans="1:60" outlineLevel="1" x14ac:dyDescent="0.2">
      <c r="A140" s="152"/>
      <c r="B140" s="153"/>
      <c r="C140" s="178" t="s">
        <v>206</v>
      </c>
      <c r="D140" s="155"/>
      <c r="E140" s="156">
        <v>1</v>
      </c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45"/>
      <c r="Z140" s="145"/>
      <c r="AA140" s="145"/>
      <c r="AB140" s="145"/>
      <c r="AC140" s="145"/>
      <c r="AD140" s="145"/>
      <c r="AE140" s="145"/>
      <c r="AF140" s="145"/>
      <c r="AG140" s="145" t="s">
        <v>161</v>
      </c>
      <c r="AH140" s="145">
        <v>0</v>
      </c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</row>
    <row r="141" spans="1:60" x14ac:dyDescent="0.2">
      <c r="A141" s="3"/>
      <c r="B141" s="4"/>
      <c r="C141" s="179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AE141">
        <v>15</v>
      </c>
      <c r="AF141">
        <v>21</v>
      </c>
      <c r="AG141" t="s">
        <v>138</v>
      </c>
    </row>
    <row r="142" spans="1:60" x14ac:dyDescent="0.2">
      <c r="A142" s="148"/>
      <c r="B142" s="149" t="s">
        <v>29</v>
      </c>
      <c r="C142" s="180"/>
      <c r="D142" s="150"/>
      <c r="E142" s="151"/>
      <c r="F142" s="151"/>
      <c r="G142" s="175">
        <f>G8+G11+G96+G99+G113+G120+G135</f>
        <v>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AE142">
        <f>SUMIF(L7:L140,AE141,G7:G140)</f>
        <v>0</v>
      </c>
      <c r="AF142">
        <f>SUMIF(L7:L140,AF141,G7:G140)</f>
        <v>0</v>
      </c>
      <c r="AG142" t="s">
        <v>326</v>
      </c>
    </row>
    <row r="143" spans="1:60" x14ac:dyDescent="0.2">
      <c r="C143" s="181"/>
      <c r="D143" s="10"/>
      <c r="AG143" t="s">
        <v>327</v>
      </c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W7p49lNkCT0JOHfbmyx2//jwj5WsNfsgJkSpuqqdo/qrOSUG68pk66nIU8c+Tvk97Hd2AgEVb018ZKF60rCfng==" saltValue="8I3KS4gButyRuSC4NBgFcA==" spinCount="100000" sheet="1"/>
  <mergeCells count="20">
    <mergeCell ref="C26:G26"/>
    <mergeCell ref="A1:G1"/>
    <mergeCell ref="C2:G2"/>
    <mergeCell ref="C3:G3"/>
    <mergeCell ref="C4:G4"/>
    <mergeCell ref="C13:G13"/>
    <mergeCell ref="C14:G14"/>
    <mergeCell ref="C17:G17"/>
    <mergeCell ref="C18:G18"/>
    <mergeCell ref="C21:G21"/>
    <mergeCell ref="C22:G22"/>
    <mergeCell ref="C25:G25"/>
    <mergeCell ref="C133:G133"/>
    <mergeCell ref="C137:G137"/>
    <mergeCell ref="C27:G27"/>
    <mergeCell ref="C36:G36"/>
    <mergeCell ref="C115:G115"/>
    <mergeCell ref="C124:G124"/>
    <mergeCell ref="C129:G129"/>
    <mergeCell ref="C130:G13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AA589-B72A-4E06-83B7-2903F5CCE8A1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19" customWidth="1"/>
    <col min="3" max="3" width="63.28515625" style="11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1" t="s">
        <v>125</v>
      </c>
      <c r="B1" s="251"/>
      <c r="C1" s="251"/>
      <c r="D1" s="251"/>
      <c r="E1" s="251"/>
      <c r="F1" s="251"/>
      <c r="G1" s="251"/>
      <c r="AG1" t="s">
        <v>126</v>
      </c>
    </row>
    <row r="2" spans="1:60" ht="24.95" customHeight="1" x14ac:dyDescent="0.2">
      <c r="A2" s="137" t="s">
        <v>7</v>
      </c>
      <c r="B2" s="49" t="s">
        <v>42</v>
      </c>
      <c r="C2" s="252" t="s">
        <v>43</v>
      </c>
      <c r="D2" s="253"/>
      <c r="E2" s="253"/>
      <c r="F2" s="253"/>
      <c r="G2" s="254"/>
      <c r="AG2" t="s">
        <v>127</v>
      </c>
    </row>
    <row r="3" spans="1:60" ht="24.95" customHeight="1" x14ac:dyDescent="0.2">
      <c r="A3" s="137" t="s">
        <v>8</v>
      </c>
      <c r="B3" s="49" t="s">
        <v>46</v>
      </c>
      <c r="C3" s="252" t="s">
        <v>47</v>
      </c>
      <c r="D3" s="253"/>
      <c r="E3" s="253"/>
      <c r="F3" s="253"/>
      <c r="G3" s="254"/>
      <c r="AC3" s="119" t="s">
        <v>127</v>
      </c>
      <c r="AG3" t="s">
        <v>128</v>
      </c>
    </row>
    <row r="4" spans="1:60" ht="24.95" customHeight="1" x14ac:dyDescent="0.2">
      <c r="A4" s="138" t="s">
        <v>9</v>
      </c>
      <c r="B4" s="139" t="s">
        <v>50</v>
      </c>
      <c r="C4" s="255" t="s">
        <v>51</v>
      </c>
      <c r="D4" s="256"/>
      <c r="E4" s="256"/>
      <c r="F4" s="256"/>
      <c r="G4" s="257"/>
      <c r="AG4" t="s">
        <v>129</v>
      </c>
    </row>
    <row r="5" spans="1:60" x14ac:dyDescent="0.2">
      <c r="D5" s="10"/>
    </row>
    <row r="6" spans="1:60" ht="38.25" x14ac:dyDescent="0.2">
      <c r="A6" s="141" t="s">
        <v>130</v>
      </c>
      <c r="B6" s="143" t="s">
        <v>131</v>
      </c>
      <c r="C6" s="143" t="s">
        <v>132</v>
      </c>
      <c r="D6" s="142" t="s">
        <v>133</v>
      </c>
      <c r="E6" s="141" t="s">
        <v>134</v>
      </c>
      <c r="F6" s="140" t="s">
        <v>135</v>
      </c>
      <c r="G6" s="141" t="s">
        <v>29</v>
      </c>
      <c r="H6" s="144" t="s">
        <v>30</v>
      </c>
      <c r="I6" s="144" t="s">
        <v>136</v>
      </c>
      <c r="J6" s="144" t="s">
        <v>31</v>
      </c>
      <c r="K6" s="144" t="s">
        <v>137</v>
      </c>
      <c r="L6" s="144" t="s">
        <v>138</v>
      </c>
      <c r="M6" s="144" t="s">
        <v>139</v>
      </c>
      <c r="N6" s="144" t="s">
        <v>140</v>
      </c>
      <c r="O6" s="144" t="s">
        <v>141</v>
      </c>
      <c r="P6" s="144" t="s">
        <v>142</v>
      </c>
      <c r="Q6" s="144" t="s">
        <v>143</v>
      </c>
      <c r="R6" s="144" t="s">
        <v>144</v>
      </c>
      <c r="S6" s="144" t="s">
        <v>145</v>
      </c>
      <c r="T6" s="144" t="s">
        <v>146</v>
      </c>
      <c r="U6" s="144" t="s">
        <v>147</v>
      </c>
      <c r="V6" s="144" t="s">
        <v>148</v>
      </c>
      <c r="W6" s="144" t="s">
        <v>149</v>
      </c>
      <c r="X6" s="144" t="s">
        <v>150</v>
      </c>
    </row>
    <row r="7" spans="1:60" hidden="1" x14ac:dyDescent="0.2">
      <c r="A7" s="3"/>
      <c r="B7" s="4"/>
      <c r="C7" s="4"/>
      <c r="D7" s="6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</row>
    <row r="8" spans="1:60" x14ac:dyDescent="0.2">
      <c r="A8" s="161" t="s">
        <v>151</v>
      </c>
      <c r="B8" s="162" t="s">
        <v>68</v>
      </c>
      <c r="C8" s="176" t="s">
        <v>69</v>
      </c>
      <c r="D8" s="163"/>
      <c r="E8" s="164"/>
      <c r="F8" s="165"/>
      <c r="G8" s="165">
        <f>SUMIF(AG9:AG10,"&lt;&gt;NOR",G9:G10)</f>
        <v>0</v>
      </c>
      <c r="H8" s="165"/>
      <c r="I8" s="165">
        <f>SUM(I9:I10)</f>
        <v>0</v>
      </c>
      <c r="J8" s="165"/>
      <c r="K8" s="165">
        <f>SUM(K9:K10)</f>
        <v>0</v>
      </c>
      <c r="L8" s="165"/>
      <c r="M8" s="165">
        <f>SUM(M9:M10)</f>
        <v>0</v>
      </c>
      <c r="N8" s="165"/>
      <c r="O8" s="165">
        <f>SUM(O9:O10)</f>
        <v>0.18</v>
      </c>
      <c r="P8" s="165"/>
      <c r="Q8" s="165">
        <f>SUM(Q9:Q10)</f>
        <v>0</v>
      </c>
      <c r="R8" s="165"/>
      <c r="S8" s="165"/>
      <c r="T8" s="166"/>
      <c r="U8" s="160"/>
      <c r="V8" s="160">
        <f>SUM(V9:V10)</f>
        <v>7.8</v>
      </c>
      <c r="W8" s="160"/>
      <c r="X8" s="160"/>
      <c r="AG8" t="s">
        <v>152</v>
      </c>
    </row>
    <row r="9" spans="1:60" outlineLevel="1" x14ac:dyDescent="0.2">
      <c r="A9" s="167">
        <v>1</v>
      </c>
      <c r="B9" s="168" t="s">
        <v>153</v>
      </c>
      <c r="C9" s="177" t="s">
        <v>154</v>
      </c>
      <c r="D9" s="169" t="s">
        <v>155</v>
      </c>
      <c r="E9" s="170">
        <v>30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15</v>
      </c>
      <c r="M9" s="172">
        <f>G9*(1+L9/100)</f>
        <v>0</v>
      </c>
      <c r="N9" s="172">
        <v>5.9199999999999999E-3</v>
      </c>
      <c r="O9" s="172">
        <f>ROUND(E9*N9,2)</f>
        <v>0.18</v>
      </c>
      <c r="P9" s="172">
        <v>0</v>
      </c>
      <c r="Q9" s="172">
        <f>ROUND(E9*P9,2)</f>
        <v>0</v>
      </c>
      <c r="R9" s="172" t="s">
        <v>156</v>
      </c>
      <c r="S9" s="172" t="s">
        <v>157</v>
      </c>
      <c r="T9" s="173" t="s">
        <v>157</v>
      </c>
      <c r="U9" s="154">
        <v>0.26</v>
      </c>
      <c r="V9" s="154">
        <f>ROUND(E9*U9,2)</f>
        <v>7.8</v>
      </c>
      <c r="W9" s="154"/>
      <c r="X9" s="154" t="s">
        <v>158</v>
      </c>
      <c r="Y9" s="145"/>
      <c r="Z9" s="145"/>
      <c r="AA9" s="145"/>
      <c r="AB9" s="145"/>
      <c r="AC9" s="145"/>
      <c r="AD9" s="145"/>
      <c r="AE9" s="145"/>
      <c r="AF9" s="145"/>
      <c r="AG9" s="145" t="s">
        <v>159</v>
      </c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</row>
    <row r="10" spans="1:60" outlineLevel="1" x14ac:dyDescent="0.2">
      <c r="A10" s="152"/>
      <c r="B10" s="153"/>
      <c r="C10" s="178" t="s">
        <v>328</v>
      </c>
      <c r="D10" s="155"/>
      <c r="E10" s="156">
        <v>30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45"/>
      <c r="Z10" s="145"/>
      <c r="AA10" s="145"/>
      <c r="AB10" s="145"/>
      <c r="AC10" s="145"/>
      <c r="AD10" s="145"/>
      <c r="AE10" s="145"/>
      <c r="AF10" s="145"/>
      <c r="AG10" s="145" t="s">
        <v>161</v>
      </c>
      <c r="AH10" s="145">
        <v>0</v>
      </c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</row>
    <row r="11" spans="1:60" x14ac:dyDescent="0.2">
      <c r="A11" s="161" t="s">
        <v>151</v>
      </c>
      <c r="B11" s="162" t="s">
        <v>76</v>
      </c>
      <c r="C11" s="176" t="s">
        <v>77</v>
      </c>
      <c r="D11" s="163"/>
      <c r="E11" s="164"/>
      <c r="F11" s="165"/>
      <c r="G11" s="165">
        <f>SUMIF(AG12:AG46,"&lt;&gt;NOR",G12:G46)</f>
        <v>0</v>
      </c>
      <c r="H11" s="165"/>
      <c r="I11" s="165">
        <f>SUM(I12:I46)</f>
        <v>0</v>
      </c>
      <c r="J11" s="165"/>
      <c r="K11" s="165">
        <f>SUM(K12:K46)</f>
        <v>0</v>
      </c>
      <c r="L11" s="165"/>
      <c r="M11" s="165">
        <f>SUM(M12:M46)</f>
        <v>0</v>
      </c>
      <c r="N11" s="165"/>
      <c r="O11" s="165">
        <f>SUM(O12:O46)</f>
        <v>0.16</v>
      </c>
      <c r="P11" s="165"/>
      <c r="Q11" s="165">
        <f>SUM(Q12:Q46)</f>
        <v>6.2</v>
      </c>
      <c r="R11" s="165"/>
      <c r="S11" s="165"/>
      <c r="T11" s="166"/>
      <c r="U11" s="160"/>
      <c r="V11" s="160">
        <f>SUM(V12:V46)</f>
        <v>96.66</v>
      </c>
      <c r="W11" s="160"/>
      <c r="X11" s="160"/>
      <c r="AG11" t="s">
        <v>152</v>
      </c>
    </row>
    <row r="12" spans="1:60" ht="22.5" outlineLevel="1" x14ac:dyDescent="0.2">
      <c r="A12" s="167">
        <v>2</v>
      </c>
      <c r="B12" s="168" t="s">
        <v>329</v>
      </c>
      <c r="C12" s="177" t="s">
        <v>330</v>
      </c>
      <c r="D12" s="169" t="s">
        <v>155</v>
      </c>
      <c r="E12" s="170">
        <v>128.88004000000001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15</v>
      </c>
      <c r="M12" s="172">
        <f>G12*(1+L12/100)</f>
        <v>0</v>
      </c>
      <c r="N12" s="172">
        <v>0</v>
      </c>
      <c r="O12" s="172">
        <f>ROUND(E12*N12,2)</f>
        <v>0</v>
      </c>
      <c r="P12" s="172">
        <v>4.8099999999999997E-2</v>
      </c>
      <c r="Q12" s="172">
        <f>ROUND(E12*P12,2)</f>
        <v>6.2</v>
      </c>
      <c r="R12" s="172" t="s">
        <v>331</v>
      </c>
      <c r="S12" s="172" t="s">
        <v>157</v>
      </c>
      <c r="T12" s="173" t="s">
        <v>157</v>
      </c>
      <c r="U12" s="154">
        <v>0.75</v>
      </c>
      <c r="V12" s="154">
        <f>ROUND(E12*U12,2)</f>
        <v>96.66</v>
      </c>
      <c r="W12" s="154"/>
      <c r="X12" s="154" t="s">
        <v>158</v>
      </c>
      <c r="Y12" s="145"/>
      <c r="Z12" s="145"/>
      <c r="AA12" s="145"/>
      <c r="AB12" s="145"/>
      <c r="AC12" s="145"/>
      <c r="AD12" s="145"/>
      <c r="AE12" s="145"/>
      <c r="AF12" s="145"/>
      <c r="AG12" s="145" t="s">
        <v>159</v>
      </c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</row>
    <row r="13" spans="1:60" outlineLevel="1" x14ac:dyDescent="0.2">
      <c r="A13" s="152"/>
      <c r="B13" s="153"/>
      <c r="C13" s="178" t="s">
        <v>332</v>
      </c>
      <c r="D13" s="155"/>
      <c r="E13" s="156">
        <v>2.2608000000000001</v>
      </c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45"/>
      <c r="Z13" s="145"/>
      <c r="AA13" s="145"/>
      <c r="AB13" s="145"/>
      <c r="AC13" s="145"/>
      <c r="AD13" s="145"/>
      <c r="AE13" s="145"/>
      <c r="AF13" s="145"/>
      <c r="AG13" s="145" t="s">
        <v>161</v>
      </c>
      <c r="AH13" s="145">
        <v>5</v>
      </c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</row>
    <row r="14" spans="1:60" outlineLevel="1" x14ac:dyDescent="0.2">
      <c r="A14" s="152"/>
      <c r="B14" s="153"/>
      <c r="C14" s="178" t="s">
        <v>333</v>
      </c>
      <c r="D14" s="155"/>
      <c r="E14" s="156">
        <v>65.412480000000002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45"/>
      <c r="Z14" s="145"/>
      <c r="AA14" s="145"/>
      <c r="AB14" s="145"/>
      <c r="AC14" s="145"/>
      <c r="AD14" s="145"/>
      <c r="AE14" s="145"/>
      <c r="AF14" s="145"/>
      <c r="AG14" s="145" t="s">
        <v>161</v>
      </c>
      <c r="AH14" s="145">
        <v>5</v>
      </c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</row>
    <row r="15" spans="1:60" outlineLevel="1" x14ac:dyDescent="0.2">
      <c r="A15" s="152"/>
      <c r="B15" s="153"/>
      <c r="C15" s="178" t="s">
        <v>334</v>
      </c>
      <c r="D15" s="155"/>
      <c r="E15" s="156">
        <v>24.865970000000001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45"/>
      <c r="Z15" s="145"/>
      <c r="AA15" s="145"/>
      <c r="AB15" s="145"/>
      <c r="AC15" s="145"/>
      <c r="AD15" s="145"/>
      <c r="AE15" s="145"/>
      <c r="AF15" s="145"/>
      <c r="AG15" s="145" t="s">
        <v>161</v>
      </c>
      <c r="AH15" s="145">
        <v>5</v>
      </c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</row>
    <row r="16" spans="1:60" outlineLevel="1" x14ac:dyDescent="0.2">
      <c r="A16" s="152"/>
      <c r="B16" s="153"/>
      <c r="C16" s="178" t="s">
        <v>335</v>
      </c>
      <c r="D16" s="155"/>
      <c r="E16" s="156">
        <v>36.340789999999998</v>
      </c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45"/>
      <c r="Z16" s="145"/>
      <c r="AA16" s="145"/>
      <c r="AB16" s="145"/>
      <c r="AC16" s="145"/>
      <c r="AD16" s="145"/>
      <c r="AE16" s="145"/>
      <c r="AF16" s="145"/>
      <c r="AG16" s="145" t="s">
        <v>161</v>
      </c>
      <c r="AH16" s="145">
        <v>5</v>
      </c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</row>
    <row r="17" spans="1:60" outlineLevel="1" x14ac:dyDescent="0.2">
      <c r="A17" s="167">
        <v>3</v>
      </c>
      <c r="B17" s="168" t="s">
        <v>336</v>
      </c>
      <c r="C17" s="177" t="s">
        <v>337</v>
      </c>
      <c r="D17" s="169" t="s">
        <v>164</v>
      </c>
      <c r="E17" s="170">
        <v>1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15</v>
      </c>
      <c r="M17" s="172">
        <f>G17*(1+L17/100)</f>
        <v>0</v>
      </c>
      <c r="N17" s="172">
        <v>1E-3</v>
      </c>
      <c r="O17" s="172">
        <f>ROUND(E17*N17,2)</f>
        <v>0</v>
      </c>
      <c r="P17" s="172">
        <v>0</v>
      </c>
      <c r="Q17" s="172">
        <f>ROUND(E17*P17,2)</f>
        <v>0</v>
      </c>
      <c r="R17" s="172"/>
      <c r="S17" s="172" t="s">
        <v>220</v>
      </c>
      <c r="T17" s="173" t="s">
        <v>221</v>
      </c>
      <c r="U17" s="154">
        <v>0</v>
      </c>
      <c r="V17" s="154">
        <f>ROUND(E17*U17,2)</f>
        <v>0</v>
      </c>
      <c r="W17" s="154"/>
      <c r="X17" s="154" t="s">
        <v>158</v>
      </c>
      <c r="Y17" s="145"/>
      <c r="Z17" s="145"/>
      <c r="AA17" s="145"/>
      <c r="AB17" s="145"/>
      <c r="AC17" s="145"/>
      <c r="AD17" s="145"/>
      <c r="AE17" s="145"/>
      <c r="AF17" s="145"/>
      <c r="AG17" s="145" t="s">
        <v>159</v>
      </c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</row>
    <row r="18" spans="1:60" outlineLevel="1" x14ac:dyDescent="0.2">
      <c r="A18" s="152"/>
      <c r="B18" s="153"/>
      <c r="C18" s="247" t="s">
        <v>338</v>
      </c>
      <c r="D18" s="248"/>
      <c r="E18" s="248"/>
      <c r="F18" s="248"/>
      <c r="G18" s="248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45"/>
      <c r="Z18" s="145"/>
      <c r="AA18" s="145"/>
      <c r="AB18" s="145"/>
      <c r="AC18" s="145"/>
      <c r="AD18" s="145"/>
      <c r="AE18" s="145"/>
      <c r="AF18" s="145"/>
      <c r="AG18" s="145" t="s">
        <v>167</v>
      </c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</row>
    <row r="19" spans="1:60" outlineLevel="1" x14ac:dyDescent="0.2">
      <c r="A19" s="152"/>
      <c r="B19" s="153"/>
      <c r="C19" s="178" t="s">
        <v>339</v>
      </c>
      <c r="D19" s="155"/>
      <c r="E19" s="156">
        <v>1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45"/>
      <c r="Z19" s="145"/>
      <c r="AA19" s="145"/>
      <c r="AB19" s="145"/>
      <c r="AC19" s="145"/>
      <c r="AD19" s="145"/>
      <c r="AE19" s="145"/>
      <c r="AF19" s="145"/>
      <c r="AG19" s="145" t="s">
        <v>161</v>
      </c>
      <c r="AH19" s="145">
        <v>5</v>
      </c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outlineLevel="1" x14ac:dyDescent="0.2">
      <c r="A20" s="167">
        <v>4</v>
      </c>
      <c r="B20" s="168" t="s">
        <v>340</v>
      </c>
      <c r="C20" s="177" t="s">
        <v>341</v>
      </c>
      <c r="D20" s="169" t="s">
        <v>164</v>
      </c>
      <c r="E20" s="170">
        <v>28.8</v>
      </c>
      <c r="F20" s="171"/>
      <c r="G20" s="172">
        <f>ROUND(E20*F20,2)</f>
        <v>0</v>
      </c>
      <c r="H20" s="171"/>
      <c r="I20" s="172">
        <f>ROUND(E20*H20,2)</f>
        <v>0</v>
      </c>
      <c r="J20" s="171"/>
      <c r="K20" s="172">
        <f>ROUND(E20*J20,2)</f>
        <v>0</v>
      </c>
      <c r="L20" s="172">
        <v>15</v>
      </c>
      <c r="M20" s="172">
        <f>G20*(1+L20/100)</f>
        <v>0</v>
      </c>
      <c r="N20" s="172">
        <v>1E-3</v>
      </c>
      <c r="O20" s="172">
        <f>ROUND(E20*N20,2)</f>
        <v>0.03</v>
      </c>
      <c r="P20" s="172">
        <v>0</v>
      </c>
      <c r="Q20" s="172">
        <f>ROUND(E20*P20,2)</f>
        <v>0</v>
      </c>
      <c r="R20" s="172"/>
      <c r="S20" s="172" t="s">
        <v>220</v>
      </c>
      <c r="T20" s="173" t="s">
        <v>221</v>
      </c>
      <c r="U20" s="154">
        <v>0</v>
      </c>
      <c r="V20" s="154">
        <f>ROUND(E20*U20,2)</f>
        <v>0</v>
      </c>
      <c r="W20" s="154"/>
      <c r="X20" s="154" t="s">
        <v>158</v>
      </c>
      <c r="Y20" s="145"/>
      <c r="Z20" s="145"/>
      <c r="AA20" s="145"/>
      <c r="AB20" s="145"/>
      <c r="AC20" s="145"/>
      <c r="AD20" s="145"/>
      <c r="AE20" s="145"/>
      <c r="AF20" s="145"/>
      <c r="AG20" s="145" t="s">
        <v>159</v>
      </c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</row>
    <row r="21" spans="1:60" outlineLevel="1" x14ac:dyDescent="0.2">
      <c r="A21" s="152"/>
      <c r="B21" s="153"/>
      <c r="C21" s="247" t="s">
        <v>338</v>
      </c>
      <c r="D21" s="248"/>
      <c r="E21" s="248"/>
      <c r="F21" s="248"/>
      <c r="G21" s="248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45"/>
      <c r="Z21" s="145"/>
      <c r="AA21" s="145"/>
      <c r="AB21" s="145"/>
      <c r="AC21" s="145"/>
      <c r="AD21" s="145"/>
      <c r="AE21" s="145"/>
      <c r="AF21" s="145"/>
      <c r="AG21" s="145" t="s">
        <v>167</v>
      </c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outlineLevel="1" x14ac:dyDescent="0.2">
      <c r="A22" s="152"/>
      <c r="B22" s="153"/>
      <c r="C22" s="178" t="s">
        <v>342</v>
      </c>
      <c r="D22" s="155"/>
      <c r="E22" s="156">
        <v>28.8</v>
      </c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45"/>
      <c r="Z22" s="145"/>
      <c r="AA22" s="145"/>
      <c r="AB22" s="145"/>
      <c r="AC22" s="145"/>
      <c r="AD22" s="145"/>
      <c r="AE22" s="145"/>
      <c r="AF22" s="145"/>
      <c r="AG22" s="145" t="s">
        <v>161</v>
      </c>
      <c r="AH22" s="145">
        <v>5</v>
      </c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</row>
    <row r="23" spans="1:60" outlineLevel="1" x14ac:dyDescent="0.2">
      <c r="A23" s="167">
        <v>5</v>
      </c>
      <c r="B23" s="168" t="s">
        <v>343</v>
      </c>
      <c r="C23" s="177" t="s">
        <v>344</v>
      </c>
      <c r="D23" s="169" t="s">
        <v>164</v>
      </c>
      <c r="E23" s="170">
        <v>51.4</v>
      </c>
      <c r="F23" s="171"/>
      <c r="G23" s="172">
        <f>ROUND(E23*F23,2)</f>
        <v>0</v>
      </c>
      <c r="H23" s="171"/>
      <c r="I23" s="172">
        <f>ROUND(E23*H23,2)</f>
        <v>0</v>
      </c>
      <c r="J23" s="171"/>
      <c r="K23" s="172">
        <f>ROUND(E23*J23,2)</f>
        <v>0</v>
      </c>
      <c r="L23" s="172">
        <v>15</v>
      </c>
      <c r="M23" s="172">
        <f>G23*(1+L23/100)</f>
        <v>0</v>
      </c>
      <c r="N23" s="172">
        <v>1E-3</v>
      </c>
      <c r="O23" s="172">
        <f>ROUND(E23*N23,2)</f>
        <v>0.05</v>
      </c>
      <c r="P23" s="172">
        <v>0</v>
      </c>
      <c r="Q23" s="172">
        <f>ROUND(E23*P23,2)</f>
        <v>0</v>
      </c>
      <c r="R23" s="172"/>
      <c r="S23" s="172" t="s">
        <v>220</v>
      </c>
      <c r="T23" s="173" t="s">
        <v>221</v>
      </c>
      <c r="U23" s="154">
        <v>0</v>
      </c>
      <c r="V23" s="154">
        <f>ROUND(E23*U23,2)</f>
        <v>0</v>
      </c>
      <c r="W23" s="154"/>
      <c r="X23" s="154" t="s">
        <v>158</v>
      </c>
      <c r="Y23" s="145"/>
      <c r="Z23" s="145"/>
      <c r="AA23" s="145"/>
      <c r="AB23" s="145"/>
      <c r="AC23" s="145"/>
      <c r="AD23" s="145"/>
      <c r="AE23" s="145"/>
      <c r="AF23" s="145"/>
      <c r="AG23" s="145" t="s">
        <v>159</v>
      </c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1:60" outlineLevel="1" x14ac:dyDescent="0.2">
      <c r="A24" s="152"/>
      <c r="B24" s="153"/>
      <c r="C24" s="247" t="s">
        <v>338</v>
      </c>
      <c r="D24" s="248"/>
      <c r="E24" s="248"/>
      <c r="F24" s="248"/>
      <c r="G24" s="248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45"/>
      <c r="Z24" s="145"/>
      <c r="AA24" s="145"/>
      <c r="AB24" s="145"/>
      <c r="AC24" s="145"/>
      <c r="AD24" s="145"/>
      <c r="AE24" s="145"/>
      <c r="AF24" s="145"/>
      <c r="AG24" s="145" t="s">
        <v>167</v>
      </c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</row>
    <row r="25" spans="1:60" outlineLevel="1" x14ac:dyDescent="0.2">
      <c r="A25" s="152"/>
      <c r="B25" s="153"/>
      <c r="C25" s="178" t="s">
        <v>345</v>
      </c>
      <c r="D25" s="155"/>
      <c r="E25" s="156">
        <v>51.4</v>
      </c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45"/>
      <c r="Z25" s="145"/>
      <c r="AA25" s="145"/>
      <c r="AB25" s="145"/>
      <c r="AC25" s="145"/>
      <c r="AD25" s="145"/>
      <c r="AE25" s="145"/>
      <c r="AF25" s="145"/>
      <c r="AG25" s="145" t="s">
        <v>161</v>
      </c>
      <c r="AH25" s="145">
        <v>5</v>
      </c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</row>
    <row r="26" spans="1:60" outlineLevel="1" x14ac:dyDescent="0.2">
      <c r="A26" s="167">
        <v>6</v>
      </c>
      <c r="B26" s="168" t="s">
        <v>346</v>
      </c>
      <c r="C26" s="177" t="s">
        <v>347</v>
      </c>
      <c r="D26" s="169" t="s">
        <v>164</v>
      </c>
      <c r="E26" s="170">
        <v>36.700000000000003</v>
      </c>
      <c r="F26" s="171"/>
      <c r="G26" s="172">
        <f>ROUND(E26*F26,2)</f>
        <v>0</v>
      </c>
      <c r="H26" s="171"/>
      <c r="I26" s="172">
        <f>ROUND(E26*H26,2)</f>
        <v>0</v>
      </c>
      <c r="J26" s="171"/>
      <c r="K26" s="172">
        <f>ROUND(E26*J26,2)</f>
        <v>0</v>
      </c>
      <c r="L26" s="172">
        <v>15</v>
      </c>
      <c r="M26" s="172">
        <f>G26*(1+L26/100)</f>
        <v>0</v>
      </c>
      <c r="N26" s="172">
        <v>1E-3</v>
      </c>
      <c r="O26" s="172">
        <f>ROUND(E26*N26,2)</f>
        <v>0.04</v>
      </c>
      <c r="P26" s="172">
        <v>0</v>
      </c>
      <c r="Q26" s="172">
        <f>ROUND(E26*P26,2)</f>
        <v>0</v>
      </c>
      <c r="R26" s="172"/>
      <c r="S26" s="172" t="s">
        <v>220</v>
      </c>
      <c r="T26" s="173" t="s">
        <v>221</v>
      </c>
      <c r="U26" s="154">
        <v>0</v>
      </c>
      <c r="V26" s="154">
        <f>ROUND(E26*U26,2)</f>
        <v>0</v>
      </c>
      <c r="W26" s="154"/>
      <c r="X26" s="154" t="s">
        <v>158</v>
      </c>
      <c r="Y26" s="145"/>
      <c r="Z26" s="145"/>
      <c r="AA26" s="145"/>
      <c r="AB26" s="145"/>
      <c r="AC26" s="145"/>
      <c r="AD26" s="145"/>
      <c r="AE26" s="145"/>
      <c r="AF26" s="145"/>
      <c r="AG26" s="145" t="s">
        <v>159</v>
      </c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</row>
    <row r="27" spans="1:60" outlineLevel="1" x14ac:dyDescent="0.2">
      <c r="A27" s="152"/>
      <c r="B27" s="153"/>
      <c r="C27" s="247" t="s">
        <v>338</v>
      </c>
      <c r="D27" s="248"/>
      <c r="E27" s="248"/>
      <c r="F27" s="248"/>
      <c r="G27" s="248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45"/>
      <c r="Z27" s="145"/>
      <c r="AA27" s="145"/>
      <c r="AB27" s="145"/>
      <c r="AC27" s="145"/>
      <c r="AD27" s="145"/>
      <c r="AE27" s="145"/>
      <c r="AF27" s="145"/>
      <c r="AG27" s="145" t="s">
        <v>167</v>
      </c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</row>
    <row r="28" spans="1:60" outlineLevel="1" x14ac:dyDescent="0.2">
      <c r="A28" s="152"/>
      <c r="B28" s="153"/>
      <c r="C28" s="178" t="s">
        <v>348</v>
      </c>
      <c r="D28" s="155"/>
      <c r="E28" s="156">
        <v>36.700000000000003</v>
      </c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45"/>
      <c r="Z28" s="145"/>
      <c r="AA28" s="145"/>
      <c r="AB28" s="145"/>
      <c r="AC28" s="145"/>
      <c r="AD28" s="145"/>
      <c r="AE28" s="145"/>
      <c r="AF28" s="145"/>
      <c r="AG28" s="145" t="s">
        <v>161</v>
      </c>
      <c r="AH28" s="145">
        <v>5</v>
      </c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</row>
    <row r="29" spans="1:60" outlineLevel="1" x14ac:dyDescent="0.2">
      <c r="A29" s="167">
        <v>7</v>
      </c>
      <c r="B29" s="168" t="s">
        <v>349</v>
      </c>
      <c r="C29" s="177" t="s">
        <v>350</v>
      </c>
      <c r="D29" s="169" t="s">
        <v>164</v>
      </c>
      <c r="E29" s="170">
        <v>6</v>
      </c>
      <c r="F29" s="171"/>
      <c r="G29" s="172">
        <f>ROUND(E29*F29,2)</f>
        <v>0</v>
      </c>
      <c r="H29" s="171"/>
      <c r="I29" s="172">
        <f>ROUND(E29*H29,2)</f>
        <v>0</v>
      </c>
      <c r="J29" s="171"/>
      <c r="K29" s="172">
        <f>ROUND(E29*J29,2)</f>
        <v>0</v>
      </c>
      <c r="L29" s="172">
        <v>15</v>
      </c>
      <c r="M29" s="172">
        <f>G29*(1+L29/100)</f>
        <v>0</v>
      </c>
      <c r="N29" s="172">
        <v>1E-3</v>
      </c>
      <c r="O29" s="172">
        <f>ROUND(E29*N29,2)</f>
        <v>0.01</v>
      </c>
      <c r="P29" s="172">
        <v>0</v>
      </c>
      <c r="Q29" s="172">
        <f>ROUND(E29*P29,2)</f>
        <v>0</v>
      </c>
      <c r="R29" s="172"/>
      <c r="S29" s="172" t="s">
        <v>220</v>
      </c>
      <c r="T29" s="173" t="s">
        <v>221</v>
      </c>
      <c r="U29" s="154">
        <v>0</v>
      </c>
      <c r="V29" s="154">
        <f>ROUND(E29*U29,2)</f>
        <v>0</v>
      </c>
      <c r="W29" s="154"/>
      <c r="X29" s="154" t="s">
        <v>158</v>
      </c>
      <c r="Y29" s="145"/>
      <c r="Z29" s="145"/>
      <c r="AA29" s="145"/>
      <c r="AB29" s="145"/>
      <c r="AC29" s="145"/>
      <c r="AD29" s="145"/>
      <c r="AE29" s="145"/>
      <c r="AF29" s="145"/>
      <c r="AG29" s="145" t="s">
        <v>159</v>
      </c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</row>
    <row r="30" spans="1:60" outlineLevel="1" x14ac:dyDescent="0.2">
      <c r="A30" s="152"/>
      <c r="B30" s="153"/>
      <c r="C30" s="247" t="s">
        <v>338</v>
      </c>
      <c r="D30" s="248"/>
      <c r="E30" s="248"/>
      <c r="F30" s="248"/>
      <c r="G30" s="248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45"/>
      <c r="Z30" s="145"/>
      <c r="AA30" s="145"/>
      <c r="AB30" s="145"/>
      <c r="AC30" s="145"/>
      <c r="AD30" s="145"/>
      <c r="AE30" s="145"/>
      <c r="AF30" s="145"/>
      <c r="AG30" s="145" t="s">
        <v>167</v>
      </c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</row>
    <row r="31" spans="1:60" outlineLevel="1" x14ac:dyDescent="0.2">
      <c r="A31" s="152"/>
      <c r="B31" s="153"/>
      <c r="C31" s="178" t="s">
        <v>351</v>
      </c>
      <c r="D31" s="155"/>
      <c r="E31" s="156">
        <v>6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45"/>
      <c r="Z31" s="145"/>
      <c r="AA31" s="145"/>
      <c r="AB31" s="145"/>
      <c r="AC31" s="145"/>
      <c r="AD31" s="145"/>
      <c r="AE31" s="145"/>
      <c r="AF31" s="145"/>
      <c r="AG31" s="145" t="s">
        <v>161</v>
      </c>
      <c r="AH31" s="145">
        <v>5</v>
      </c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</row>
    <row r="32" spans="1:60" ht="22.5" outlineLevel="1" x14ac:dyDescent="0.2">
      <c r="A32" s="167">
        <v>8</v>
      </c>
      <c r="B32" s="168" t="s">
        <v>352</v>
      </c>
      <c r="C32" s="177" t="s">
        <v>353</v>
      </c>
      <c r="D32" s="169" t="s">
        <v>164</v>
      </c>
      <c r="E32" s="170">
        <v>29.5</v>
      </c>
      <c r="F32" s="171"/>
      <c r="G32" s="172">
        <f>ROUND(E32*F32,2)</f>
        <v>0</v>
      </c>
      <c r="H32" s="171"/>
      <c r="I32" s="172">
        <f>ROUND(E32*H32,2)</f>
        <v>0</v>
      </c>
      <c r="J32" s="171"/>
      <c r="K32" s="172">
        <f>ROUND(E32*J32,2)</f>
        <v>0</v>
      </c>
      <c r="L32" s="172">
        <v>15</v>
      </c>
      <c r="M32" s="172">
        <f>G32*(1+L32/100)</f>
        <v>0</v>
      </c>
      <c r="N32" s="172">
        <v>1E-3</v>
      </c>
      <c r="O32" s="172">
        <f>ROUND(E32*N32,2)</f>
        <v>0.03</v>
      </c>
      <c r="P32" s="172">
        <v>0</v>
      </c>
      <c r="Q32" s="172">
        <f>ROUND(E32*P32,2)</f>
        <v>0</v>
      </c>
      <c r="R32" s="172"/>
      <c r="S32" s="172" t="s">
        <v>220</v>
      </c>
      <c r="T32" s="173" t="s">
        <v>221</v>
      </c>
      <c r="U32" s="154">
        <v>0</v>
      </c>
      <c r="V32" s="154">
        <f>ROUND(E32*U32,2)</f>
        <v>0</v>
      </c>
      <c r="W32" s="154"/>
      <c r="X32" s="154" t="s">
        <v>158</v>
      </c>
      <c r="Y32" s="145"/>
      <c r="Z32" s="145"/>
      <c r="AA32" s="145"/>
      <c r="AB32" s="145"/>
      <c r="AC32" s="145"/>
      <c r="AD32" s="145"/>
      <c r="AE32" s="145"/>
      <c r="AF32" s="145"/>
      <c r="AG32" s="145" t="s">
        <v>159</v>
      </c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</row>
    <row r="33" spans="1:60" outlineLevel="1" x14ac:dyDescent="0.2">
      <c r="A33" s="152"/>
      <c r="B33" s="153"/>
      <c r="C33" s="247" t="s">
        <v>338</v>
      </c>
      <c r="D33" s="248"/>
      <c r="E33" s="248"/>
      <c r="F33" s="248"/>
      <c r="G33" s="248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45"/>
      <c r="Z33" s="145"/>
      <c r="AA33" s="145"/>
      <c r="AB33" s="145"/>
      <c r="AC33" s="145"/>
      <c r="AD33" s="145"/>
      <c r="AE33" s="145"/>
      <c r="AF33" s="145"/>
      <c r="AG33" s="145" t="s">
        <v>167</v>
      </c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</row>
    <row r="34" spans="1:60" outlineLevel="1" x14ac:dyDescent="0.2">
      <c r="A34" s="152"/>
      <c r="B34" s="153"/>
      <c r="C34" s="178" t="s">
        <v>354</v>
      </c>
      <c r="D34" s="155"/>
      <c r="E34" s="156">
        <v>29.5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45"/>
      <c r="Z34" s="145"/>
      <c r="AA34" s="145"/>
      <c r="AB34" s="145"/>
      <c r="AC34" s="145"/>
      <c r="AD34" s="145"/>
      <c r="AE34" s="145"/>
      <c r="AF34" s="145"/>
      <c r="AG34" s="145" t="s">
        <v>161</v>
      </c>
      <c r="AH34" s="145">
        <v>5</v>
      </c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</row>
    <row r="35" spans="1:60" outlineLevel="1" x14ac:dyDescent="0.2">
      <c r="A35" s="167">
        <v>9</v>
      </c>
      <c r="B35" s="168" t="s">
        <v>355</v>
      </c>
      <c r="C35" s="177" t="s">
        <v>356</v>
      </c>
      <c r="D35" s="169" t="s">
        <v>196</v>
      </c>
      <c r="E35" s="170">
        <v>12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15</v>
      </c>
      <c r="M35" s="172">
        <f>G35*(1+L35/100)</f>
        <v>0</v>
      </c>
      <c r="N35" s="172">
        <v>0</v>
      </c>
      <c r="O35" s="172">
        <f>ROUND(E35*N35,2)</f>
        <v>0</v>
      </c>
      <c r="P35" s="172">
        <v>0</v>
      </c>
      <c r="Q35" s="172">
        <f>ROUND(E35*P35,2)</f>
        <v>0</v>
      </c>
      <c r="R35" s="172"/>
      <c r="S35" s="172" t="s">
        <v>220</v>
      </c>
      <c r="T35" s="173" t="s">
        <v>221</v>
      </c>
      <c r="U35" s="154">
        <v>0</v>
      </c>
      <c r="V35" s="154">
        <f>ROUND(E35*U35,2)</f>
        <v>0</v>
      </c>
      <c r="W35" s="154"/>
      <c r="X35" s="154" t="s">
        <v>158</v>
      </c>
      <c r="Y35" s="145"/>
      <c r="Z35" s="145"/>
      <c r="AA35" s="145"/>
      <c r="AB35" s="145"/>
      <c r="AC35" s="145"/>
      <c r="AD35" s="145"/>
      <c r="AE35" s="145"/>
      <c r="AF35" s="145"/>
      <c r="AG35" s="145" t="s">
        <v>159</v>
      </c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</row>
    <row r="36" spans="1:60" outlineLevel="1" x14ac:dyDescent="0.2">
      <c r="A36" s="152"/>
      <c r="B36" s="153"/>
      <c r="C36" s="247" t="s">
        <v>338</v>
      </c>
      <c r="D36" s="248"/>
      <c r="E36" s="248"/>
      <c r="F36" s="248"/>
      <c r="G36" s="248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45"/>
      <c r="Z36" s="145"/>
      <c r="AA36" s="145"/>
      <c r="AB36" s="145"/>
      <c r="AC36" s="145"/>
      <c r="AD36" s="145"/>
      <c r="AE36" s="145"/>
      <c r="AF36" s="145"/>
      <c r="AG36" s="145" t="s">
        <v>167</v>
      </c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</row>
    <row r="37" spans="1:60" outlineLevel="1" x14ac:dyDescent="0.2">
      <c r="A37" s="152"/>
      <c r="B37" s="153"/>
      <c r="C37" s="178" t="s">
        <v>357</v>
      </c>
      <c r="D37" s="155"/>
      <c r="E37" s="156">
        <v>1</v>
      </c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45"/>
      <c r="Z37" s="145"/>
      <c r="AA37" s="145"/>
      <c r="AB37" s="145"/>
      <c r="AC37" s="145"/>
      <c r="AD37" s="145"/>
      <c r="AE37" s="145"/>
      <c r="AF37" s="145"/>
      <c r="AG37" s="145" t="s">
        <v>161</v>
      </c>
      <c r="AH37" s="145">
        <v>5</v>
      </c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</row>
    <row r="38" spans="1:60" outlineLevel="1" x14ac:dyDescent="0.2">
      <c r="A38" s="152"/>
      <c r="B38" s="153"/>
      <c r="C38" s="178" t="s">
        <v>358</v>
      </c>
      <c r="D38" s="155"/>
      <c r="E38" s="156">
        <v>10</v>
      </c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45"/>
      <c r="Z38" s="145"/>
      <c r="AA38" s="145"/>
      <c r="AB38" s="145"/>
      <c r="AC38" s="145"/>
      <c r="AD38" s="145"/>
      <c r="AE38" s="145"/>
      <c r="AF38" s="145"/>
      <c r="AG38" s="145" t="s">
        <v>161</v>
      </c>
      <c r="AH38" s="145">
        <v>5</v>
      </c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</row>
    <row r="39" spans="1:60" outlineLevel="1" x14ac:dyDescent="0.2">
      <c r="A39" s="152"/>
      <c r="B39" s="153"/>
      <c r="C39" s="178" t="s">
        <v>359</v>
      </c>
      <c r="D39" s="155"/>
      <c r="E39" s="156">
        <v>1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45"/>
      <c r="Z39" s="145"/>
      <c r="AA39" s="145"/>
      <c r="AB39" s="145"/>
      <c r="AC39" s="145"/>
      <c r="AD39" s="145"/>
      <c r="AE39" s="145"/>
      <c r="AF39" s="145"/>
      <c r="AG39" s="145" t="s">
        <v>161</v>
      </c>
      <c r="AH39" s="145">
        <v>5</v>
      </c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</row>
    <row r="40" spans="1:60" ht="22.5" outlineLevel="1" x14ac:dyDescent="0.2">
      <c r="A40" s="167">
        <v>10</v>
      </c>
      <c r="B40" s="168" t="s">
        <v>360</v>
      </c>
      <c r="C40" s="177" t="s">
        <v>361</v>
      </c>
      <c r="D40" s="169" t="s">
        <v>196</v>
      </c>
      <c r="E40" s="170">
        <v>1</v>
      </c>
      <c r="F40" s="171"/>
      <c r="G40" s="172">
        <f>ROUND(E40*F40,2)</f>
        <v>0</v>
      </c>
      <c r="H40" s="171"/>
      <c r="I40" s="172">
        <f>ROUND(E40*H40,2)</f>
        <v>0</v>
      </c>
      <c r="J40" s="171"/>
      <c r="K40" s="172">
        <f>ROUND(E40*J40,2)</f>
        <v>0</v>
      </c>
      <c r="L40" s="172">
        <v>15</v>
      </c>
      <c r="M40" s="172">
        <f>G40*(1+L40/100)</f>
        <v>0</v>
      </c>
      <c r="N40" s="172">
        <v>0</v>
      </c>
      <c r="O40" s="172">
        <f>ROUND(E40*N40,2)</f>
        <v>0</v>
      </c>
      <c r="P40" s="172">
        <v>0</v>
      </c>
      <c r="Q40" s="172">
        <f>ROUND(E40*P40,2)</f>
        <v>0</v>
      </c>
      <c r="R40" s="172"/>
      <c r="S40" s="172" t="s">
        <v>220</v>
      </c>
      <c r="T40" s="173" t="s">
        <v>221</v>
      </c>
      <c r="U40" s="154">
        <v>0</v>
      </c>
      <c r="V40" s="154">
        <f>ROUND(E40*U40,2)</f>
        <v>0</v>
      </c>
      <c r="W40" s="154"/>
      <c r="X40" s="154" t="s">
        <v>158</v>
      </c>
      <c r="Y40" s="145"/>
      <c r="Z40" s="145"/>
      <c r="AA40" s="145"/>
      <c r="AB40" s="145"/>
      <c r="AC40" s="145"/>
      <c r="AD40" s="145"/>
      <c r="AE40" s="145"/>
      <c r="AF40" s="145"/>
      <c r="AG40" s="145" t="s">
        <v>159</v>
      </c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</row>
    <row r="41" spans="1:60" outlineLevel="1" x14ac:dyDescent="0.2">
      <c r="A41" s="152"/>
      <c r="B41" s="153"/>
      <c r="C41" s="247" t="s">
        <v>338</v>
      </c>
      <c r="D41" s="248"/>
      <c r="E41" s="248"/>
      <c r="F41" s="248"/>
      <c r="G41" s="248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45"/>
      <c r="Z41" s="145"/>
      <c r="AA41" s="145"/>
      <c r="AB41" s="145"/>
      <c r="AC41" s="145"/>
      <c r="AD41" s="145"/>
      <c r="AE41" s="145"/>
      <c r="AF41" s="145"/>
      <c r="AG41" s="145" t="s">
        <v>167</v>
      </c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</row>
    <row r="42" spans="1:60" outlineLevel="1" x14ac:dyDescent="0.2">
      <c r="A42" s="152"/>
      <c r="B42" s="153"/>
      <c r="C42" s="178" t="s">
        <v>362</v>
      </c>
      <c r="D42" s="155"/>
      <c r="E42" s="156">
        <v>1</v>
      </c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45"/>
      <c r="Z42" s="145"/>
      <c r="AA42" s="145"/>
      <c r="AB42" s="145"/>
      <c r="AC42" s="145"/>
      <c r="AD42" s="145"/>
      <c r="AE42" s="145"/>
      <c r="AF42" s="145"/>
      <c r="AG42" s="145" t="s">
        <v>161</v>
      </c>
      <c r="AH42" s="145">
        <v>5</v>
      </c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</row>
    <row r="43" spans="1:60" outlineLevel="1" x14ac:dyDescent="0.2">
      <c r="A43" s="167">
        <v>11</v>
      </c>
      <c r="B43" s="168" t="s">
        <v>363</v>
      </c>
      <c r="C43" s="177" t="s">
        <v>364</v>
      </c>
      <c r="D43" s="169" t="s">
        <v>365</v>
      </c>
      <c r="E43" s="170">
        <v>4</v>
      </c>
      <c r="F43" s="171"/>
      <c r="G43" s="172">
        <f>ROUND(E43*F43,2)</f>
        <v>0</v>
      </c>
      <c r="H43" s="171"/>
      <c r="I43" s="172">
        <f>ROUND(E43*H43,2)</f>
        <v>0</v>
      </c>
      <c r="J43" s="171"/>
      <c r="K43" s="172">
        <f>ROUND(E43*J43,2)</f>
        <v>0</v>
      </c>
      <c r="L43" s="172">
        <v>15</v>
      </c>
      <c r="M43" s="172">
        <f>G43*(1+L43/100)</f>
        <v>0</v>
      </c>
      <c r="N43" s="172">
        <v>0</v>
      </c>
      <c r="O43" s="172">
        <f>ROUND(E43*N43,2)</f>
        <v>0</v>
      </c>
      <c r="P43" s="172">
        <v>0</v>
      </c>
      <c r="Q43" s="172">
        <f>ROUND(E43*P43,2)</f>
        <v>0</v>
      </c>
      <c r="R43" s="172"/>
      <c r="S43" s="172" t="s">
        <v>220</v>
      </c>
      <c r="T43" s="173" t="s">
        <v>221</v>
      </c>
      <c r="U43" s="154">
        <v>0</v>
      </c>
      <c r="V43" s="154">
        <f>ROUND(E43*U43,2)</f>
        <v>0</v>
      </c>
      <c r="W43" s="154"/>
      <c r="X43" s="154" t="s">
        <v>158</v>
      </c>
      <c r="Y43" s="145"/>
      <c r="Z43" s="145"/>
      <c r="AA43" s="145"/>
      <c r="AB43" s="145"/>
      <c r="AC43" s="145"/>
      <c r="AD43" s="145"/>
      <c r="AE43" s="145"/>
      <c r="AF43" s="145"/>
      <c r="AG43" s="145" t="s">
        <v>159</v>
      </c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</row>
    <row r="44" spans="1:60" outlineLevel="1" x14ac:dyDescent="0.2">
      <c r="A44" s="152"/>
      <c r="B44" s="153"/>
      <c r="C44" s="247" t="s">
        <v>338</v>
      </c>
      <c r="D44" s="248"/>
      <c r="E44" s="248"/>
      <c r="F44" s="248"/>
      <c r="G44" s="248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45"/>
      <c r="Z44" s="145"/>
      <c r="AA44" s="145"/>
      <c r="AB44" s="145"/>
      <c r="AC44" s="145"/>
      <c r="AD44" s="145"/>
      <c r="AE44" s="145"/>
      <c r="AF44" s="145"/>
      <c r="AG44" s="145" t="s">
        <v>167</v>
      </c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</row>
    <row r="45" spans="1:60" outlineLevel="1" x14ac:dyDescent="0.2">
      <c r="A45" s="152"/>
      <c r="B45" s="153"/>
      <c r="C45" s="178" t="s">
        <v>366</v>
      </c>
      <c r="D45" s="155"/>
      <c r="E45" s="156">
        <v>2</v>
      </c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45"/>
      <c r="Z45" s="145"/>
      <c r="AA45" s="145"/>
      <c r="AB45" s="145"/>
      <c r="AC45" s="145"/>
      <c r="AD45" s="145"/>
      <c r="AE45" s="145"/>
      <c r="AF45" s="145"/>
      <c r="AG45" s="145" t="s">
        <v>161</v>
      </c>
      <c r="AH45" s="145">
        <v>5</v>
      </c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</row>
    <row r="46" spans="1:60" outlineLevel="1" x14ac:dyDescent="0.2">
      <c r="A46" s="152"/>
      <c r="B46" s="153"/>
      <c r="C46" s="178" t="s">
        <v>367</v>
      </c>
      <c r="D46" s="155"/>
      <c r="E46" s="156">
        <v>2</v>
      </c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45"/>
      <c r="Z46" s="145"/>
      <c r="AA46" s="145"/>
      <c r="AB46" s="145"/>
      <c r="AC46" s="145"/>
      <c r="AD46" s="145"/>
      <c r="AE46" s="145"/>
      <c r="AF46" s="145"/>
      <c r="AG46" s="145" t="s">
        <v>161</v>
      </c>
      <c r="AH46" s="145">
        <v>5</v>
      </c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</row>
    <row r="47" spans="1:60" x14ac:dyDescent="0.2">
      <c r="A47" s="161" t="s">
        <v>151</v>
      </c>
      <c r="B47" s="162" t="s">
        <v>78</v>
      </c>
      <c r="C47" s="176" t="s">
        <v>79</v>
      </c>
      <c r="D47" s="163"/>
      <c r="E47" s="164"/>
      <c r="F47" s="165"/>
      <c r="G47" s="165">
        <f>SUMIF(AG48:AG68,"&lt;&gt;NOR",G48:G68)</f>
        <v>0</v>
      </c>
      <c r="H47" s="165"/>
      <c r="I47" s="165">
        <f>SUM(I48:I68)</f>
        <v>0</v>
      </c>
      <c r="J47" s="165"/>
      <c r="K47" s="165">
        <f>SUM(K48:K68)</f>
        <v>0</v>
      </c>
      <c r="L47" s="165"/>
      <c r="M47" s="165">
        <f>SUM(M48:M68)</f>
        <v>0</v>
      </c>
      <c r="N47" s="165"/>
      <c r="O47" s="165">
        <f>SUM(O48:O68)</f>
        <v>0.03</v>
      </c>
      <c r="P47" s="165"/>
      <c r="Q47" s="165">
        <f>SUM(Q48:Q68)</f>
        <v>0</v>
      </c>
      <c r="R47" s="165"/>
      <c r="S47" s="165"/>
      <c r="T47" s="166"/>
      <c r="U47" s="160"/>
      <c r="V47" s="160">
        <f>SUM(V48:V68)</f>
        <v>21.05</v>
      </c>
      <c r="W47" s="160"/>
      <c r="X47" s="160"/>
      <c r="AG47" t="s">
        <v>152</v>
      </c>
    </row>
    <row r="48" spans="1:60" outlineLevel="1" x14ac:dyDescent="0.2">
      <c r="A48" s="167">
        <v>12</v>
      </c>
      <c r="B48" s="168" t="s">
        <v>368</v>
      </c>
      <c r="C48" s="177" t="s">
        <v>369</v>
      </c>
      <c r="D48" s="169" t="s">
        <v>164</v>
      </c>
      <c r="E48" s="170">
        <v>49.5</v>
      </c>
      <c r="F48" s="171"/>
      <c r="G48" s="172">
        <f>ROUND(E48*F48,2)</f>
        <v>0</v>
      </c>
      <c r="H48" s="171"/>
      <c r="I48" s="172">
        <f>ROUND(E48*H48,2)</f>
        <v>0</v>
      </c>
      <c r="J48" s="171"/>
      <c r="K48" s="172">
        <f>ROUND(E48*J48,2)</f>
        <v>0</v>
      </c>
      <c r="L48" s="172">
        <v>15</v>
      </c>
      <c r="M48" s="172">
        <f>G48*(1+L48/100)</f>
        <v>0</v>
      </c>
      <c r="N48" s="172">
        <v>3.8000000000000002E-4</v>
      </c>
      <c r="O48" s="172">
        <f>ROUND(E48*N48,2)</f>
        <v>0.02</v>
      </c>
      <c r="P48" s="172">
        <v>0</v>
      </c>
      <c r="Q48" s="172">
        <f>ROUND(E48*P48,2)</f>
        <v>0</v>
      </c>
      <c r="R48" s="172" t="s">
        <v>165</v>
      </c>
      <c r="S48" s="172" t="s">
        <v>157</v>
      </c>
      <c r="T48" s="173" t="s">
        <v>157</v>
      </c>
      <c r="U48" s="154">
        <v>0.32</v>
      </c>
      <c r="V48" s="154">
        <f>ROUND(E48*U48,2)</f>
        <v>15.84</v>
      </c>
      <c r="W48" s="154"/>
      <c r="X48" s="154" t="s">
        <v>158</v>
      </c>
      <c r="Y48" s="145"/>
      <c r="Z48" s="145"/>
      <c r="AA48" s="145"/>
      <c r="AB48" s="145"/>
      <c r="AC48" s="145"/>
      <c r="AD48" s="145"/>
      <c r="AE48" s="145"/>
      <c r="AF48" s="145"/>
      <c r="AG48" s="145" t="s">
        <v>159</v>
      </c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</row>
    <row r="49" spans="1:60" outlineLevel="1" x14ac:dyDescent="0.2">
      <c r="A49" s="152"/>
      <c r="B49" s="153"/>
      <c r="C49" s="245" t="s">
        <v>370</v>
      </c>
      <c r="D49" s="246"/>
      <c r="E49" s="246"/>
      <c r="F49" s="246"/>
      <c r="G49" s="246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45"/>
      <c r="Z49" s="145"/>
      <c r="AA49" s="145"/>
      <c r="AB49" s="145"/>
      <c r="AC49" s="145"/>
      <c r="AD49" s="145"/>
      <c r="AE49" s="145"/>
      <c r="AF49" s="145"/>
      <c r="AG49" s="145" t="s">
        <v>179</v>
      </c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</row>
    <row r="50" spans="1:60" outlineLevel="1" x14ac:dyDescent="0.2">
      <c r="A50" s="152"/>
      <c r="B50" s="153"/>
      <c r="C50" s="249" t="s">
        <v>338</v>
      </c>
      <c r="D50" s="250"/>
      <c r="E50" s="250"/>
      <c r="F50" s="250"/>
      <c r="G50" s="250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45"/>
      <c r="Z50" s="145"/>
      <c r="AA50" s="145"/>
      <c r="AB50" s="145"/>
      <c r="AC50" s="145"/>
      <c r="AD50" s="145"/>
      <c r="AE50" s="145"/>
      <c r="AF50" s="145"/>
      <c r="AG50" s="145" t="s">
        <v>167</v>
      </c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</row>
    <row r="51" spans="1:60" outlineLevel="1" x14ac:dyDescent="0.2">
      <c r="A51" s="152"/>
      <c r="B51" s="153"/>
      <c r="C51" s="178" t="s">
        <v>371</v>
      </c>
      <c r="D51" s="155"/>
      <c r="E51" s="156">
        <v>49.5</v>
      </c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45"/>
      <c r="Z51" s="145"/>
      <c r="AA51" s="145"/>
      <c r="AB51" s="145"/>
      <c r="AC51" s="145"/>
      <c r="AD51" s="145"/>
      <c r="AE51" s="145"/>
      <c r="AF51" s="145"/>
      <c r="AG51" s="145" t="s">
        <v>161</v>
      </c>
      <c r="AH51" s="145">
        <v>0</v>
      </c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</row>
    <row r="52" spans="1:60" outlineLevel="1" x14ac:dyDescent="0.2">
      <c r="A52" s="167">
        <v>13</v>
      </c>
      <c r="B52" s="168" t="s">
        <v>372</v>
      </c>
      <c r="C52" s="177" t="s">
        <v>373</v>
      </c>
      <c r="D52" s="169" t="s">
        <v>164</v>
      </c>
      <c r="E52" s="170">
        <v>14.5</v>
      </c>
      <c r="F52" s="171"/>
      <c r="G52" s="172">
        <f>ROUND(E52*F52,2)</f>
        <v>0</v>
      </c>
      <c r="H52" s="171"/>
      <c r="I52" s="172">
        <f>ROUND(E52*H52,2)</f>
        <v>0</v>
      </c>
      <c r="J52" s="171"/>
      <c r="K52" s="172">
        <f>ROUND(E52*J52,2)</f>
        <v>0</v>
      </c>
      <c r="L52" s="172">
        <v>15</v>
      </c>
      <c r="M52" s="172">
        <f>G52*(1+L52/100)</f>
        <v>0</v>
      </c>
      <c r="N52" s="172">
        <v>4.6999999999999999E-4</v>
      </c>
      <c r="O52" s="172">
        <f>ROUND(E52*N52,2)</f>
        <v>0.01</v>
      </c>
      <c r="P52" s="172">
        <v>0</v>
      </c>
      <c r="Q52" s="172">
        <f>ROUND(E52*P52,2)</f>
        <v>0</v>
      </c>
      <c r="R52" s="172" t="s">
        <v>165</v>
      </c>
      <c r="S52" s="172" t="s">
        <v>157</v>
      </c>
      <c r="T52" s="173" t="s">
        <v>157</v>
      </c>
      <c r="U52" s="154">
        <v>0.35899999999999999</v>
      </c>
      <c r="V52" s="154">
        <f>ROUND(E52*U52,2)</f>
        <v>5.21</v>
      </c>
      <c r="W52" s="154"/>
      <c r="X52" s="154" t="s">
        <v>158</v>
      </c>
      <c r="Y52" s="145"/>
      <c r="Z52" s="145"/>
      <c r="AA52" s="145"/>
      <c r="AB52" s="145"/>
      <c r="AC52" s="145"/>
      <c r="AD52" s="145"/>
      <c r="AE52" s="145"/>
      <c r="AF52" s="145"/>
      <c r="AG52" s="145" t="s">
        <v>159</v>
      </c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</row>
    <row r="53" spans="1:60" outlineLevel="1" x14ac:dyDescent="0.2">
      <c r="A53" s="152"/>
      <c r="B53" s="153"/>
      <c r="C53" s="245" t="s">
        <v>370</v>
      </c>
      <c r="D53" s="246"/>
      <c r="E53" s="246"/>
      <c r="F53" s="246"/>
      <c r="G53" s="246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45"/>
      <c r="Z53" s="145"/>
      <c r="AA53" s="145"/>
      <c r="AB53" s="145"/>
      <c r="AC53" s="145"/>
      <c r="AD53" s="145"/>
      <c r="AE53" s="145"/>
      <c r="AF53" s="145"/>
      <c r="AG53" s="145" t="s">
        <v>179</v>
      </c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</row>
    <row r="54" spans="1:60" outlineLevel="1" x14ac:dyDescent="0.2">
      <c r="A54" s="152"/>
      <c r="B54" s="153"/>
      <c r="C54" s="249" t="s">
        <v>338</v>
      </c>
      <c r="D54" s="250"/>
      <c r="E54" s="250"/>
      <c r="F54" s="250"/>
      <c r="G54" s="250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45"/>
      <c r="Z54" s="145"/>
      <c r="AA54" s="145"/>
      <c r="AB54" s="145"/>
      <c r="AC54" s="145"/>
      <c r="AD54" s="145"/>
      <c r="AE54" s="145"/>
      <c r="AF54" s="145"/>
      <c r="AG54" s="145" t="s">
        <v>167</v>
      </c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</row>
    <row r="55" spans="1:60" outlineLevel="1" x14ac:dyDescent="0.2">
      <c r="A55" s="152"/>
      <c r="B55" s="153"/>
      <c r="C55" s="178" t="s">
        <v>374</v>
      </c>
      <c r="D55" s="155"/>
      <c r="E55" s="156">
        <v>14.5</v>
      </c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45"/>
      <c r="Z55" s="145"/>
      <c r="AA55" s="145"/>
      <c r="AB55" s="145"/>
      <c r="AC55" s="145"/>
      <c r="AD55" s="145"/>
      <c r="AE55" s="145"/>
      <c r="AF55" s="145"/>
      <c r="AG55" s="145" t="s">
        <v>161</v>
      </c>
      <c r="AH55" s="145">
        <v>0</v>
      </c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</row>
    <row r="56" spans="1:60" outlineLevel="1" x14ac:dyDescent="0.2">
      <c r="A56" s="167">
        <v>14</v>
      </c>
      <c r="B56" s="168" t="s">
        <v>375</v>
      </c>
      <c r="C56" s="177" t="s">
        <v>376</v>
      </c>
      <c r="D56" s="169" t="s">
        <v>196</v>
      </c>
      <c r="E56" s="170">
        <v>4</v>
      </c>
      <c r="F56" s="171"/>
      <c r="G56" s="172">
        <f>ROUND(E56*F56,2)</f>
        <v>0</v>
      </c>
      <c r="H56" s="171"/>
      <c r="I56" s="172">
        <f>ROUND(E56*H56,2)</f>
        <v>0</v>
      </c>
      <c r="J56" s="171"/>
      <c r="K56" s="172">
        <f>ROUND(E56*J56,2)</f>
        <v>0</v>
      </c>
      <c r="L56" s="172">
        <v>15</v>
      </c>
      <c r="M56" s="172">
        <f>G56*(1+L56/100)</f>
        <v>0</v>
      </c>
      <c r="N56" s="172">
        <v>5.0000000000000001E-4</v>
      </c>
      <c r="O56" s="172">
        <f>ROUND(E56*N56,2)</f>
        <v>0</v>
      </c>
      <c r="P56" s="172">
        <v>0</v>
      </c>
      <c r="Q56" s="172">
        <f>ROUND(E56*P56,2)</f>
        <v>0</v>
      </c>
      <c r="R56" s="172"/>
      <c r="S56" s="172" t="s">
        <v>220</v>
      </c>
      <c r="T56" s="173" t="s">
        <v>221</v>
      </c>
      <c r="U56" s="154">
        <v>0</v>
      </c>
      <c r="V56" s="154">
        <f>ROUND(E56*U56,2)</f>
        <v>0</v>
      </c>
      <c r="W56" s="154"/>
      <c r="X56" s="154" t="s">
        <v>158</v>
      </c>
      <c r="Y56" s="145"/>
      <c r="Z56" s="145"/>
      <c r="AA56" s="145"/>
      <c r="AB56" s="145"/>
      <c r="AC56" s="145"/>
      <c r="AD56" s="145"/>
      <c r="AE56" s="145"/>
      <c r="AF56" s="145"/>
      <c r="AG56" s="145" t="s">
        <v>159</v>
      </c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</row>
    <row r="57" spans="1:60" outlineLevel="1" x14ac:dyDescent="0.2">
      <c r="A57" s="152"/>
      <c r="B57" s="153"/>
      <c r="C57" s="247" t="s">
        <v>338</v>
      </c>
      <c r="D57" s="248"/>
      <c r="E57" s="248"/>
      <c r="F57" s="248"/>
      <c r="G57" s="248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45"/>
      <c r="Z57" s="145"/>
      <c r="AA57" s="145"/>
      <c r="AB57" s="145"/>
      <c r="AC57" s="145"/>
      <c r="AD57" s="145"/>
      <c r="AE57" s="145"/>
      <c r="AF57" s="145"/>
      <c r="AG57" s="145" t="s">
        <v>167</v>
      </c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</row>
    <row r="58" spans="1:60" outlineLevel="1" x14ac:dyDescent="0.2">
      <c r="A58" s="152"/>
      <c r="B58" s="153"/>
      <c r="C58" s="178" t="s">
        <v>377</v>
      </c>
      <c r="D58" s="155"/>
      <c r="E58" s="156">
        <v>3</v>
      </c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45"/>
      <c r="Z58" s="145"/>
      <c r="AA58" s="145"/>
      <c r="AB58" s="145"/>
      <c r="AC58" s="145"/>
      <c r="AD58" s="145"/>
      <c r="AE58" s="145"/>
      <c r="AF58" s="145"/>
      <c r="AG58" s="145" t="s">
        <v>161</v>
      </c>
      <c r="AH58" s="145">
        <v>5</v>
      </c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</row>
    <row r="59" spans="1:60" outlineLevel="1" x14ac:dyDescent="0.2">
      <c r="A59" s="152"/>
      <c r="B59" s="153"/>
      <c r="C59" s="178" t="s">
        <v>378</v>
      </c>
      <c r="D59" s="155"/>
      <c r="E59" s="156">
        <v>1</v>
      </c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45"/>
      <c r="Z59" s="145"/>
      <c r="AA59" s="145"/>
      <c r="AB59" s="145"/>
      <c r="AC59" s="145"/>
      <c r="AD59" s="145"/>
      <c r="AE59" s="145"/>
      <c r="AF59" s="145"/>
      <c r="AG59" s="145" t="s">
        <v>161</v>
      </c>
      <c r="AH59" s="145">
        <v>5</v>
      </c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</row>
    <row r="60" spans="1:60" outlineLevel="1" x14ac:dyDescent="0.2">
      <c r="A60" s="167">
        <v>15</v>
      </c>
      <c r="B60" s="168" t="s">
        <v>379</v>
      </c>
      <c r="C60" s="177" t="s">
        <v>380</v>
      </c>
      <c r="D60" s="169" t="s">
        <v>196</v>
      </c>
      <c r="E60" s="170">
        <v>9</v>
      </c>
      <c r="F60" s="171"/>
      <c r="G60" s="172">
        <f>ROUND(E60*F60,2)</f>
        <v>0</v>
      </c>
      <c r="H60" s="171"/>
      <c r="I60" s="172">
        <f>ROUND(E60*H60,2)</f>
        <v>0</v>
      </c>
      <c r="J60" s="171"/>
      <c r="K60" s="172">
        <f>ROUND(E60*J60,2)</f>
        <v>0</v>
      </c>
      <c r="L60" s="172">
        <v>15</v>
      </c>
      <c r="M60" s="172">
        <f>G60*(1+L60/100)</f>
        <v>0</v>
      </c>
      <c r="N60" s="172">
        <v>0</v>
      </c>
      <c r="O60" s="172">
        <f>ROUND(E60*N60,2)</f>
        <v>0</v>
      </c>
      <c r="P60" s="172">
        <v>0</v>
      </c>
      <c r="Q60" s="172">
        <f>ROUND(E60*P60,2)</f>
        <v>0</v>
      </c>
      <c r="R60" s="172"/>
      <c r="S60" s="172" t="s">
        <v>220</v>
      </c>
      <c r="T60" s="173" t="s">
        <v>221</v>
      </c>
      <c r="U60" s="154">
        <v>0</v>
      </c>
      <c r="V60" s="154">
        <f>ROUND(E60*U60,2)</f>
        <v>0</v>
      </c>
      <c r="W60" s="154"/>
      <c r="X60" s="154" t="s">
        <v>158</v>
      </c>
      <c r="Y60" s="145"/>
      <c r="Z60" s="145"/>
      <c r="AA60" s="145"/>
      <c r="AB60" s="145"/>
      <c r="AC60" s="145"/>
      <c r="AD60" s="145"/>
      <c r="AE60" s="145"/>
      <c r="AF60" s="145"/>
      <c r="AG60" s="145" t="s">
        <v>159</v>
      </c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</row>
    <row r="61" spans="1:60" outlineLevel="1" x14ac:dyDescent="0.2">
      <c r="A61" s="152"/>
      <c r="B61" s="153"/>
      <c r="C61" s="247" t="s">
        <v>338</v>
      </c>
      <c r="D61" s="248"/>
      <c r="E61" s="248"/>
      <c r="F61" s="248"/>
      <c r="G61" s="248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45"/>
      <c r="Z61" s="145"/>
      <c r="AA61" s="145"/>
      <c r="AB61" s="145"/>
      <c r="AC61" s="145"/>
      <c r="AD61" s="145"/>
      <c r="AE61" s="145"/>
      <c r="AF61" s="145"/>
      <c r="AG61" s="145" t="s">
        <v>167</v>
      </c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</row>
    <row r="62" spans="1:60" outlineLevel="1" x14ac:dyDescent="0.2">
      <c r="A62" s="152"/>
      <c r="B62" s="153"/>
      <c r="C62" s="178" t="s">
        <v>381</v>
      </c>
      <c r="D62" s="155"/>
      <c r="E62" s="156">
        <v>1</v>
      </c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45"/>
      <c r="Z62" s="145"/>
      <c r="AA62" s="145"/>
      <c r="AB62" s="145"/>
      <c r="AC62" s="145"/>
      <c r="AD62" s="145"/>
      <c r="AE62" s="145"/>
      <c r="AF62" s="145"/>
      <c r="AG62" s="145" t="s">
        <v>161</v>
      </c>
      <c r="AH62" s="145">
        <v>5</v>
      </c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</row>
    <row r="63" spans="1:60" outlineLevel="1" x14ac:dyDescent="0.2">
      <c r="A63" s="152"/>
      <c r="B63" s="153"/>
      <c r="C63" s="178" t="s">
        <v>382</v>
      </c>
      <c r="D63" s="155"/>
      <c r="E63" s="156">
        <v>1</v>
      </c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45"/>
      <c r="Z63" s="145"/>
      <c r="AA63" s="145"/>
      <c r="AB63" s="145"/>
      <c r="AC63" s="145"/>
      <c r="AD63" s="145"/>
      <c r="AE63" s="145"/>
      <c r="AF63" s="145"/>
      <c r="AG63" s="145" t="s">
        <v>161</v>
      </c>
      <c r="AH63" s="145">
        <v>5</v>
      </c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</row>
    <row r="64" spans="1:60" outlineLevel="1" x14ac:dyDescent="0.2">
      <c r="A64" s="152"/>
      <c r="B64" s="153"/>
      <c r="C64" s="178" t="s">
        <v>383</v>
      </c>
      <c r="D64" s="155"/>
      <c r="E64" s="156">
        <v>1</v>
      </c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45"/>
      <c r="Z64" s="145"/>
      <c r="AA64" s="145"/>
      <c r="AB64" s="145"/>
      <c r="AC64" s="145"/>
      <c r="AD64" s="145"/>
      <c r="AE64" s="145"/>
      <c r="AF64" s="145"/>
      <c r="AG64" s="145" t="s">
        <v>161</v>
      </c>
      <c r="AH64" s="145">
        <v>5</v>
      </c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</row>
    <row r="65" spans="1:60" outlineLevel="1" x14ac:dyDescent="0.2">
      <c r="A65" s="152"/>
      <c r="B65" s="153"/>
      <c r="C65" s="178" t="s">
        <v>384</v>
      </c>
      <c r="D65" s="155"/>
      <c r="E65" s="156">
        <v>1</v>
      </c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45"/>
      <c r="Z65" s="145"/>
      <c r="AA65" s="145"/>
      <c r="AB65" s="145"/>
      <c r="AC65" s="145"/>
      <c r="AD65" s="145"/>
      <c r="AE65" s="145"/>
      <c r="AF65" s="145"/>
      <c r="AG65" s="145" t="s">
        <v>161</v>
      </c>
      <c r="AH65" s="145">
        <v>5</v>
      </c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</row>
    <row r="66" spans="1:60" outlineLevel="1" x14ac:dyDescent="0.2">
      <c r="A66" s="152"/>
      <c r="B66" s="153"/>
      <c r="C66" s="178" t="s">
        <v>362</v>
      </c>
      <c r="D66" s="155"/>
      <c r="E66" s="156">
        <v>1</v>
      </c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45"/>
      <c r="Z66" s="145"/>
      <c r="AA66" s="145"/>
      <c r="AB66" s="145"/>
      <c r="AC66" s="145"/>
      <c r="AD66" s="145"/>
      <c r="AE66" s="145"/>
      <c r="AF66" s="145"/>
      <c r="AG66" s="145" t="s">
        <v>161</v>
      </c>
      <c r="AH66" s="145">
        <v>5</v>
      </c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</row>
    <row r="67" spans="1:60" outlineLevel="1" x14ac:dyDescent="0.2">
      <c r="A67" s="152"/>
      <c r="B67" s="153"/>
      <c r="C67" s="178" t="s">
        <v>385</v>
      </c>
      <c r="D67" s="155"/>
      <c r="E67" s="156">
        <v>1</v>
      </c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45"/>
      <c r="Z67" s="145"/>
      <c r="AA67" s="145"/>
      <c r="AB67" s="145"/>
      <c r="AC67" s="145"/>
      <c r="AD67" s="145"/>
      <c r="AE67" s="145"/>
      <c r="AF67" s="145"/>
      <c r="AG67" s="145" t="s">
        <v>161</v>
      </c>
      <c r="AH67" s="145">
        <v>5</v>
      </c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</row>
    <row r="68" spans="1:60" outlineLevel="1" x14ac:dyDescent="0.2">
      <c r="A68" s="152"/>
      <c r="B68" s="153"/>
      <c r="C68" s="178" t="s">
        <v>386</v>
      </c>
      <c r="D68" s="155"/>
      <c r="E68" s="156">
        <v>3</v>
      </c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45"/>
      <c r="Z68" s="145"/>
      <c r="AA68" s="145"/>
      <c r="AB68" s="145"/>
      <c r="AC68" s="145"/>
      <c r="AD68" s="145"/>
      <c r="AE68" s="145"/>
      <c r="AF68" s="145"/>
      <c r="AG68" s="145" t="s">
        <v>161</v>
      </c>
      <c r="AH68" s="145">
        <v>5</v>
      </c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</row>
    <row r="69" spans="1:60" x14ac:dyDescent="0.2">
      <c r="A69" s="161" t="s">
        <v>151</v>
      </c>
      <c r="B69" s="162" t="s">
        <v>80</v>
      </c>
      <c r="C69" s="176" t="s">
        <v>81</v>
      </c>
      <c r="D69" s="163"/>
      <c r="E69" s="164"/>
      <c r="F69" s="165"/>
      <c r="G69" s="165">
        <f>SUMIF(AG70:AG124,"&lt;&gt;NOR",G70:G124)</f>
        <v>0</v>
      </c>
      <c r="H69" s="165"/>
      <c r="I69" s="165">
        <f>SUM(I70:I124)</f>
        <v>0</v>
      </c>
      <c r="J69" s="165"/>
      <c r="K69" s="165">
        <f>SUM(K70:K124)</f>
        <v>0</v>
      </c>
      <c r="L69" s="165"/>
      <c r="M69" s="165">
        <f>SUM(M70:M124)</f>
        <v>0</v>
      </c>
      <c r="N69" s="165"/>
      <c r="O69" s="165">
        <f>SUM(O70:O124)</f>
        <v>0.01</v>
      </c>
      <c r="P69" s="165"/>
      <c r="Q69" s="165">
        <f>SUM(Q70:Q124)</f>
        <v>0</v>
      </c>
      <c r="R69" s="165"/>
      <c r="S69" s="165"/>
      <c r="T69" s="166"/>
      <c r="U69" s="160"/>
      <c r="V69" s="160">
        <f>SUM(V70:V124)</f>
        <v>7.36</v>
      </c>
      <c r="W69" s="160"/>
      <c r="X69" s="160"/>
      <c r="AG69" t="s">
        <v>152</v>
      </c>
    </row>
    <row r="70" spans="1:60" ht="22.5" outlineLevel="1" x14ac:dyDescent="0.2">
      <c r="A70" s="167">
        <v>16</v>
      </c>
      <c r="B70" s="168" t="s">
        <v>387</v>
      </c>
      <c r="C70" s="177" t="s">
        <v>388</v>
      </c>
      <c r="D70" s="169" t="s">
        <v>164</v>
      </c>
      <c r="E70" s="170">
        <v>12.5</v>
      </c>
      <c r="F70" s="171"/>
      <c r="G70" s="172">
        <f>ROUND(E70*F70,2)</f>
        <v>0</v>
      </c>
      <c r="H70" s="171"/>
      <c r="I70" s="172">
        <f>ROUND(E70*H70,2)</f>
        <v>0</v>
      </c>
      <c r="J70" s="171"/>
      <c r="K70" s="172">
        <f>ROUND(E70*J70,2)</f>
        <v>0</v>
      </c>
      <c r="L70" s="172">
        <v>15</v>
      </c>
      <c r="M70" s="172">
        <f>G70*(1+L70/100)</f>
        <v>0</v>
      </c>
      <c r="N70" s="172">
        <v>4.2000000000000002E-4</v>
      </c>
      <c r="O70" s="172">
        <f>ROUND(E70*N70,2)</f>
        <v>0.01</v>
      </c>
      <c r="P70" s="172">
        <v>0</v>
      </c>
      <c r="Q70" s="172">
        <f>ROUND(E70*P70,2)</f>
        <v>0</v>
      </c>
      <c r="R70" s="172" t="s">
        <v>165</v>
      </c>
      <c r="S70" s="172" t="s">
        <v>157</v>
      </c>
      <c r="T70" s="173" t="s">
        <v>157</v>
      </c>
      <c r="U70" s="154">
        <v>0.25800000000000001</v>
      </c>
      <c r="V70" s="154">
        <f>ROUND(E70*U70,2)</f>
        <v>3.23</v>
      </c>
      <c r="W70" s="154"/>
      <c r="X70" s="154" t="s">
        <v>158</v>
      </c>
      <c r="Y70" s="145"/>
      <c r="Z70" s="145"/>
      <c r="AA70" s="145"/>
      <c r="AB70" s="145"/>
      <c r="AC70" s="145"/>
      <c r="AD70" s="145"/>
      <c r="AE70" s="145"/>
      <c r="AF70" s="145"/>
      <c r="AG70" s="145" t="s">
        <v>159</v>
      </c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</row>
    <row r="71" spans="1:60" outlineLevel="1" x14ac:dyDescent="0.2">
      <c r="A71" s="152"/>
      <c r="B71" s="153"/>
      <c r="C71" s="245" t="s">
        <v>389</v>
      </c>
      <c r="D71" s="246"/>
      <c r="E71" s="246"/>
      <c r="F71" s="246"/>
      <c r="G71" s="246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45"/>
      <c r="Z71" s="145"/>
      <c r="AA71" s="145"/>
      <c r="AB71" s="145"/>
      <c r="AC71" s="145"/>
      <c r="AD71" s="145"/>
      <c r="AE71" s="145"/>
      <c r="AF71" s="145"/>
      <c r="AG71" s="145" t="s">
        <v>179</v>
      </c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</row>
    <row r="72" spans="1:60" outlineLevel="1" x14ac:dyDescent="0.2">
      <c r="A72" s="152"/>
      <c r="B72" s="153"/>
      <c r="C72" s="249" t="s">
        <v>390</v>
      </c>
      <c r="D72" s="250"/>
      <c r="E72" s="250"/>
      <c r="F72" s="250"/>
      <c r="G72" s="250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45"/>
      <c r="Z72" s="145"/>
      <c r="AA72" s="145"/>
      <c r="AB72" s="145"/>
      <c r="AC72" s="145"/>
      <c r="AD72" s="145"/>
      <c r="AE72" s="145"/>
      <c r="AF72" s="145"/>
      <c r="AG72" s="145" t="s">
        <v>167</v>
      </c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</row>
    <row r="73" spans="1:60" outlineLevel="1" x14ac:dyDescent="0.2">
      <c r="A73" s="152"/>
      <c r="B73" s="153"/>
      <c r="C73" s="249" t="s">
        <v>168</v>
      </c>
      <c r="D73" s="250"/>
      <c r="E73" s="250"/>
      <c r="F73" s="250"/>
      <c r="G73" s="250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45"/>
      <c r="Z73" s="145"/>
      <c r="AA73" s="145"/>
      <c r="AB73" s="145"/>
      <c r="AC73" s="145"/>
      <c r="AD73" s="145"/>
      <c r="AE73" s="145"/>
      <c r="AF73" s="145"/>
      <c r="AG73" s="145" t="s">
        <v>167</v>
      </c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</row>
    <row r="74" spans="1:60" outlineLevel="1" x14ac:dyDescent="0.2">
      <c r="A74" s="152"/>
      <c r="B74" s="153"/>
      <c r="C74" s="178" t="s">
        <v>391</v>
      </c>
      <c r="D74" s="155"/>
      <c r="E74" s="156">
        <v>12.5</v>
      </c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45"/>
      <c r="Z74" s="145"/>
      <c r="AA74" s="145"/>
      <c r="AB74" s="145"/>
      <c r="AC74" s="145"/>
      <c r="AD74" s="145"/>
      <c r="AE74" s="145"/>
      <c r="AF74" s="145"/>
      <c r="AG74" s="145" t="s">
        <v>161</v>
      </c>
      <c r="AH74" s="145">
        <v>5</v>
      </c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</row>
    <row r="75" spans="1:60" ht="22.5" outlineLevel="1" x14ac:dyDescent="0.2">
      <c r="A75" s="167">
        <v>17</v>
      </c>
      <c r="B75" s="168" t="s">
        <v>392</v>
      </c>
      <c r="C75" s="177" t="s">
        <v>393</v>
      </c>
      <c r="D75" s="169" t="s">
        <v>164</v>
      </c>
      <c r="E75" s="170">
        <v>12.5</v>
      </c>
      <c r="F75" s="171"/>
      <c r="G75" s="172">
        <f>ROUND(E75*F75,2)</f>
        <v>0</v>
      </c>
      <c r="H75" s="171"/>
      <c r="I75" s="172">
        <f>ROUND(E75*H75,2)</f>
        <v>0</v>
      </c>
      <c r="J75" s="171"/>
      <c r="K75" s="172">
        <f>ROUND(E75*J75,2)</f>
        <v>0</v>
      </c>
      <c r="L75" s="172">
        <v>15</v>
      </c>
      <c r="M75" s="172">
        <f>G75*(1+L75/100)</f>
        <v>0</v>
      </c>
      <c r="N75" s="172">
        <v>3.0000000000000001E-5</v>
      </c>
      <c r="O75" s="172">
        <f>ROUND(E75*N75,2)</f>
        <v>0</v>
      </c>
      <c r="P75" s="172">
        <v>0</v>
      </c>
      <c r="Q75" s="172">
        <f>ROUND(E75*P75,2)</f>
        <v>0</v>
      </c>
      <c r="R75" s="172" t="s">
        <v>165</v>
      </c>
      <c r="S75" s="172" t="s">
        <v>157</v>
      </c>
      <c r="T75" s="173" t="s">
        <v>157</v>
      </c>
      <c r="U75" s="154">
        <v>0.129</v>
      </c>
      <c r="V75" s="154">
        <f>ROUND(E75*U75,2)</f>
        <v>1.61</v>
      </c>
      <c r="W75" s="154"/>
      <c r="X75" s="154" t="s">
        <v>158</v>
      </c>
      <c r="Y75" s="145"/>
      <c r="Z75" s="145"/>
      <c r="AA75" s="145"/>
      <c r="AB75" s="145"/>
      <c r="AC75" s="145"/>
      <c r="AD75" s="145"/>
      <c r="AE75" s="145"/>
      <c r="AF75" s="145"/>
      <c r="AG75" s="145" t="s">
        <v>159</v>
      </c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</row>
    <row r="76" spans="1:60" outlineLevel="1" x14ac:dyDescent="0.2">
      <c r="A76" s="152"/>
      <c r="B76" s="153"/>
      <c r="C76" s="247" t="s">
        <v>394</v>
      </c>
      <c r="D76" s="248"/>
      <c r="E76" s="248"/>
      <c r="F76" s="248"/>
      <c r="G76" s="248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45"/>
      <c r="Z76" s="145"/>
      <c r="AA76" s="145"/>
      <c r="AB76" s="145"/>
      <c r="AC76" s="145"/>
      <c r="AD76" s="145"/>
      <c r="AE76" s="145"/>
      <c r="AF76" s="145"/>
      <c r="AG76" s="145" t="s">
        <v>167</v>
      </c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</row>
    <row r="77" spans="1:60" outlineLevel="1" x14ac:dyDescent="0.2">
      <c r="A77" s="152"/>
      <c r="B77" s="153"/>
      <c r="C77" s="249" t="s">
        <v>395</v>
      </c>
      <c r="D77" s="250"/>
      <c r="E77" s="250"/>
      <c r="F77" s="250"/>
      <c r="G77" s="250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45"/>
      <c r="Z77" s="145"/>
      <c r="AA77" s="145"/>
      <c r="AB77" s="145"/>
      <c r="AC77" s="145"/>
      <c r="AD77" s="145"/>
      <c r="AE77" s="145"/>
      <c r="AF77" s="145"/>
      <c r="AG77" s="145" t="s">
        <v>167</v>
      </c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</row>
    <row r="78" spans="1:60" outlineLevel="1" x14ac:dyDescent="0.2">
      <c r="A78" s="152"/>
      <c r="B78" s="153"/>
      <c r="C78" s="178" t="s">
        <v>396</v>
      </c>
      <c r="D78" s="155"/>
      <c r="E78" s="156">
        <v>12.5</v>
      </c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45"/>
      <c r="Z78" s="145"/>
      <c r="AA78" s="145"/>
      <c r="AB78" s="145"/>
      <c r="AC78" s="145"/>
      <c r="AD78" s="145"/>
      <c r="AE78" s="145"/>
      <c r="AF78" s="145"/>
      <c r="AG78" s="145" t="s">
        <v>161</v>
      </c>
      <c r="AH78" s="145">
        <v>0</v>
      </c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</row>
    <row r="79" spans="1:60" ht="22.5" outlineLevel="1" x14ac:dyDescent="0.2">
      <c r="A79" s="167">
        <v>18</v>
      </c>
      <c r="B79" s="168" t="s">
        <v>397</v>
      </c>
      <c r="C79" s="177" t="s">
        <v>398</v>
      </c>
      <c r="D79" s="169" t="s">
        <v>196</v>
      </c>
      <c r="E79" s="170">
        <v>2</v>
      </c>
      <c r="F79" s="171"/>
      <c r="G79" s="172">
        <f>ROUND(E79*F79,2)</f>
        <v>0</v>
      </c>
      <c r="H79" s="171"/>
      <c r="I79" s="172">
        <f>ROUND(E79*H79,2)</f>
        <v>0</v>
      </c>
      <c r="J79" s="171"/>
      <c r="K79" s="172">
        <f>ROUND(E79*J79,2)</f>
        <v>0</v>
      </c>
      <c r="L79" s="172">
        <v>15</v>
      </c>
      <c r="M79" s="172">
        <f>G79*(1+L79/100)</f>
        <v>0</v>
      </c>
      <c r="N79" s="172">
        <v>1.7000000000000001E-4</v>
      </c>
      <c r="O79" s="172">
        <f>ROUND(E79*N79,2)</f>
        <v>0</v>
      </c>
      <c r="P79" s="172">
        <v>0</v>
      </c>
      <c r="Q79" s="172">
        <f>ROUND(E79*P79,2)</f>
        <v>0</v>
      </c>
      <c r="R79" s="172" t="s">
        <v>165</v>
      </c>
      <c r="S79" s="172" t="s">
        <v>157</v>
      </c>
      <c r="T79" s="173" t="s">
        <v>157</v>
      </c>
      <c r="U79" s="154">
        <v>8.3000000000000004E-2</v>
      </c>
      <c r="V79" s="154">
        <f>ROUND(E79*U79,2)</f>
        <v>0.17</v>
      </c>
      <c r="W79" s="154"/>
      <c r="X79" s="154" t="s">
        <v>158</v>
      </c>
      <c r="Y79" s="145"/>
      <c r="Z79" s="145"/>
      <c r="AA79" s="145"/>
      <c r="AB79" s="145"/>
      <c r="AC79" s="145"/>
      <c r="AD79" s="145"/>
      <c r="AE79" s="145"/>
      <c r="AF79" s="145"/>
      <c r="AG79" s="145" t="s">
        <v>159</v>
      </c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</row>
    <row r="80" spans="1:60" outlineLevel="1" x14ac:dyDescent="0.2">
      <c r="A80" s="152"/>
      <c r="B80" s="153"/>
      <c r="C80" s="178" t="s">
        <v>222</v>
      </c>
      <c r="D80" s="155"/>
      <c r="E80" s="156">
        <v>2</v>
      </c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45"/>
      <c r="Z80" s="145"/>
      <c r="AA80" s="145"/>
      <c r="AB80" s="145"/>
      <c r="AC80" s="145"/>
      <c r="AD80" s="145"/>
      <c r="AE80" s="145"/>
      <c r="AF80" s="145"/>
      <c r="AG80" s="145" t="s">
        <v>161</v>
      </c>
      <c r="AH80" s="145">
        <v>0</v>
      </c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</row>
    <row r="81" spans="1:60" outlineLevel="1" x14ac:dyDescent="0.2">
      <c r="A81" s="167">
        <v>19</v>
      </c>
      <c r="B81" s="168" t="s">
        <v>399</v>
      </c>
      <c r="C81" s="177" t="s">
        <v>400</v>
      </c>
      <c r="D81" s="169" t="s">
        <v>196</v>
      </c>
      <c r="E81" s="170">
        <v>1</v>
      </c>
      <c r="F81" s="171"/>
      <c r="G81" s="172">
        <f>ROUND(E81*F81,2)</f>
        <v>0</v>
      </c>
      <c r="H81" s="171"/>
      <c r="I81" s="172">
        <f>ROUND(E81*H81,2)</f>
        <v>0</v>
      </c>
      <c r="J81" s="171"/>
      <c r="K81" s="172">
        <f>ROUND(E81*J81,2)</f>
        <v>0</v>
      </c>
      <c r="L81" s="172">
        <v>15</v>
      </c>
      <c r="M81" s="172">
        <f>G81*(1+L81/100)</f>
        <v>0</v>
      </c>
      <c r="N81" s="172">
        <v>9.2000000000000003E-4</v>
      </c>
      <c r="O81" s="172">
        <f>ROUND(E81*N81,2)</f>
        <v>0</v>
      </c>
      <c r="P81" s="172">
        <v>0</v>
      </c>
      <c r="Q81" s="172">
        <f>ROUND(E81*P81,2)</f>
        <v>0</v>
      </c>
      <c r="R81" s="172" t="s">
        <v>165</v>
      </c>
      <c r="S81" s="172" t="s">
        <v>157</v>
      </c>
      <c r="T81" s="173" t="s">
        <v>157</v>
      </c>
      <c r="U81" s="154">
        <v>0.372</v>
      </c>
      <c r="V81" s="154">
        <f>ROUND(E81*U81,2)</f>
        <v>0.37</v>
      </c>
      <c r="W81" s="154"/>
      <c r="X81" s="154" t="s">
        <v>158</v>
      </c>
      <c r="Y81" s="145"/>
      <c r="Z81" s="145"/>
      <c r="AA81" s="145"/>
      <c r="AB81" s="145"/>
      <c r="AC81" s="145"/>
      <c r="AD81" s="145"/>
      <c r="AE81" s="145"/>
      <c r="AF81" s="145"/>
      <c r="AG81" s="145" t="s">
        <v>159</v>
      </c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</row>
    <row r="82" spans="1:60" outlineLevel="1" x14ac:dyDescent="0.2">
      <c r="A82" s="152"/>
      <c r="B82" s="153"/>
      <c r="C82" s="178" t="s">
        <v>206</v>
      </c>
      <c r="D82" s="155"/>
      <c r="E82" s="156">
        <v>1</v>
      </c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45"/>
      <c r="Z82" s="145"/>
      <c r="AA82" s="145"/>
      <c r="AB82" s="145"/>
      <c r="AC82" s="145"/>
      <c r="AD82" s="145"/>
      <c r="AE82" s="145"/>
      <c r="AF82" s="145"/>
      <c r="AG82" s="145" t="s">
        <v>161</v>
      </c>
      <c r="AH82" s="145">
        <v>0</v>
      </c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</row>
    <row r="83" spans="1:60" outlineLevel="1" x14ac:dyDescent="0.2">
      <c r="A83" s="167">
        <v>20</v>
      </c>
      <c r="B83" s="168" t="s">
        <v>401</v>
      </c>
      <c r="C83" s="177" t="s">
        <v>402</v>
      </c>
      <c r="D83" s="169" t="s">
        <v>196</v>
      </c>
      <c r="E83" s="170">
        <v>3</v>
      </c>
      <c r="F83" s="171"/>
      <c r="G83" s="172">
        <f>ROUND(E83*F83,2)</f>
        <v>0</v>
      </c>
      <c r="H83" s="171"/>
      <c r="I83" s="172">
        <f>ROUND(E83*H83,2)</f>
        <v>0</v>
      </c>
      <c r="J83" s="171"/>
      <c r="K83" s="172">
        <f>ROUND(E83*J83,2)</f>
        <v>0</v>
      </c>
      <c r="L83" s="172">
        <v>15</v>
      </c>
      <c r="M83" s="172">
        <f>G83*(1+L83/100)</f>
        <v>0</v>
      </c>
      <c r="N83" s="172">
        <v>1.3999999999999999E-4</v>
      </c>
      <c r="O83" s="172">
        <f>ROUND(E83*N83,2)</f>
        <v>0</v>
      </c>
      <c r="P83" s="172">
        <v>0</v>
      </c>
      <c r="Q83" s="172">
        <f>ROUND(E83*P83,2)</f>
        <v>0</v>
      </c>
      <c r="R83" s="172" t="s">
        <v>165</v>
      </c>
      <c r="S83" s="172" t="s">
        <v>157</v>
      </c>
      <c r="T83" s="173" t="s">
        <v>157</v>
      </c>
      <c r="U83" s="154">
        <v>0.16500000000000001</v>
      </c>
      <c r="V83" s="154">
        <f>ROUND(E83*U83,2)</f>
        <v>0.5</v>
      </c>
      <c r="W83" s="154"/>
      <c r="X83" s="154" t="s">
        <v>158</v>
      </c>
      <c r="Y83" s="145"/>
      <c r="Z83" s="145"/>
      <c r="AA83" s="145"/>
      <c r="AB83" s="145"/>
      <c r="AC83" s="145"/>
      <c r="AD83" s="145"/>
      <c r="AE83" s="145"/>
      <c r="AF83" s="145"/>
      <c r="AG83" s="145" t="s">
        <v>159</v>
      </c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</row>
    <row r="84" spans="1:60" outlineLevel="1" x14ac:dyDescent="0.2">
      <c r="A84" s="152"/>
      <c r="B84" s="153"/>
      <c r="C84" s="178" t="s">
        <v>62</v>
      </c>
      <c r="D84" s="155"/>
      <c r="E84" s="156">
        <v>3</v>
      </c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45"/>
      <c r="Z84" s="145"/>
      <c r="AA84" s="145"/>
      <c r="AB84" s="145"/>
      <c r="AC84" s="145"/>
      <c r="AD84" s="145"/>
      <c r="AE84" s="145"/>
      <c r="AF84" s="145"/>
      <c r="AG84" s="145" t="s">
        <v>161</v>
      </c>
      <c r="AH84" s="145">
        <v>0</v>
      </c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</row>
    <row r="85" spans="1:60" outlineLevel="1" x14ac:dyDescent="0.2">
      <c r="A85" s="167">
        <v>21</v>
      </c>
      <c r="B85" s="168" t="s">
        <v>403</v>
      </c>
      <c r="C85" s="177" t="s">
        <v>404</v>
      </c>
      <c r="D85" s="169" t="s">
        <v>196</v>
      </c>
      <c r="E85" s="170">
        <v>1</v>
      </c>
      <c r="F85" s="171"/>
      <c r="G85" s="172">
        <f>ROUND(E85*F85,2)</f>
        <v>0</v>
      </c>
      <c r="H85" s="171"/>
      <c r="I85" s="172">
        <f>ROUND(E85*H85,2)</f>
        <v>0</v>
      </c>
      <c r="J85" s="171"/>
      <c r="K85" s="172">
        <f>ROUND(E85*J85,2)</f>
        <v>0</v>
      </c>
      <c r="L85" s="172">
        <v>15</v>
      </c>
      <c r="M85" s="172">
        <f>G85*(1+L85/100)</f>
        <v>0</v>
      </c>
      <c r="N85" s="172">
        <v>2.9999999999999997E-4</v>
      </c>
      <c r="O85" s="172">
        <f>ROUND(E85*N85,2)</f>
        <v>0</v>
      </c>
      <c r="P85" s="172">
        <v>0</v>
      </c>
      <c r="Q85" s="172">
        <f>ROUND(E85*P85,2)</f>
        <v>0</v>
      </c>
      <c r="R85" s="172" t="s">
        <v>165</v>
      </c>
      <c r="S85" s="172" t="s">
        <v>157</v>
      </c>
      <c r="T85" s="173" t="s">
        <v>157</v>
      </c>
      <c r="U85" s="154">
        <v>0.16500000000000001</v>
      </c>
      <c r="V85" s="154">
        <f>ROUND(E85*U85,2)</f>
        <v>0.17</v>
      </c>
      <c r="W85" s="154"/>
      <c r="X85" s="154" t="s">
        <v>158</v>
      </c>
      <c r="Y85" s="145"/>
      <c r="Z85" s="145"/>
      <c r="AA85" s="145"/>
      <c r="AB85" s="145"/>
      <c r="AC85" s="145"/>
      <c r="AD85" s="145"/>
      <c r="AE85" s="145"/>
      <c r="AF85" s="145"/>
      <c r="AG85" s="145" t="s">
        <v>159</v>
      </c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</row>
    <row r="86" spans="1:60" outlineLevel="1" x14ac:dyDescent="0.2">
      <c r="A86" s="152"/>
      <c r="B86" s="153"/>
      <c r="C86" s="178" t="s">
        <v>206</v>
      </c>
      <c r="D86" s="155"/>
      <c r="E86" s="156">
        <v>1</v>
      </c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45"/>
      <c r="Z86" s="145"/>
      <c r="AA86" s="145"/>
      <c r="AB86" s="145"/>
      <c r="AC86" s="145"/>
      <c r="AD86" s="145"/>
      <c r="AE86" s="145"/>
      <c r="AF86" s="145"/>
      <c r="AG86" s="145" t="s">
        <v>161</v>
      </c>
      <c r="AH86" s="145">
        <v>0</v>
      </c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</row>
    <row r="87" spans="1:60" ht="22.5" outlineLevel="1" x14ac:dyDescent="0.2">
      <c r="A87" s="167">
        <v>22</v>
      </c>
      <c r="B87" s="168" t="s">
        <v>405</v>
      </c>
      <c r="C87" s="177" t="s">
        <v>406</v>
      </c>
      <c r="D87" s="169" t="s">
        <v>196</v>
      </c>
      <c r="E87" s="170">
        <v>1</v>
      </c>
      <c r="F87" s="171"/>
      <c r="G87" s="172">
        <f>ROUND(E87*F87,2)</f>
        <v>0</v>
      </c>
      <c r="H87" s="171"/>
      <c r="I87" s="172">
        <f>ROUND(E87*H87,2)</f>
        <v>0</v>
      </c>
      <c r="J87" s="171"/>
      <c r="K87" s="172">
        <f>ROUND(E87*J87,2)</f>
        <v>0</v>
      </c>
      <c r="L87" s="172">
        <v>15</v>
      </c>
      <c r="M87" s="172">
        <f>G87*(1+L87/100)</f>
        <v>0</v>
      </c>
      <c r="N87" s="172">
        <v>1.8000000000000001E-4</v>
      </c>
      <c r="O87" s="172">
        <f>ROUND(E87*N87,2)</f>
        <v>0</v>
      </c>
      <c r="P87" s="172">
        <v>0</v>
      </c>
      <c r="Q87" s="172">
        <f>ROUND(E87*P87,2)</f>
        <v>0</v>
      </c>
      <c r="R87" s="172" t="s">
        <v>165</v>
      </c>
      <c r="S87" s="172" t="s">
        <v>157</v>
      </c>
      <c r="T87" s="173" t="s">
        <v>157</v>
      </c>
      <c r="U87" s="154">
        <v>0.16500000000000001</v>
      </c>
      <c r="V87" s="154">
        <f>ROUND(E87*U87,2)</f>
        <v>0.17</v>
      </c>
      <c r="W87" s="154"/>
      <c r="X87" s="154" t="s">
        <v>158</v>
      </c>
      <c r="Y87" s="145"/>
      <c r="Z87" s="145"/>
      <c r="AA87" s="145"/>
      <c r="AB87" s="145"/>
      <c r="AC87" s="145"/>
      <c r="AD87" s="145"/>
      <c r="AE87" s="145"/>
      <c r="AF87" s="145"/>
      <c r="AG87" s="145" t="s">
        <v>159</v>
      </c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</row>
    <row r="88" spans="1:60" outlineLevel="1" x14ac:dyDescent="0.2">
      <c r="A88" s="152"/>
      <c r="B88" s="153"/>
      <c r="C88" s="178" t="s">
        <v>206</v>
      </c>
      <c r="D88" s="155"/>
      <c r="E88" s="156">
        <v>1</v>
      </c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45"/>
      <c r="Z88" s="145"/>
      <c r="AA88" s="145"/>
      <c r="AB88" s="145"/>
      <c r="AC88" s="145"/>
      <c r="AD88" s="145"/>
      <c r="AE88" s="145"/>
      <c r="AF88" s="145"/>
      <c r="AG88" s="145" t="s">
        <v>161</v>
      </c>
      <c r="AH88" s="145">
        <v>0</v>
      </c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</row>
    <row r="89" spans="1:60" outlineLevel="1" x14ac:dyDescent="0.2">
      <c r="A89" s="167">
        <v>23</v>
      </c>
      <c r="B89" s="168" t="s">
        <v>407</v>
      </c>
      <c r="C89" s="177" t="s">
        <v>408</v>
      </c>
      <c r="D89" s="169" t="s">
        <v>164</v>
      </c>
      <c r="E89" s="170">
        <v>12.5</v>
      </c>
      <c r="F89" s="171"/>
      <c r="G89" s="172">
        <f>ROUND(E89*F89,2)</f>
        <v>0</v>
      </c>
      <c r="H89" s="171"/>
      <c r="I89" s="172">
        <f>ROUND(E89*H89,2)</f>
        <v>0</v>
      </c>
      <c r="J89" s="171"/>
      <c r="K89" s="172">
        <f>ROUND(E89*J89,2)</f>
        <v>0</v>
      </c>
      <c r="L89" s="172">
        <v>15</v>
      </c>
      <c r="M89" s="172">
        <f>G89*(1+L89/100)</f>
        <v>0</v>
      </c>
      <c r="N89" s="172">
        <v>0</v>
      </c>
      <c r="O89" s="172">
        <f>ROUND(E89*N89,2)</f>
        <v>0</v>
      </c>
      <c r="P89" s="172">
        <v>0</v>
      </c>
      <c r="Q89" s="172">
        <f>ROUND(E89*P89,2)</f>
        <v>0</v>
      </c>
      <c r="R89" s="172" t="s">
        <v>165</v>
      </c>
      <c r="S89" s="172" t="s">
        <v>157</v>
      </c>
      <c r="T89" s="173" t="s">
        <v>157</v>
      </c>
      <c r="U89" s="154">
        <v>2.9000000000000001E-2</v>
      </c>
      <c r="V89" s="154">
        <f>ROUND(E89*U89,2)</f>
        <v>0.36</v>
      </c>
      <c r="W89" s="154"/>
      <c r="X89" s="154" t="s">
        <v>158</v>
      </c>
      <c r="Y89" s="145"/>
      <c r="Z89" s="145"/>
      <c r="AA89" s="145"/>
      <c r="AB89" s="145"/>
      <c r="AC89" s="145"/>
      <c r="AD89" s="145"/>
      <c r="AE89" s="145"/>
      <c r="AF89" s="145"/>
      <c r="AG89" s="145" t="s">
        <v>159</v>
      </c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</row>
    <row r="90" spans="1:60" outlineLevel="1" x14ac:dyDescent="0.2">
      <c r="A90" s="152"/>
      <c r="B90" s="153"/>
      <c r="C90" s="247" t="s">
        <v>409</v>
      </c>
      <c r="D90" s="248"/>
      <c r="E90" s="248"/>
      <c r="F90" s="248"/>
      <c r="G90" s="248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45"/>
      <c r="Z90" s="145"/>
      <c r="AA90" s="145"/>
      <c r="AB90" s="145"/>
      <c r="AC90" s="145"/>
      <c r="AD90" s="145"/>
      <c r="AE90" s="145"/>
      <c r="AF90" s="145"/>
      <c r="AG90" s="145" t="s">
        <v>167</v>
      </c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</row>
    <row r="91" spans="1:60" outlineLevel="1" x14ac:dyDescent="0.2">
      <c r="A91" s="152"/>
      <c r="B91" s="153"/>
      <c r="C91" s="178" t="s">
        <v>410</v>
      </c>
      <c r="D91" s="155"/>
      <c r="E91" s="156">
        <v>12.5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45"/>
      <c r="Z91" s="145"/>
      <c r="AA91" s="145"/>
      <c r="AB91" s="145"/>
      <c r="AC91" s="145"/>
      <c r="AD91" s="145"/>
      <c r="AE91" s="145"/>
      <c r="AF91" s="145"/>
      <c r="AG91" s="145" t="s">
        <v>161</v>
      </c>
      <c r="AH91" s="145">
        <v>5</v>
      </c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</row>
    <row r="92" spans="1:60" outlineLevel="1" x14ac:dyDescent="0.2">
      <c r="A92" s="167">
        <v>24</v>
      </c>
      <c r="B92" s="168" t="s">
        <v>411</v>
      </c>
      <c r="C92" s="177" t="s">
        <v>412</v>
      </c>
      <c r="D92" s="169" t="s">
        <v>164</v>
      </c>
      <c r="E92" s="170">
        <v>12.5</v>
      </c>
      <c r="F92" s="171"/>
      <c r="G92" s="172">
        <f>ROUND(E92*F92,2)</f>
        <v>0</v>
      </c>
      <c r="H92" s="171"/>
      <c r="I92" s="172">
        <f>ROUND(E92*H92,2)</f>
        <v>0</v>
      </c>
      <c r="J92" s="171"/>
      <c r="K92" s="172">
        <f>ROUND(E92*J92,2)</f>
        <v>0</v>
      </c>
      <c r="L92" s="172">
        <v>15</v>
      </c>
      <c r="M92" s="172">
        <f>G92*(1+L92/100)</f>
        <v>0</v>
      </c>
      <c r="N92" s="172">
        <v>1.0000000000000001E-5</v>
      </c>
      <c r="O92" s="172">
        <f>ROUND(E92*N92,2)</f>
        <v>0</v>
      </c>
      <c r="P92" s="172">
        <v>0</v>
      </c>
      <c r="Q92" s="172">
        <f>ROUND(E92*P92,2)</f>
        <v>0</v>
      </c>
      <c r="R92" s="172" t="s">
        <v>165</v>
      </c>
      <c r="S92" s="172" t="s">
        <v>157</v>
      </c>
      <c r="T92" s="173" t="s">
        <v>157</v>
      </c>
      <c r="U92" s="154">
        <v>6.2E-2</v>
      </c>
      <c r="V92" s="154">
        <f>ROUND(E92*U92,2)</f>
        <v>0.78</v>
      </c>
      <c r="W92" s="154"/>
      <c r="X92" s="154" t="s">
        <v>158</v>
      </c>
      <c r="Y92" s="145"/>
      <c r="Z92" s="145"/>
      <c r="AA92" s="145"/>
      <c r="AB92" s="145"/>
      <c r="AC92" s="145"/>
      <c r="AD92" s="145"/>
      <c r="AE92" s="145"/>
      <c r="AF92" s="145"/>
      <c r="AG92" s="145" t="s">
        <v>159</v>
      </c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</row>
    <row r="93" spans="1:60" outlineLevel="1" x14ac:dyDescent="0.2">
      <c r="A93" s="152"/>
      <c r="B93" s="153"/>
      <c r="C93" s="247" t="s">
        <v>413</v>
      </c>
      <c r="D93" s="248"/>
      <c r="E93" s="248"/>
      <c r="F93" s="248"/>
      <c r="G93" s="248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45"/>
      <c r="Z93" s="145"/>
      <c r="AA93" s="145"/>
      <c r="AB93" s="145"/>
      <c r="AC93" s="145"/>
      <c r="AD93" s="145"/>
      <c r="AE93" s="145"/>
      <c r="AF93" s="145"/>
      <c r="AG93" s="145" t="s">
        <v>167</v>
      </c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</row>
    <row r="94" spans="1:60" outlineLevel="1" x14ac:dyDescent="0.2">
      <c r="A94" s="152"/>
      <c r="B94" s="153"/>
      <c r="C94" s="178" t="s">
        <v>410</v>
      </c>
      <c r="D94" s="155"/>
      <c r="E94" s="156">
        <v>12.5</v>
      </c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45"/>
      <c r="Z94" s="145"/>
      <c r="AA94" s="145"/>
      <c r="AB94" s="145"/>
      <c r="AC94" s="145"/>
      <c r="AD94" s="145"/>
      <c r="AE94" s="145"/>
      <c r="AF94" s="145"/>
      <c r="AG94" s="145" t="s">
        <v>161</v>
      </c>
      <c r="AH94" s="145">
        <v>5</v>
      </c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</row>
    <row r="95" spans="1:60" outlineLevel="1" x14ac:dyDescent="0.2">
      <c r="A95" s="167">
        <v>25</v>
      </c>
      <c r="B95" s="168" t="s">
        <v>414</v>
      </c>
      <c r="C95" s="177" t="s">
        <v>415</v>
      </c>
      <c r="D95" s="169" t="s">
        <v>219</v>
      </c>
      <c r="E95" s="170">
        <v>1</v>
      </c>
      <c r="F95" s="171"/>
      <c r="G95" s="172">
        <f>ROUND(E95*F95,2)</f>
        <v>0</v>
      </c>
      <c r="H95" s="171"/>
      <c r="I95" s="172">
        <f>ROUND(E95*H95,2)</f>
        <v>0</v>
      </c>
      <c r="J95" s="171"/>
      <c r="K95" s="172">
        <f>ROUND(E95*J95,2)</f>
        <v>0</v>
      </c>
      <c r="L95" s="172">
        <v>15</v>
      </c>
      <c r="M95" s="172">
        <f>G95*(1+L95/100)</f>
        <v>0</v>
      </c>
      <c r="N95" s="172">
        <v>0</v>
      </c>
      <c r="O95" s="172">
        <f>ROUND(E95*N95,2)</f>
        <v>0</v>
      </c>
      <c r="P95" s="172">
        <v>0</v>
      </c>
      <c r="Q95" s="172">
        <f>ROUND(E95*P95,2)</f>
        <v>0</v>
      </c>
      <c r="R95" s="172"/>
      <c r="S95" s="172" t="s">
        <v>220</v>
      </c>
      <c r="T95" s="173" t="s">
        <v>221</v>
      </c>
      <c r="U95" s="154">
        <v>0</v>
      </c>
      <c r="V95" s="154">
        <f>ROUND(E95*U95,2)</f>
        <v>0</v>
      </c>
      <c r="W95" s="154"/>
      <c r="X95" s="154" t="s">
        <v>158</v>
      </c>
      <c r="Y95" s="145"/>
      <c r="Z95" s="145"/>
      <c r="AA95" s="145"/>
      <c r="AB95" s="145"/>
      <c r="AC95" s="145"/>
      <c r="AD95" s="145"/>
      <c r="AE95" s="145"/>
      <c r="AF95" s="145"/>
      <c r="AG95" s="145" t="s">
        <v>159</v>
      </c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</row>
    <row r="96" spans="1:60" outlineLevel="1" x14ac:dyDescent="0.2">
      <c r="A96" s="152"/>
      <c r="B96" s="153"/>
      <c r="C96" s="178" t="s">
        <v>206</v>
      </c>
      <c r="D96" s="155"/>
      <c r="E96" s="156">
        <v>1</v>
      </c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45"/>
      <c r="Z96" s="145"/>
      <c r="AA96" s="145"/>
      <c r="AB96" s="145"/>
      <c r="AC96" s="145"/>
      <c r="AD96" s="145"/>
      <c r="AE96" s="145"/>
      <c r="AF96" s="145"/>
      <c r="AG96" s="145" t="s">
        <v>161</v>
      </c>
      <c r="AH96" s="145">
        <v>0</v>
      </c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</row>
    <row r="97" spans="1:60" outlineLevel="1" x14ac:dyDescent="0.2">
      <c r="A97" s="167">
        <v>26</v>
      </c>
      <c r="B97" s="168" t="s">
        <v>416</v>
      </c>
      <c r="C97" s="177" t="s">
        <v>417</v>
      </c>
      <c r="D97" s="169" t="s">
        <v>219</v>
      </c>
      <c r="E97" s="170">
        <v>1</v>
      </c>
      <c r="F97" s="171"/>
      <c r="G97" s="172">
        <f>ROUND(E97*F97,2)</f>
        <v>0</v>
      </c>
      <c r="H97" s="171"/>
      <c r="I97" s="172">
        <f>ROUND(E97*H97,2)</f>
        <v>0</v>
      </c>
      <c r="J97" s="171"/>
      <c r="K97" s="172">
        <f>ROUND(E97*J97,2)</f>
        <v>0</v>
      </c>
      <c r="L97" s="172">
        <v>15</v>
      </c>
      <c r="M97" s="172">
        <f>G97*(1+L97/100)</f>
        <v>0</v>
      </c>
      <c r="N97" s="172">
        <v>0</v>
      </c>
      <c r="O97" s="172">
        <f>ROUND(E97*N97,2)</f>
        <v>0</v>
      </c>
      <c r="P97" s="172">
        <v>0</v>
      </c>
      <c r="Q97" s="172">
        <f>ROUND(E97*P97,2)</f>
        <v>0</v>
      </c>
      <c r="R97" s="172"/>
      <c r="S97" s="172" t="s">
        <v>220</v>
      </c>
      <c r="T97" s="173" t="s">
        <v>221</v>
      </c>
      <c r="U97" s="154">
        <v>0</v>
      </c>
      <c r="V97" s="154">
        <f>ROUND(E97*U97,2)</f>
        <v>0</v>
      </c>
      <c r="W97" s="154"/>
      <c r="X97" s="154" t="s">
        <v>158</v>
      </c>
      <c r="Y97" s="145"/>
      <c r="Z97" s="145"/>
      <c r="AA97" s="145"/>
      <c r="AB97" s="145"/>
      <c r="AC97" s="145"/>
      <c r="AD97" s="145"/>
      <c r="AE97" s="145"/>
      <c r="AF97" s="145"/>
      <c r="AG97" s="145" t="s">
        <v>159</v>
      </c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</row>
    <row r="98" spans="1:60" outlineLevel="1" x14ac:dyDescent="0.2">
      <c r="A98" s="152"/>
      <c r="B98" s="153"/>
      <c r="C98" s="247" t="s">
        <v>418</v>
      </c>
      <c r="D98" s="248"/>
      <c r="E98" s="248"/>
      <c r="F98" s="248"/>
      <c r="G98" s="248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45"/>
      <c r="Z98" s="145"/>
      <c r="AA98" s="145"/>
      <c r="AB98" s="145"/>
      <c r="AC98" s="145"/>
      <c r="AD98" s="145"/>
      <c r="AE98" s="145"/>
      <c r="AF98" s="145"/>
      <c r="AG98" s="145" t="s">
        <v>167</v>
      </c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</row>
    <row r="99" spans="1:60" outlineLevel="1" x14ac:dyDescent="0.2">
      <c r="A99" s="152"/>
      <c r="B99" s="153"/>
      <c r="C99" s="178" t="s">
        <v>206</v>
      </c>
      <c r="D99" s="155"/>
      <c r="E99" s="156">
        <v>1</v>
      </c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45"/>
      <c r="Z99" s="145"/>
      <c r="AA99" s="145"/>
      <c r="AB99" s="145"/>
      <c r="AC99" s="145"/>
      <c r="AD99" s="145"/>
      <c r="AE99" s="145"/>
      <c r="AF99" s="145"/>
      <c r="AG99" s="145" t="s">
        <v>161</v>
      </c>
      <c r="AH99" s="145">
        <v>0</v>
      </c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</row>
    <row r="100" spans="1:60" outlineLevel="1" x14ac:dyDescent="0.2">
      <c r="A100" s="167">
        <v>27</v>
      </c>
      <c r="B100" s="168" t="s">
        <v>419</v>
      </c>
      <c r="C100" s="177" t="s">
        <v>420</v>
      </c>
      <c r="D100" s="169" t="s">
        <v>219</v>
      </c>
      <c r="E100" s="170">
        <v>1</v>
      </c>
      <c r="F100" s="171"/>
      <c r="G100" s="172">
        <f>ROUND(E100*F100,2)</f>
        <v>0</v>
      </c>
      <c r="H100" s="171"/>
      <c r="I100" s="172">
        <f>ROUND(E100*H100,2)</f>
        <v>0</v>
      </c>
      <c r="J100" s="171"/>
      <c r="K100" s="172">
        <f>ROUND(E100*J100,2)</f>
        <v>0</v>
      </c>
      <c r="L100" s="172">
        <v>15</v>
      </c>
      <c r="M100" s="172">
        <f>G100*(1+L100/100)</f>
        <v>0</v>
      </c>
      <c r="N100" s="172">
        <v>4.0000000000000001E-3</v>
      </c>
      <c r="O100" s="172">
        <f>ROUND(E100*N100,2)</f>
        <v>0</v>
      </c>
      <c r="P100" s="172">
        <v>0</v>
      </c>
      <c r="Q100" s="172">
        <f>ROUND(E100*P100,2)</f>
        <v>0</v>
      </c>
      <c r="R100" s="172"/>
      <c r="S100" s="172" t="s">
        <v>220</v>
      </c>
      <c r="T100" s="173" t="s">
        <v>221</v>
      </c>
      <c r="U100" s="154">
        <v>0</v>
      </c>
      <c r="V100" s="154">
        <f>ROUND(E100*U100,2)</f>
        <v>0</v>
      </c>
      <c r="W100" s="154"/>
      <c r="X100" s="154" t="s">
        <v>158</v>
      </c>
      <c r="Y100" s="145"/>
      <c r="Z100" s="145"/>
      <c r="AA100" s="145"/>
      <c r="AB100" s="145"/>
      <c r="AC100" s="145"/>
      <c r="AD100" s="145"/>
      <c r="AE100" s="145"/>
      <c r="AF100" s="145"/>
      <c r="AG100" s="145" t="s">
        <v>159</v>
      </c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</row>
    <row r="101" spans="1:60" outlineLevel="1" x14ac:dyDescent="0.2">
      <c r="A101" s="152"/>
      <c r="B101" s="153"/>
      <c r="C101" s="247" t="s">
        <v>395</v>
      </c>
      <c r="D101" s="248"/>
      <c r="E101" s="248"/>
      <c r="F101" s="248"/>
      <c r="G101" s="248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45"/>
      <c r="Z101" s="145"/>
      <c r="AA101" s="145"/>
      <c r="AB101" s="145"/>
      <c r="AC101" s="145"/>
      <c r="AD101" s="145"/>
      <c r="AE101" s="145"/>
      <c r="AF101" s="145"/>
      <c r="AG101" s="145" t="s">
        <v>167</v>
      </c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</row>
    <row r="102" spans="1:60" outlineLevel="1" x14ac:dyDescent="0.2">
      <c r="A102" s="152"/>
      <c r="B102" s="153"/>
      <c r="C102" s="178" t="s">
        <v>206</v>
      </c>
      <c r="D102" s="155"/>
      <c r="E102" s="156">
        <v>1</v>
      </c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45"/>
      <c r="Z102" s="145"/>
      <c r="AA102" s="145"/>
      <c r="AB102" s="145"/>
      <c r="AC102" s="145"/>
      <c r="AD102" s="145"/>
      <c r="AE102" s="145"/>
      <c r="AF102" s="145"/>
      <c r="AG102" s="145" t="s">
        <v>161</v>
      </c>
      <c r="AH102" s="145">
        <v>0</v>
      </c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</row>
    <row r="103" spans="1:60" outlineLevel="1" x14ac:dyDescent="0.2">
      <c r="A103" s="167">
        <v>28</v>
      </c>
      <c r="B103" s="168" t="s">
        <v>421</v>
      </c>
      <c r="C103" s="177" t="s">
        <v>422</v>
      </c>
      <c r="D103" s="169" t="s">
        <v>196</v>
      </c>
      <c r="E103" s="170">
        <v>1</v>
      </c>
      <c r="F103" s="171"/>
      <c r="G103" s="172">
        <f>ROUND(E103*F103,2)</f>
        <v>0</v>
      </c>
      <c r="H103" s="171"/>
      <c r="I103" s="172">
        <f>ROUND(E103*H103,2)</f>
        <v>0</v>
      </c>
      <c r="J103" s="171"/>
      <c r="K103" s="172">
        <f>ROUND(E103*J103,2)</f>
        <v>0</v>
      </c>
      <c r="L103" s="172">
        <v>15</v>
      </c>
      <c r="M103" s="172">
        <f>G103*(1+L103/100)</f>
        <v>0</v>
      </c>
      <c r="N103" s="172">
        <v>0</v>
      </c>
      <c r="O103" s="172">
        <f>ROUND(E103*N103,2)</f>
        <v>0</v>
      </c>
      <c r="P103" s="172">
        <v>0</v>
      </c>
      <c r="Q103" s="172">
        <f>ROUND(E103*P103,2)</f>
        <v>0</v>
      </c>
      <c r="R103" s="172"/>
      <c r="S103" s="172" t="s">
        <v>220</v>
      </c>
      <c r="T103" s="173" t="s">
        <v>221</v>
      </c>
      <c r="U103" s="154">
        <v>0</v>
      </c>
      <c r="V103" s="154">
        <f>ROUND(E103*U103,2)</f>
        <v>0</v>
      </c>
      <c r="W103" s="154"/>
      <c r="X103" s="154" t="s">
        <v>158</v>
      </c>
      <c r="Y103" s="145"/>
      <c r="Z103" s="145"/>
      <c r="AA103" s="145"/>
      <c r="AB103" s="145"/>
      <c r="AC103" s="145"/>
      <c r="AD103" s="145"/>
      <c r="AE103" s="145"/>
      <c r="AF103" s="145"/>
      <c r="AG103" s="145" t="s">
        <v>159</v>
      </c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</row>
    <row r="104" spans="1:60" outlineLevel="1" x14ac:dyDescent="0.2">
      <c r="A104" s="152"/>
      <c r="B104" s="153"/>
      <c r="C104" s="247" t="s">
        <v>338</v>
      </c>
      <c r="D104" s="248"/>
      <c r="E104" s="248"/>
      <c r="F104" s="248"/>
      <c r="G104" s="248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45"/>
      <c r="Z104" s="145"/>
      <c r="AA104" s="145"/>
      <c r="AB104" s="145"/>
      <c r="AC104" s="145"/>
      <c r="AD104" s="145"/>
      <c r="AE104" s="145"/>
      <c r="AF104" s="145"/>
      <c r="AG104" s="145" t="s">
        <v>167</v>
      </c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</row>
    <row r="105" spans="1:60" outlineLevel="1" x14ac:dyDescent="0.2">
      <c r="A105" s="152"/>
      <c r="B105" s="153"/>
      <c r="C105" s="178" t="s">
        <v>206</v>
      </c>
      <c r="D105" s="155"/>
      <c r="E105" s="156">
        <v>1</v>
      </c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45"/>
      <c r="Z105" s="145"/>
      <c r="AA105" s="145"/>
      <c r="AB105" s="145"/>
      <c r="AC105" s="145"/>
      <c r="AD105" s="145"/>
      <c r="AE105" s="145"/>
      <c r="AF105" s="145"/>
      <c r="AG105" s="145" t="s">
        <v>161</v>
      </c>
      <c r="AH105" s="145">
        <v>0</v>
      </c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</row>
    <row r="106" spans="1:60" outlineLevel="1" x14ac:dyDescent="0.2">
      <c r="A106" s="167">
        <v>29</v>
      </c>
      <c r="B106" s="168" t="s">
        <v>423</v>
      </c>
      <c r="C106" s="177" t="s">
        <v>424</v>
      </c>
      <c r="D106" s="169" t="s">
        <v>196</v>
      </c>
      <c r="E106" s="170">
        <v>1</v>
      </c>
      <c r="F106" s="171"/>
      <c r="G106" s="172">
        <f>ROUND(E106*F106,2)</f>
        <v>0</v>
      </c>
      <c r="H106" s="171"/>
      <c r="I106" s="172">
        <f>ROUND(E106*H106,2)</f>
        <v>0</v>
      </c>
      <c r="J106" s="171"/>
      <c r="K106" s="172">
        <f>ROUND(E106*J106,2)</f>
        <v>0</v>
      </c>
      <c r="L106" s="172">
        <v>15</v>
      </c>
      <c r="M106" s="172">
        <f>G106*(1+L106/100)</f>
        <v>0</v>
      </c>
      <c r="N106" s="172">
        <v>0</v>
      </c>
      <c r="O106" s="172">
        <f>ROUND(E106*N106,2)</f>
        <v>0</v>
      </c>
      <c r="P106" s="172">
        <v>0</v>
      </c>
      <c r="Q106" s="172">
        <f>ROUND(E106*P106,2)</f>
        <v>0</v>
      </c>
      <c r="R106" s="172"/>
      <c r="S106" s="172" t="s">
        <v>220</v>
      </c>
      <c r="T106" s="173" t="s">
        <v>221</v>
      </c>
      <c r="U106" s="154">
        <v>0</v>
      </c>
      <c r="V106" s="154">
        <f>ROUND(E106*U106,2)</f>
        <v>0</v>
      </c>
      <c r="W106" s="154"/>
      <c r="X106" s="154" t="s">
        <v>158</v>
      </c>
      <c r="Y106" s="145"/>
      <c r="Z106" s="145"/>
      <c r="AA106" s="145"/>
      <c r="AB106" s="145"/>
      <c r="AC106" s="145"/>
      <c r="AD106" s="145"/>
      <c r="AE106" s="145"/>
      <c r="AF106" s="145"/>
      <c r="AG106" s="145" t="s">
        <v>159</v>
      </c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</row>
    <row r="107" spans="1:60" outlineLevel="1" x14ac:dyDescent="0.2">
      <c r="A107" s="152"/>
      <c r="B107" s="153"/>
      <c r="C107" s="247" t="s">
        <v>338</v>
      </c>
      <c r="D107" s="248"/>
      <c r="E107" s="248"/>
      <c r="F107" s="248"/>
      <c r="G107" s="248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45"/>
      <c r="Z107" s="145"/>
      <c r="AA107" s="145"/>
      <c r="AB107" s="145"/>
      <c r="AC107" s="145"/>
      <c r="AD107" s="145"/>
      <c r="AE107" s="145"/>
      <c r="AF107" s="145"/>
      <c r="AG107" s="145" t="s">
        <v>167</v>
      </c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</row>
    <row r="108" spans="1:60" outlineLevel="1" x14ac:dyDescent="0.2">
      <c r="A108" s="152"/>
      <c r="B108" s="153"/>
      <c r="C108" s="178" t="s">
        <v>206</v>
      </c>
      <c r="D108" s="155"/>
      <c r="E108" s="156">
        <v>1</v>
      </c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45"/>
      <c r="Z108" s="145"/>
      <c r="AA108" s="145"/>
      <c r="AB108" s="145"/>
      <c r="AC108" s="145"/>
      <c r="AD108" s="145"/>
      <c r="AE108" s="145"/>
      <c r="AF108" s="145"/>
      <c r="AG108" s="145" t="s">
        <v>161</v>
      </c>
      <c r="AH108" s="145">
        <v>0</v>
      </c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</row>
    <row r="109" spans="1:60" ht="22.5" outlineLevel="1" x14ac:dyDescent="0.2">
      <c r="A109" s="167">
        <v>30</v>
      </c>
      <c r="B109" s="168" t="s">
        <v>425</v>
      </c>
      <c r="C109" s="177" t="s">
        <v>426</v>
      </c>
      <c r="D109" s="169" t="s">
        <v>196</v>
      </c>
      <c r="E109" s="170">
        <v>1</v>
      </c>
      <c r="F109" s="171"/>
      <c r="G109" s="172">
        <f>ROUND(E109*F109,2)</f>
        <v>0</v>
      </c>
      <c r="H109" s="171"/>
      <c r="I109" s="172">
        <f>ROUND(E109*H109,2)</f>
        <v>0</v>
      </c>
      <c r="J109" s="171"/>
      <c r="K109" s="172">
        <f>ROUND(E109*J109,2)</f>
        <v>0</v>
      </c>
      <c r="L109" s="172">
        <v>15</v>
      </c>
      <c r="M109" s="172">
        <f>G109*(1+L109/100)</f>
        <v>0</v>
      </c>
      <c r="N109" s="172">
        <v>0</v>
      </c>
      <c r="O109" s="172">
        <f>ROUND(E109*N109,2)</f>
        <v>0</v>
      </c>
      <c r="P109" s="172">
        <v>0</v>
      </c>
      <c r="Q109" s="172">
        <f>ROUND(E109*P109,2)</f>
        <v>0</v>
      </c>
      <c r="R109" s="172"/>
      <c r="S109" s="172" t="s">
        <v>220</v>
      </c>
      <c r="T109" s="173" t="s">
        <v>221</v>
      </c>
      <c r="U109" s="154">
        <v>0</v>
      </c>
      <c r="V109" s="154">
        <f>ROUND(E109*U109,2)</f>
        <v>0</v>
      </c>
      <c r="W109" s="154"/>
      <c r="X109" s="154" t="s">
        <v>158</v>
      </c>
      <c r="Y109" s="145"/>
      <c r="Z109" s="145"/>
      <c r="AA109" s="145"/>
      <c r="AB109" s="145"/>
      <c r="AC109" s="145"/>
      <c r="AD109" s="145"/>
      <c r="AE109" s="145"/>
      <c r="AF109" s="145"/>
      <c r="AG109" s="145" t="s">
        <v>159</v>
      </c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</row>
    <row r="110" spans="1:60" outlineLevel="1" x14ac:dyDescent="0.2">
      <c r="A110" s="152"/>
      <c r="B110" s="153"/>
      <c r="C110" s="247" t="s">
        <v>338</v>
      </c>
      <c r="D110" s="248"/>
      <c r="E110" s="248"/>
      <c r="F110" s="248"/>
      <c r="G110" s="248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45"/>
      <c r="Z110" s="145"/>
      <c r="AA110" s="145"/>
      <c r="AB110" s="145"/>
      <c r="AC110" s="145"/>
      <c r="AD110" s="145"/>
      <c r="AE110" s="145"/>
      <c r="AF110" s="145"/>
      <c r="AG110" s="145" t="s">
        <v>167</v>
      </c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</row>
    <row r="111" spans="1:60" outlineLevel="1" x14ac:dyDescent="0.2">
      <c r="A111" s="152"/>
      <c r="B111" s="153"/>
      <c r="C111" s="178" t="s">
        <v>206</v>
      </c>
      <c r="D111" s="155"/>
      <c r="E111" s="156">
        <v>1</v>
      </c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45"/>
      <c r="Z111" s="145"/>
      <c r="AA111" s="145"/>
      <c r="AB111" s="145"/>
      <c r="AC111" s="145"/>
      <c r="AD111" s="145"/>
      <c r="AE111" s="145"/>
      <c r="AF111" s="145"/>
      <c r="AG111" s="145" t="s">
        <v>161</v>
      </c>
      <c r="AH111" s="145">
        <v>0</v>
      </c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</row>
    <row r="112" spans="1:60" outlineLevel="1" x14ac:dyDescent="0.2">
      <c r="A112" s="167">
        <v>31</v>
      </c>
      <c r="B112" s="168" t="s">
        <v>427</v>
      </c>
      <c r="C112" s="177" t="s">
        <v>428</v>
      </c>
      <c r="D112" s="169" t="s">
        <v>196</v>
      </c>
      <c r="E112" s="170">
        <v>1</v>
      </c>
      <c r="F112" s="171"/>
      <c r="G112" s="172">
        <f>ROUND(E112*F112,2)</f>
        <v>0</v>
      </c>
      <c r="H112" s="171"/>
      <c r="I112" s="172">
        <f>ROUND(E112*H112,2)</f>
        <v>0</v>
      </c>
      <c r="J112" s="171"/>
      <c r="K112" s="172">
        <f>ROUND(E112*J112,2)</f>
        <v>0</v>
      </c>
      <c r="L112" s="172">
        <v>15</v>
      </c>
      <c r="M112" s="172">
        <f>G112*(1+L112/100)</f>
        <v>0</v>
      </c>
      <c r="N112" s="172">
        <v>0</v>
      </c>
      <c r="O112" s="172">
        <f>ROUND(E112*N112,2)</f>
        <v>0</v>
      </c>
      <c r="P112" s="172">
        <v>0</v>
      </c>
      <c r="Q112" s="172">
        <f>ROUND(E112*P112,2)</f>
        <v>0</v>
      </c>
      <c r="R112" s="172"/>
      <c r="S112" s="172" t="s">
        <v>220</v>
      </c>
      <c r="T112" s="173" t="s">
        <v>221</v>
      </c>
      <c r="U112" s="154">
        <v>0</v>
      </c>
      <c r="V112" s="154">
        <f>ROUND(E112*U112,2)</f>
        <v>0</v>
      </c>
      <c r="W112" s="154"/>
      <c r="X112" s="154" t="s">
        <v>158</v>
      </c>
      <c r="Y112" s="145"/>
      <c r="Z112" s="145"/>
      <c r="AA112" s="145"/>
      <c r="AB112" s="145"/>
      <c r="AC112" s="145"/>
      <c r="AD112" s="145"/>
      <c r="AE112" s="145"/>
      <c r="AF112" s="145"/>
      <c r="AG112" s="145" t="s">
        <v>159</v>
      </c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</row>
    <row r="113" spans="1:60" outlineLevel="1" x14ac:dyDescent="0.2">
      <c r="A113" s="152"/>
      <c r="B113" s="153"/>
      <c r="C113" s="178" t="s">
        <v>206</v>
      </c>
      <c r="D113" s="155"/>
      <c r="E113" s="156">
        <v>1</v>
      </c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45"/>
      <c r="Z113" s="145"/>
      <c r="AA113" s="145"/>
      <c r="AB113" s="145"/>
      <c r="AC113" s="145"/>
      <c r="AD113" s="145"/>
      <c r="AE113" s="145"/>
      <c r="AF113" s="145"/>
      <c r="AG113" s="145" t="s">
        <v>161</v>
      </c>
      <c r="AH113" s="145">
        <v>0</v>
      </c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</row>
    <row r="114" spans="1:60" ht="22.5" outlineLevel="1" x14ac:dyDescent="0.2">
      <c r="A114" s="167">
        <v>32</v>
      </c>
      <c r="B114" s="168" t="s">
        <v>429</v>
      </c>
      <c r="C114" s="177" t="s">
        <v>430</v>
      </c>
      <c r="D114" s="169" t="s">
        <v>196</v>
      </c>
      <c r="E114" s="170">
        <v>1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15</v>
      </c>
      <c r="M114" s="172">
        <f>G114*(1+L114/100)</f>
        <v>0</v>
      </c>
      <c r="N114" s="172">
        <v>2.15E-3</v>
      </c>
      <c r="O114" s="172">
        <f>ROUND(E114*N114,2)</f>
        <v>0</v>
      </c>
      <c r="P114" s="172">
        <v>0</v>
      </c>
      <c r="Q114" s="172">
        <f>ROUND(E114*P114,2)</f>
        <v>0</v>
      </c>
      <c r="R114" s="172"/>
      <c r="S114" s="172" t="s">
        <v>220</v>
      </c>
      <c r="T114" s="173" t="s">
        <v>221</v>
      </c>
      <c r="U114" s="154">
        <v>0</v>
      </c>
      <c r="V114" s="154">
        <f>ROUND(E114*U114,2)</f>
        <v>0</v>
      </c>
      <c r="W114" s="154"/>
      <c r="X114" s="154" t="s">
        <v>158</v>
      </c>
      <c r="Y114" s="145"/>
      <c r="Z114" s="145"/>
      <c r="AA114" s="145"/>
      <c r="AB114" s="145"/>
      <c r="AC114" s="145"/>
      <c r="AD114" s="145"/>
      <c r="AE114" s="145"/>
      <c r="AF114" s="145"/>
      <c r="AG114" s="145" t="s">
        <v>159</v>
      </c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</row>
    <row r="115" spans="1:60" outlineLevel="1" x14ac:dyDescent="0.2">
      <c r="A115" s="152"/>
      <c r="B115" s="153"/>
      <c r="C115" s="178" t="s">
        <v>206</v>
      </c>
      <c r="D115" s="155"/>
      <c r="E115" s="156">
        <v>1</v>
      </c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45"/>
      <c r="Z115" s="145"/>
      <c r="AA115" s="145"/>
      <c r="AB115" s="145"/>
      <c r="AC115" s="145"/>
      <c r="AD115" s="145"/>
      <c r="AE115" s="145"/>
      <c r="AF115" s="145"/>
      <c r="AG115" s="145" t="s">
        <v>161</v>
      </c>
      <c r="AH115" s="145">
        <v>0</v>
      </c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</row>
    <row r="116" spans="1:60" outlineLevel="1" x14ac:dyDescent="0.2">
      <c r="A116" s="167">
        <v>33</v>
      </c>
      <c r="B116" s="168" t="s">
        <v>431</v>
      </c>
      <c r="C116" s="177" t="s">
        <v>432</v>
      </c>
      <c r="D116" s="169" t="s">
        <v>196</v>
      </c>
      <c r="E116" s="170">
        <v>1</v>
      </c>
      <c r="F116" s="171"/>
      <c r="G116" s="172">
        <f>ROUND(E116*F116,2)</f>
        <v>0</v>
      </c>
      <c r="H116" s="171"/>
      <c r="I116" s="172">
        <f>ROUND(E116*H116,2)</f>
        <v>0</v>
      </c>
      <c r="J116" s="171"/>
      <c r="K116" s="172">
        <f>ROUND(E116*J116,2)</f>
        <v>0</v>
      </c>
      <c r="L116" s="172">
        <v>15</v>
      </c>
      <c r="M116" s="172">
        <f>G116*(1+L116/100)</f>
        <v>0</v>
      </c>
      <c r="N116" s="172">
        <v>0</v>
      </c>
      <c r="O116" s="172">
        <f>ROUND(E116*N116,2)</f>
        <v>0</v>
      </c>
      <c r="P116" s="172">
        <v>0</v>
      </c>
      <c r="Q116" s="172">
        <f>ROUND(E116*P116,2)</f>
        <v>0</v>
      </c>
      <c r="R116" s="172"/>
      <c r="S116" s="172" t="s">
        <v>220</v>
      </c>
      <c r="T116" s="173" t="s">
        <v>221</v>
      </c>
      <c r="U116" s="154">
        <v>0</v>
      </c>
      <c r="V116" s="154">
        <f>ROUND(E116*U116,2)</f>
        <v>0</v>
      </c>
      <c r="W116" s="154"/>
      <c r="X116" s="154" t="s">
        <v>158</v>
      </c>
      <c r="Y116" s="145"/>
      <c r="Z116" s="145"/>
      <c r="AA116" s="145"/>
      <c r="AB116" s="145"/>
      <c r="AC116" s="145"/>
      <c r="AD116" s="145"/>
      <c r="AE116" s="145"/>
      <c r="AF116" s="145"/>
      <c r="AG116" s="145" t="s">
        <v>159</v>
      </c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</row>
    <row r="117" spans="1:60" outlineLevel="1" x14ac:dyDescent="0.2">
      <c r="A117" s="152"/>
      <c r="B117" s="153"/>
      <c r="C117" s="247" t="s">
        <v>338</v>
      </c>
      <c r="D117" s="248"/>
      <c r="E117" s="248"/>
      <c r="F117" s="248"/>
      <c r="G117" s="248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45"/>
      <c r="Z117" s="145"/>
      <c r="AA117" s="145"/>
      <c r="AB117" s="145"/>
      <c r="AC117" s="145"/>
      <c r="AD117" s="145"/>
      <c r="AE117" s="145"/>
      <c r="AF117" s="145"/>
      <c r="AG117" s="145" t="s">
        <v>167</v>
      </c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</row>
    <row r="118" spans="1:60" outlineLevel="1" x14ac:dyDescent="0.2">
      <c r="A118" s="152"/>
      <c r="B118" s="153"/>
      <c r="C118" s="178" t="s">
        <v>383</v>
      </c>
      <c r="D118" s="155"/>
      <c r="E118" s="156">
        <v>1</v>
      </c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45"/>
      <c r="Z118" s="145"/>
      <c r="AA118" s="145"/>
      <c r="AB118" s="145"/>
      <c r="AC118" s="145"/>
      <c r="AD118" s="145"/>
      <c r="AE118" s="145"/>
      <c r="AF118" s="145"/>
      <c r="AG118" s="145" t="s">
        <v>161</v>
      </c>
      <c r="AH118" s="145">
        <v>5</v>
      </c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</row>
    <row r="119" spans="1:60" outlineLevel="1" x14ac:dyDescent="0.2">
      <c r="A119" s="167">
        <v>34</v>
      </c>
      <c r="B119" s="168" t="s">
        <v>433</v>
      </c>
      <c r="C119" s="177" t="s">
        <v>434</v>
      </c>
      <c r="D119" s="169" t="s">
        <v>219</v>
      </c>
      <c r="E119" s="170">
        <v>1</v>
      </c>
      <c r="F119" s="171"/>
      <c r="G119" s="172">
        <f>ROUND(E119*F119,2)</f>
        <v>0</v>
      </c>
      <c r="H119" s="171"/>
      <c r="I119" s="172">
        <f>ROUND(E119*H119,2)</f>
        <v>0</v>
      </c>
      <c r="J119" s="171"/>
      <c r="K119" s="172">
        <f>ROUND(E119*J119,2)</f>
        <v>0</v>
      </c>
      <c r="L119" s="172">
        <v>15</v>
      </c>
      <c r="M119" s="172">
        <f>G119*(1+L119/100)</f>
        <v>0</v>
      </c>
      <c r="N119" s="172">
        <v>0</v>
      </c>
      <c r="O119" s="172">
        <f>ROUND(E119*N119,2)</f>
        <v>0</v>
      </c>
      <c r="P119" s="172">
        <v>0</v>
      </c>
      <c r="Q119" s="172">
        <f>ROUND(E119*P119,2)</f>
        <v>0</v>
      </c>
      <c r="R119" s="172"/>
      <c r="S119" s="172" t="s">
        <v>220</v>
      </c>
      <c r="T119" s="173" t="s">
        <v>221</v>
      </c>
      <c r="U119" s="154">
        <v>0</v>
      </c>
      <c r="V119" s="154">
        <f>ROUND(E119*U119,2)</f>
        <v>0</v>
      </c>
      <c r="W119" s="154"/>
      <c r="X119" s="154" t="s">
        <v>158</v>
      </c>
      <c r="Y119" s="145"/>
      <c r="Z119" s="145"/>
      <c r="AA119" s="145"/>
      <c r="AB119" s="145"/>
      <c r="AC119" s="145"/>
      <c r="AD119" s="145"/>
      <c r="AE119" s="145"/>
      <c r="AF119" s="145"/>
      <c r="AG119" s="145" t="s">
        <v>159</v>
      </c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</row>
    <row r="120" spans="1:60" outlineLevel="1" x14ac:dyDescent="0.2">
      <c r="A120" s="152"/>
      <c r="B120" s="153"/>
      <c r="C120" s="178" t="s">
        <v>206</v>
      </c>
      <c r="D120" s="155"/>
      <c r="E120" s="156">
        <v>1</v>
      </c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45"/>
      <c r="Z120" s="145"/>
      <c r="AA120" s="145"/>
      <c r="AB120" s="145"/>
      <c r="AC120" s="145"/>
      <c r="AD120" s="145"/>
      <c r="AE120" s="145"/>
      <c r="AF120" s="145"/>
      <c r="AG120" s="145" t="s">
        <v>161</v>
      </c>
      <c r="AH120" s="145">
        <v>0</v>
      </c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</row>
    <row r="121" spans="1:60" outlineLevel="1" x14ac:dyDescent="0.2">
      <c r="A121" s="167">
        <v>35</v>
      </c>
      <c r="B121" s="168" t="s">
        <v>435</v>
      </c>
      <c r="C121" s="177" t="s">
        <v>436</v>
      </c>
      <c r="D121" s="169" t="s">
        <v>219</v>
      </c>
      <c r="E121" s="170">
        <v>1</v>
      </c>
      <c r="F121" s="171"/>
      <c r="G121" s="172">
        <f>ROUND(E121*F121,2)</f>
        <v>0</v>
      </c>
      <c r="H121" s="171"/>
      <c r="I121" s="172">
        <f>ROUND(E121*H121,2)</f>
        <v>0</v>
      </c>
      <c r="J121" s="171"/>
      <c r="K121" s="172">
        <f>ROUND(E121*J121,2)</f>
        <v>0</v>
      </c>
      <c r="L121" s="172">
        <v>15</v>
      </c>
      <c r="M121" s="172">
        <f>G121*(1+L121/100)</f>
        <v>0</v>
      </c>
      <c r="N121" s="172">
        <v>0</v>
      </c>
      <c r="O121" s="172">
        <f>ROUND(E121*N121,2)</f>
        <v>0</v>
      </c>
      <c r="P121" s="172">
        <v>0</v>
      </c>
      <c r="Q121" s="172">
        <f>ROUND(E121*P121,2)</f>
        <v>0</v>
      </c>
      <c r="R121" s="172"/>
      <c r="S121" s="172" t="s">
        <v>220</v>
      </c>
      <c r="T121" s="173" t="s">
        <v>221</v>
      </c>
      <c r="U121" s="154">
        <v>0</v>
      </c>
      <c r="V121" s="154">
        <f>ROUND(E121*U121,2)</f>
        <v>0</v>
      </c>
      <c r="W121" s="154"/>
      <c r="X121" s="154" t="s">
        <v>158</v>
      </c>
      <c r="Y121" s="145"/>
      <c r="Z121" s="145"/>
      <c r="AA121" s="145"/>
      <c r="AB121" s="145"/>
      <c r="AC121" s="145"/>
      <c r="AD121" s="145"/>
      <c r="AE121" s="145"/>
      <c r="AF121" s="145"/>
      <c r="AG121" s="145" t="s">
        <v>159</v>
      </c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</row>
    <row r="122" spans="1:60" outlineLevel="1" x14ac:dyDescent="0.2">
      <c r="A122" s="152"/>
      <c r="B122" s="153"/>
      <c r="C122" s="178" t="s">
        <v>206</v>
      </c>
      <c r="D122" s="155"/>
      <c r="E122" s="156">
        <v>1</v>
      </c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45"/>
      <c r="Z122" s="145"/>
      <c r="AA122" s="145"/>
      <c r="AB122" s="145"/>
      <c r="AC122" s="145"/>
      <c r="AD122" s="145"/>
      <c r="AE122" s="145"/>
      <c r="AF122" s="145"/>
      <c r="AG122" s="145" t="s">
        <v>161</v>
      </c>
      <c r="AH122" s="145">
        <v>0</v>
      </c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</row>
    <row r="123" spans="1:60" outlineLevel="1" x14ac:dyDescent="0.2">
      <c r="A123" s="167">
        <v>36</v>
      </c>
      <c r="B123" s="168" t="s">
        <v>437</v>
      </c>
      <c r="C123" s="177" t="s">
        <v>438</v>
      </c>
      <c r="D123" s="169" t="s">
        <v>219</v>
      </c>
      <c r="E123" s="170">
        <v>1</v>
      </c>
      <c r="F123" s="171"/>
      <c r="G123" s="172">
        <f>ROUND(E123*F123,2)</f>
        <v>0</v>
      </c>
      <c r="H123" s="171"/>
      <c r="I123" s="172">
        <f>ROUND(E123*H123,2)</f>
        <v>0</v>
      </c>
      <c r="J123" s="171"/>
      <c r="K123" s="172">
        <f>ROUND(E123*J123,2)</f>
        <v>0</v>
      </c>
      <c r="L123" s="172">
        <v>15</v>
      </c>
      <c r="M123" s="172">
        <f>G123*(1+L123/100)</f>
        <v>0</v>
      </c>
      <c r="N123" s="172">
        <v>0</v>
      </c>
      <c r="O123" s="172">
        <f>ROUND(E123*N123,2)</f>
        <v>0</v>
      </c>
      <c r="P123" s="172">
        <v>0</v>
      </c>
      <c r="Q123" s="172">
        <f>ROUND(E123*P123,2)</f>
        <v>0</v>
      </c>
      <c r="R123" s="172"/>
      <c r="S123" s="172" t="s">
        <v>220</v>
      </c>
      <c r="T123" s="173" t="s">
        <v>221</v>
      </c>
      <c r="U123" s="154">
        <v>0</v>
      </c>
      <c r="V123" s="154">
        <f>ROUND(E123*U123,2)</f>
        <v>0</v>
      </c>
      <c r="W123" s="154"/>
      <c r="X123" s="154" t="s">
        <v>158</v>
      </c>
      <c r="Y123" s="145"/>
      <c r="Z123" s="145"/>
      <c r="AA123" s="145"/>
      <c r="AB123" s="145"/>
      <c r="AC123" s="145"/>
      <c r="AD123" s="145"/>
      <c r="AE123" s="145"/>
      <c r="AF123" s="145"/>
      <c r="AG123" s="145" t="s">
        <v>159</v>
      </c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</row>
    <row r="124" spans="1:60" outlineLevel="1" x14ac:dyDescent="0.2">
      <c r="A124" s="152"/>
      <c r="B124" s="153"/>
      <c r="C124" s="178" t="s">
        <v>206</v>
      </c>
      <c r="D124" s="155"/>
      <c r="E124" s="156">
        <v>1</v>
      </c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45"/>
      <c r="Z124" s="145"/>
      <c r="AA124" s="145"/>
      <c r="AB124" s="145"/>
      <c r="AC124" s="145"/>
      <c r="AD124" s="145"/>
      <c r="AE124" s="145"/>
      <c r="AF124" s="145"/>
      <c r="AG124" s="145" t="s">
        <v>161</v>
      </c>
      <c r="AH124" s="145">
        <v>0</v>
      </c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</row>
    <row r="125" spans="1:60" x14ac:dyDescent="0.2">
      <c r="A125" s="161" t="s">
        <v>151</v>
      </c>
      <c r="B125" s="162" t="s">
        <v>84</v>
      </c>
      <c r="C125" s="176" t="s">
        <v>85</v>
      </c>
      <c r="D125" s="163"/>
      <c r="E125" s="164"/>
      <c r="F125" s="165"/>
      <c r="G125" s="165">
        <f>SUMIF(AG126:AG128,"&lt;&gt;NOR",G126:G128)</f>
        <v>0</v>
      </c>
      <c r="H125" s="165"/>
      <c r="I125" s="165">
        <f>SUM(I126:I128)</f>
        <v>0</v>
      </c>
      <c r="J125" s="165"/>
      <c r="K125" s="165">
        <f>SUM(K126:K128)</f>
        <v>0</v>
      </c>
      <c r="L125" s="165"/>
      <c r="M125" s="165">
        <f>SUM(M126:M128)</f>
        <v>0</v>
      </c>
      <c r="N125" s="165"/>
      <c r="O125" s="165">
        <f>SUM(O126:O128)</f>
        <v>0</v>
      </c>
      <c r="P125" s="165"/>
      <c r="Q125" s="165">
        <f>SUM(Q126:Q128)</f>
        <v>0.35</v>
      </c>
      <c r="R125" s="165"/>
      <c r="S125" s="165"/>
      <c r="T125" s="166"/>
      <c r="U125" s="160"/>
      <c r="V125" s="160">
        <f>SUM(V126:V128)</f>
        <v>4.12</v>
      </c>
      <c r="W125" s="160"/>
      <c r="X125" s="160"/>
      <c r="AG125" t="s">
        <v>152</v>
      </c>
    </row>
    <row r="126" spans="1:60" outlineLevel="1" x14ac:dyDescent="0.2">
      <c r="A126" s="167">
        <v>37</v>
      </c>
      <c r="B126" s="168" t="s">
        <v>439</v>
      </c>
      <c r="C126" s="177" t="s">
        <v>440</v>
      </c>
      <c r="D126" s="169" t="s">
        <v>219</v>
      </c>
      <c r="E126" s="170">
        <v>3</v>
      </c>
      <c r="F126" s="171"/>
      <c r="G126" s="172">
        <f>ROUND(E126*F126,2)</f>
        <v>0</v>
      </c>
      <c r="H126" s="171"/>
      <c r="I126" s="172">
        <f>ROUND(E126*H126,2)</f>
        <v>0</v>
      </c>
      <c r="J126" s="171"/>
      <c r="K126" s="172">
        <f>ROUND(E126*J126,2)</f>
        <v>0</v>
      </c>
      <c r="L126" s="172">
        <v>15</v>
      </c>
      <c r="M126" s="172">
        <f>G126*(1+L126/100)</f>
        <v>0</v>
      </c>
      <c r="N126" s="172">
        <v>0</v>
      </c>
      <c r="O126" s="172">
        <f>ROUND(E126*N126,2)</f>
        <v>0</v>
      </c>
      <c r="P126" s="172">
        <v>0.11700000000000001</v>
      </c>
      <c r="Q126" s="172">
        <f>ROUND(E126*P126,2)</f>
        <v>0.35</v>
      </c>
      <c r="R126" s="172" t="s">
        <v>165</v>
      </c>
      <c r="S126" s="172" t="s">
        <v>157</v>
      </c>
      <c r="T126" s="173" t="s">
        <v>157</v>
      </c>
      <c r="U126" s="154">
        <v>1.3720000000000001</v>
      </c>
      <c r="V126" s="154">
        <f>ROUND(E126*U126,2)</f>
        <v>4.12</v>
      </c>
      <c r="W126" s="154"/>
      <c r="X126" s="154" t="s">
        <v>158</v>
      </c>
      <c r="Y126" s="145"/>
      <c r="Z126" s="145"/>
      <c r="AA126" s="145"/>
      <c r="AB126" s="145"/>
      <c r="AC126" s="145"/>
      <c r="AD126" s="145"/>
      <c r="AE126" s="145"/>
      <c r="AF126" s="145"/>
      <c r="AG126" s="145" t="s">
        <v>159</v>
      </c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</row>
    <row r="127" spans="1:60" outlineLevel="1" x14ac:dyDescent="0.2">
      <c r="A127" s="152"/>
      <c r="B127" s="153"/>
      <c r="C127" s="247" t="s">
        <v>441</v>
      </c>
      <c r="D127" s="248"/>
      <c r="E127" s="248"/>
      <c r="F127" s="248"/>
      <c r="G127" s="248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45"/>
      <c r="Z127" s="145"/>
      <c r="AA127" s="145"/>
      <c r="AB127" s="145"/>
      <c r="AC127" s="145"/>
      <c r="AD127" s="145"/>
      <c r="AE127" s="145"/>
      <c r="AF127" s="145"/>
      <c r="AG127" s="145" t="s">
        <v>167</v>
      </c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</row>
    <row r="128" spans="1:60" outlineLevel="1" x14ac:dyDescent="0.2">
      <c r="A128" s="152"/>
      <c r="B128" s="153"/>
      <c r="C128" s="178" t="s">
        <v>62</v>
      </c>
      <c r="D128" s="155"/>
      <c r="E128" s="156">
        <v>3</v>
      </c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45"/>
      <c r="Z128" s="145"/>
      <c r="AA128" s="145"/>
      <c r="AB128" s="145"/>
      <c r="AC128" s="145"/>
      <c r="AD128" s="145"/>
      <c r="AE128" s="145"/>
      <c r="AF128" s="145"/>
      <c r="AG128" s="145" t="s">
        <v>161</v>
      </c>
      <c r="AH128" s="145">
        <v>0</v>
      </c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</row>
    <row r="129" spans="1:60" x14ac:dyDescent="0.2">
      <c r="A129" s="161" t="s">
        <v>151</v>
      </c>
      <c r="B129" s="162" t="s">
        <v>86</v>
      </c>
      <c r="C129" s="176" t="s">
        <v>87</v>
      </c>
      <c r="D129" s="163"/>
      <c r="E129" s="164"/>
      <c r="F129" s="165"/>
      <c r="G129" s="165">
        <f>SUMIF(AG130:AG185,"&lt;&gt;NOR",G130:G185)</f>
        <v>0</v>
      </c>
      <c r="H129" s="165"/>
      <c r="I129" s="165">
        <f>SUM(I130:I185)</f>
        <v>0</v>
      </c>
      <c r="J129" s="165"/>
      <c r="K129" s="165">
        <f>SUM(K130:K185)</f>
        <v>0</v>
      </c>
      <c r="L129" s="165"/>
      <c r="M129" s="165">
        <f>SUM(M130:M185)</f>
        <v>0</v>
      </c>
      <c r="N129" s="165"/>
      <c r="O129" s="165">
        <f>SUM(O130:O185)</f>
        <v>3.37</v>
      </c>
      <c r="P129" s="165"/>
      <c r="Q129" s="165">
        <f>SUM(Q130:Q185)</f>
        <v>1.7899999999999998</v>
      </c>
      <c r="R129" s="165"/>
      <c r="S129" s="165"/>
      <c r="T129" s="166"/>
      <c r="U129" s="160"/>
      <c r="V129" s="160">
        <f>SUM(V130:V185)</f>
        <v>32.75</v>
      </c>
      <c r="W129" s="160"/>
      <c r="X129" s="160"/>
      <c r="AG129" t="s">
        <v>152</v>
      </c>
    </row>
    <row r="130" spans="1:60" outlineLevel="1" x14ac:dyDescent="0.2">
      <c r="A130" s="167">
        <v>38</v>
      </c>
      <c r="B130" s="168" t="s">
        <v>442</v>
      </c>
      <c r="C130" s="177" t="s">
        <v>443</v>
      </c>
      <c r="D130" s="169" t="s">
        <v>196</v>
      </c>
      <c r="E130" s="170">
        <v>3</v>
      </c>
      <c r="F130" s="171"/>
      <c r="G130" s="172">
        <f>ROUND(E130*F130,2)</f>
        <v>0</v>
      </c>
      <c r="H130" s="171"/>
      <c r="I130" s="172">
        <f>ROUND(E130*H130,2)</f>
        <v>0</v>
      </c>
      <c r="J130" s="171"/>
      <c r="K130" s="172">
        <f>ROUND(E130*J130,2)</f>
        <v>0</v>
      </c>
      <c r="L130" s="172">
        <v>15</v>
      </c>
      <c r="M130" s="172">
        <f>G130*(1+L130/100)</f>
        <v>0</v>
      </c>
      <c r="N130" s="172">
        <v>2.0000000000000001E-4</v>
      </c>
      <c r="O130" s="172">
        <f>ROUND(E130*N130,2)</f>
        <v>0</v>
      </c>
      <c r="P130" s="172">
        <v>0.54225000000000001</v>
      </c>
      <c r="Q130" s="172">
        <f>ROUND(E130*P130,2)</f>
        <v>1.63</v>
      </c>
      <c r="R130" s="172" t="s">
        <v>276</v>
      </c>
      <c r="S130" s="172" t="s">
        <v>157</v>
      </c>
      <c r="T130" s="173" t="s">
        <v>157</v>
      </c>
      <c r="U130" s="154">
        <v>10.917999999999999</v>
      </c>
      <c r="V130" s="154">
        <f>ROUND(E130*U130,2)</f>
        <v>32.75</v>
      </c>
      <c r="W130" s="154"/>
      <c r="X130" s="154" t="s">
        <v>158</v>
      </c>
      <c r="Y130" s="145"/>
      <c r="Z130" s="145"/>
      <c r="AA130" s="145"/>
      <c r="AB130" s="145"/>
      <c r="AC130" s="145"/>
      <c r="AD130" s="145"/>
      <c r="AE130" s="145"/>
      <c r="AF130" s="145"/>
      <c r="AG130" s="145" t="s">
        <v>159</v>
      </c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</row>
    <row r="131" spans="1:60" outlineLevel="1" x14ac:dyDescent="0.2">
      <c r="A131" s="152"/>
      <c r="B131" s="153"/>
      <c r="C131" s="178" t="s">
        <v>62</v>
      </c>
      <c r="D131" s="155"/>
      <c r="E131" s="156">
        <v>3</v>
      </c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45"/>
      <c r="Z131" s="145"/>
      <c r="AA131" s="145"/>
      <c r="AB131" s="145"/>
      <c r="AC131" s="145"/>
      <c r="AD131" s="145"/>
      <c r="AE131" s="145"/>
      <c r="AF131" s="145"/>
      <c r="AG131" s="145" t="s">
        <v>161</v>
      </c>
      <c r="AH131" s="145">
        <v>0</v>
      </c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</row>
    <row r="132" spans="1:60" ht="22.5" outlineLevel="1" x14ac:dyDescent="0.2">
      <c r="A132" s="167">
        <v>39</v>
      </c>
      <c r="B132" s="168" t="s">
        <v>444</v>
      </c>
      <c r="C132" s="177" t="s">
        <v>445</v>
      </c>
      <c r="D132" s="169" t="s">
        <v>196</v>
      </c>
      <c r="E132" s="170">
        <v>3</v>
      </c>
      <c r="F132" s="171"/>
      <c r="G132" s="172">
        <f>ROUND(E132*F132,2)</f>
        <v>0</v>
      </c>
      <c r="H132" s="171"/>
      <c r="I132" s="172">
        <f>ROUND(E132*H132,2)</f>
        <v>0</v>
      </c>
      <c r="J132" s="171"/>
      <c r="K132" s="172">
        <f>ROUND(E132*J132,2)</f>
        <v>0</v>
      </c>
      <c r="L132" s="172">
        <v>15</v>
      </c>
      <c r="M132" s="172">
        <f>G132*(1+L132/100)</f>
        <v>0</v>
      </c>
      <c r="N132" s="172">
        <v>0.4</v>
      </c>
      <c r="O132" s="172">
        <f>ROUND(E132*N132,2)</f>
        <v>1.2</v>
      </c>
      <c r="P132" s="172">
        <v>0</v>
      </c>
      <c r="Q132" s="172">
        <f>ROUND(E132*P132,2)</f>
        <v>0</v>
      </c>
      <c r="R132" s="172"/>
      <c r="S132" s="172" t="s">
        <v>220</v>
      </c>
      <c r="T132" s="173" t="s">
        <v>221</v>
      </c>
      <c r="U132" s="154">
        <v>0</v>
      </c>
      <c r="V132" s="154">
        <f>ROUND(E132*U132,2)</f>
        <v>0</v>
      </c>
      <c r="W132" s="154"/>
      <c r="X132" s="154" t="s">
        <v>158</v>
      </c>
      <c r="Y132" s="145"/>
      <c r="Z132" s="145"/>
      <c r="AA132" s="145"/>
      <c r="AB132" s="145"/>
      <c r="AC132" s="145"/>
      <c r="AD132" s="145"/>
      <c r="AE132" s="145"/>
      <c r="AF132" s="145"/>
      <c r="AG132" s="145" t="s">
        <v>159</v>
      </c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</row>
    <row r="133" spans="1:60" outlineLevel="1" x14ac:dyDescent="0.2">
      <c r="A133" s="152"/>
      <c r="B133" s="153"/>
      <c r="C133" s="247" t="s">
        <v>446</v>
      </c>
      <c r="D133" s="248"/>
      <c r="E133" s="248"/>
      <c r="F133" s="248"/>
      <c r="G133" s="248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45"/>
      <c r="Z133" s="145"/>
      <c r="AA133" s="145"/>
      <c r="AB133" s="145"/>
      <c r="AC133" s="145"/>
      <c r="AD133" s="145"/>
      <c r="AE133" s="145"/>
      <c r="AF133" s="145"/>
      <c r="AG133" s="145" t="s">
        <v>167</v>
      </c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</row>
    <row r="134" spans="1:60" outlineLevel="1" x14ac:dyDescent="0.2">
      <c r="A134" s="152"/>
      <c r="B134" s="153"/>
      <c r="C134" s="178" t="s">
        <v>62</v>
      </c>
      <c r="D134" s="155"/>
      <c r="E134" s="156">
        <v>3</v>
      </c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45"/>
      <c r="Z134" s="145"/>
      <c r="AA134" s="145"/>
      <c r="AB134" s="145"/>
      <c r="AC134" s="145"/>
      <c r="AD134" s="145"/>
      <c r="AE134" s="145"/>
      <c r="AF134" s="145"/>
      <c r="AG134" s="145" t="s">
        <v>161</v>
      </c>
      <c r="AH134" s="145">
        <v>0</v>
      </c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</row>
    <row r="135" spans="1:60" outlineLevel="1" x14ac:dyDescent="0.2">
      <c r="A135" s="167">
        <v>40</v>
      </c>
      <c r="B135" s="168" t="s">
        <v>447</v>
      </c>
      <c r="C135" s="177" t="s">
        <v>448</v>
      </c>
      <c r="D135" s="169" t="s">
        <v>196</v>
      </c>
      <c r="E135" s="170">
        <v>3</v>
      </c>
      <c r="F135" s="171"/>
      <c r="G135" s="172">
        <f>ROUND(E135*F135,2)</f>
        <v>0</v>
      </c>
      <c r="H135" s="171"/>
      <c r="I135" s="172">
        <f>ROUND(E135*H135,2)</f>
        <v>0</v>
      </c>
      <c r="J135" s="171"/>
      <c r="K135" s="172">
        <f>ROUND(E135*J135,2)</f>
        <v>0</v>
      </c>
      <c r="L135" s="172">
        <v>15</v>
      </c>
      <c r="M135" s="172">
        <f>G135*(1+L135/100)</f>
        <v>0</v>
      </c>
      <c r="N135" s="172">
        <v>0.5</v>
      </c>
      <c r="O135" s="172">
        <f>ROUND(E135*N135,2)</f>
        <v>1.5</v>
      </c>
      <c r="P135" s="172">
        <v>0</v>
      </c>
      <c r="Q135" s="172">
        <f>ROUND(E135*P135,2)</f>
        <v>0</v>
      </c>
      <c r="R135" s="172"/>
      <c r="S135" s="172" t="s">
        <v>220</v>
      </c>
      <c r="T135" s="173" t="s">
        <v>221</v>
      </c>
      <c r="U135" s="154">
        <v>0</v>
      </c>
      <c r="V135" s="154">
        <f>ROUND(E135*U135,2)</f>
        <v>0</v>
      </c>
      <c r="W135" s="154"/>
      <c r="X135" s="154" t="s">
        <v>158</v>
      </c>
      <c r="Y135" s="145"/>
      <c r="Z135" s="145"/>
      <c r="AA135" s="145"/>
      <c r="AB135" s="145"/>
      <c r="AC135" s="145"/>
      <c r="AD135" s="145"/>
      <c r="AE135" s="145"/>
      <c r="AF135" s="145"/>
      <c r="AG135" s="145" t="s">
        <v>159</v>
      </c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</row>
    <row r="136" spans="1:60" outlineLevel="1" x14ac:dyDescent="0.2">
      <c r="A136" s="152"/>
      <c r="B136" s="153"/>
      <c r="C136" s="178" t="s">
        <v>377</v>
      </c>
      <c r="D136" s="155"/>
      <c r="E136" s="156">
        <v>3</v>
      </c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45"/>
      <c r="Z136" s="145"/>
      <c r="AA136" s="145"/>
      <c r="AB136" s="145"/>
      <c r="AC136" s="145"/>
      <c r="AD136" s="145"/>
      <c r="AE136" s="145"/>
      <c r="AF136" s="145"/>
      <c r="AG136" s="145" t="s">
        <v>161</v>
      </c>
      <c r="AH136" s="145">
        <v>5</v>
      </c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</row>
    <row r="137" spans="1:60" outlineLevel="1" x14ac:dyDescent="0.2">
      <c r="A137" s="167">
        <v>41</v>
      </c>
      <c r="B137" s="168" t="s">
        <v>449</v>
      </c>
      <c r="C137" s="177" t="s">
        <v>450</v>
      </c>
      <c r="D137" s="169" t="s">
        <v>196</v>
      </c>
      <c r="E137" s="170">
        <v>1</v>
      </c>
      <c r="F137" s="171"/>
      <c r="G137" s="172">
        <f>ROUND(E137*F137,2)</f>
        <v>0</v>
      </c>
      <c r="H137" s="171"/>
      <c r="I137" s="172">
        <f>ROUND(E137*H137,2)</f>
        <v>0</v>
      </c>
      <c r="J137" s="171"/>
      <c r="K137" s="172">
        <f>ROUND(E137*J137,2)</f>
        <v>0</v>
      </c>
      <c r="L137" s="172">
        <v>15</v>
      </c>
      <c r="M137" s="172">
        <f>G137*(1+L137/100)</f>
        <v>0</v>
      </c>
      <c r="N137" s="172">
        <v>0.2</v>
      </c>
      <c r="O137" s="172">
        <f>ROUND(E137*N137,2)</f>
        <v>0.2</v>
      </c>
      <c r="P137" s="172">
        <v>0</v>
      </c>
      <c r="Q137" s="172">
        <f>ROUND(E137*P137,2)</f>
        <v>0</v>
      </c>
      <c r="R137" s="172"/>
      <c r="S137" s="172" t="s">
        <v>220</v>
      </c>
      <c r="T137" s="173" t="s">
        <v>221</v>
      </c>
      <c r="U137" s="154">
        <v>0</v>
      </c>
      <c r="V137" s="154">
        <f>ROUND(E137*U137,2)</f>
        <v>0</v>
      </c>
      <c r="W137" s="154"/>
      <c r="X137" s="154" t="s">
        <v>158</v>
      </c>
      <c r="Y137" s="145"/>
      <c r="Z137" s="145"/>
      <c r="AA137" s="145"/>
      <c r="AB137" s="145"/>
      <c r="AC137" s="145"/>
      <c r="AD137" s="145"/>
      <c r="AE137" s="145"/>
      <c r="AF137" s="145"/>
      <c r="AG137" s="145" t="s">
        <v>159</v>
      </c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</row>
    <row r="138" spans="1:60" outlineLevel="1" x14ac:dyDescent="0.2">
      <c r="A138" s="152"/>
      <c r="B138" s="153"/>
      <c r="C138" s="247" t="s">
        <v>451</v>
      </c>
      <c r="D138" s="248"/>
      <c r="E138" s="248"/>
      <c r="F138" s="248"/>
      <c r="G138" s="248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45"/>
      <c r="Z138" s="145"/>
      <c r="AA138" s="145"/>
      <c r="AB138" s="145"/>
      <c r="AC138" s="145"/>
      <c r="AD138" s="145"/>
      <c r="AE138" s="145"/>
      <c r="AF138" s="145"/>
      <c r="AG138" s="145" t="s">
        <v>167</v>
      </c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</row>
    <row r="139" spans="1:60" outlineLevel="1" x14ac:dyDescent="0.2">
      <c r="A139" s="152"/>
      <c r="B139" s="153"/>
      <c r="C139" s="178" t="s">
        <v>452</v>
      </c>
      <c r="D139" s="155"/>
      <c r="E139" s="156">
        <v>1</v>
      </c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45"/>
      <c r="Z139" s="145"/>
      <c r="AA139" s="145"/>
      <c r="AB139" s="145"/>
      <c r="AC139" s="145"/>
      <c r="AD139" s="145"/>
      <c r="AE139" s="145"/>
      <c r="AF139" s="145"/>
      <c r="AG139" s="145" t="s">
        <v>161</v>
      </c>
      <c r="AH139" s="145">
        <v>5</v>
      </c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</row>
    <row r="140" spans="1:60" outlineLevel="1" x14ac:dyDescent="0.2">
      <c r="A140" s="167">
        <v>42</v>
      </c>
      <c r="B140" s="168" t="s">
        <v>453</v>
      </c>
      <c r="C140" s="177" t="s">
        <v>454</v>
      </c>
      <c r="D140" s="169" t="s">
        <v>196</v>
      </c>
      <c r="E140" s="170">
        <v>1</v>
      </c>
      <c r="F140" s="171"/>
      <c r="G140" s="172">
        <f>ROUND(E140*F140,2)</f>
        <v>0</v>
      </c>
      <c r="H140" s="171"/>
      <c r="I140" s="172">
        <f>ROUND(E140*H140,2)</f>
        <v>0</v>
      </c>
      <c r="J140" s="171"/>
      <c r="K140" s="172">
        <f>ROUND(E140*J140,2)</f>
        <v>0</v>
      </c>
      <c r="L140" s="172">
        <v>15</v>
      </c>
      <c r="M140" s="172">
        <f>G140*(1+L140/100)</f>
        <v>0</v>
      </c>
      <c r="N140" s="172">
        <v>0.2</v>
      </c>
      <c r="O140" s="172">
        <f>ROUND(E140*N140,2)</f>
        <v>0.2</v>
      </c>
      <c r="P140" s="172">
        <v>0</v>
      </c>
      <c r="Q140" s="172">
        <f>ROUND(E140*P140,2)</f>
        <v>0</v>
      </c>
      <c r="R140" s="172"/>
      <c r="S140" s="172" t="s">
        <v>220</v>
      </c>
      <c r="T140" s="173" t="s">
        <v>221</v>
      </c>
      <c r="U140" s="154">
        <v>0</v>
      </c>
      <c r="V140" s="154">
        <f>ROUND(E140*U140,2)</f>
        <v>0</v>
      </c>
      <c r="W140" s="154"/>
      <c r="X140" s="154" t="s">
        <v>158</v>
      </c>
      <c r="Y140" s="145"/>
      <c r="Z140" s="145"/>
      <c r="AA140" s="145"/>
      <c r="AB140" s="145"/>
      <c r="AC140" s="145"/>
      <c r="AD140" s="145"/>
      <c r="AE140" s="145"/>
      <c r="AF140" s="145"/>
      <c r="AG140" s="145" t="s">
        <v>159</v>
      </c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</row>
    <row r="141" spans="1:60" outlineLevel="1" x14ac:dyDescent="0.2">
      <c r="A141" s="152"/>
      <c r="B141" s="153"/>
      <c r="C141" s="247" t="s">
        <v>338</v>
      </c>
      <c r="D141" s="248"/>
      <c r="E141" s="248"/>
      <c r="F141" s="248"/>
      <c r="G141" s="248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45"/>
      <c r="Z141" s="145"/>
      <c r="AA141" s="145"/>
      <c r="AB141" s="145"/>
      <c r="AC141" s="145"/>
      <c r="AD141" s="145"/>
      <c r="AE141" s="145"/>
      <c r="AF141" s="145"/>
      <c r="AG141" s="145" t="s">
        <v>167</v>
      </c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</row>
    <row r="142" spans="1:60" outlineLevel="1" x14ac:dyDescent="0.2">
      <c r="A142" s="152"/>
      <c r="B142" s="153"/>
      <c r="C142" s="178" t="s">
        <v>206</v>
      </c>
      <c r="D142" s="155"/>
      <c r="E142" s="156">
        <v>1</v>
      </c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45"/>
      <c r="Z142" s="145"/>
      <c r="AA142" s="145"/>
      <c r="AB142" s="145"/>
      <c r="AC142" s="145"/>
      <c r="AD142" s="145"/>
      <c r="AE142" s="145"/>
      <c r="AF142" s="145"/>
      <c r="AG142" s="145" t="s">
        <v>161</v>
      </c>
      <c r="AH142" s="145">
        <v>0</v>
      </c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</row>
    <row r="143" spans="1:60" outlineLevel="1" x14ac:dyDescent="0.2">
      <c r="A143" s="167">
        <v>43</v>
      </c>
      <c r="B143" s="168" t="s">
        <v>455</v>
      </c>
      <c r="C143" s="177" t="s">
        <v>456</v>
      </c>
      <c r="D143" s="169" t="s">
        <v>196</v>
      </c>
      <c r="E143" s="170">
        <v>3</v>
      </c>
      <c r="F143" s="171"/>
      <c r="G143" s="172">
        <f>ROUND(E143*F143,2)</f>
        <v>0</v>
      </c>
      <c r="H143" s="171"/>
      <c r="I143" s="172">
        <f>ROUND(E143*H143,2)</f>
        <v>0</v>
      </c>
      <c r="J143" s="171"/>
      <c r="K143" s="172">
        <f>ROUND(E143*J143,2)</f>
        <v>0</v>
      </c>
      <c r="L143" s="172">
        <v>15</v>
      </c>
      <c r="M143" s="172">
        <f>G143*(1+L143/100)</f>
        <v>0</v>
      </c>
      <c r="N143" s="172">
        <v>0</v>
      </c>
      <c r="O143" s="172">
        <f>ROUND(E143*N143,2)</f>
        <v>0</v>
      </c>
      <c r="P143" s="172">
        <v>0</v>
      </c>
      <c r="Q143" s="172">
        <f>ROUND(E143*P143,2)</f>
        <v>0</v>
      </c>
      <c r="R143" s="172"/>
      <c r="S143" s="172" t="s">
        <v>220</v>
      </c>
      <c r="T143" s="173" t="s">
        <v>221</v>
      </c>
      <c r="U143" s="154">
        <v>0</v>
      </c>
      <c r="V143" s="154">
        <f>ROUND(E143*U143,2)</f>
        <v>0</v>
      </c>
      <c r="W143" s="154"/>
      <c r="X143" s="154" t="s">
        <v>158</v>
      </c>
      <c r="Y143" s="145"/>
      <c r="Z143" s="145"/>
      <c r="AA143" s="145"/>
      <c r="AB143" s="145"/>
      <c r="AC143" s="145"/>
      <c r="AD143" s="145"/>
      <c r="AE143" s="145"/>
      <c r="AF143" s="145"/>
      <c r="AG143" s="145" t="s">
        <v>159</v>
      </c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</row>
    <row r="144" spans="1:60" outlineLevel="1" x14ac:dyDescent="0.2">
      <c r="A144" s="152"/>
      <c r="B144" s="153"/>
      <c r="C144" s="247" t="s">
        <v>457</v>
      </c>
      <c r="D144" s="248"/>
      <c r="E144" s="248"/>
      <c r="F144" s="248"/>
      <c r="G144" s="248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45"/>
      <c r="Z144" s="145"/>
      <c r="AA144" s="145"/>
      <c r="AB144" s="145"/>
      <c r="AC144" s="145"/>
      <c r="AD144" s="145"/>
      <c r="AE144" s="145"/>
      <c r="AF144" s="145"/>
      <c r="AG144" s="145" t="s">
        <v>167</v>
      </c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</row>
    <row r="145" spans="1:60" outlineLevel="1" x14ac:dyDescent="0.2">
      <c r="A145" s="152"/>
      <c r="B145" s="153"/>
      <c r="C145" s="249" t="s">
        <v>458</v>
      </c>
      <c r="D145" s="250"/>
      <c r="E145" s="250"/>
      <c r="F145" s="250"/>
      <c r="G145" s="250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45"/>
      <c r="Z145" s="145"/>
      <c r="AA145" s="145"/>
      <c r="AB145" s="145"/>
      <c r="AC145" s="145"/>
      <c r="AD145" s="145"/>
      <c r="AE145" s="145"/>
      <c r="AF145" s="145"/>
      <c r="AG145" s="145" t="s">
        <v>167</v>
      </c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</row>
    <row r="146" spans="1:60" outlineLevel="1" x14ac:dyDescent="0.2">
      <c r="A146" s="152"/>
      <c r="B146" s="153"/>
      <c r="C146" s="178" t="s">
        <v>377</v>
      </c>
      <c r="D146" s="155"/>
      <c r="E146" s="156">
        <v>3</v>
      </c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45"/>
      <c r="Z146" s="145"/>
      <c r="AA146" s="145"/>
      <c r="AB146" s="145"/>
      <c r="AC146" s="145"/>
      <c r="AD146" s="145"/>
      <c r="AE146" s="145"/>
      <c r="AF146" s="145"/>
      <c r="AG146" s="145" t="s">
        <v>161</v>
      </c>
      <c r="AH146" s="145">
        <v>5</v>
      </c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</row>
    <row r="147" spans="1:60" ht="22.5" outlineLevel="1" x14ac:dyDescent="0.2">
      <c r="A147" s="167">
        <v>44</v>
      </c>
      <c r="B147" s="168" t="s">
        <v>459</v>
      </c>
      <c r="C147" s="177" t="s">
        <v>460</v>
      </c>
      <c r="D147" s="169" t="s">
        <v>219</v>
      </c>
      <c r="E147" s="170">
        <v>1</v>
      </c>
      <c r="F147" s="171"/>
      <c r="G147" s="172">
        <f>ROUND(E147*F147,2)</f>
        <v>0</v>
      </c>
      <c r="H147" s="171"/>
      <c r="I147" s="172">
        <f>ROUND(E147*H147,2)</f>
        <v>0</v>
      </c>
      <c r="J147" s="171"/>
      <c r="K147" s="172">
        <f>ROUND(E147*J147,2)</f>
        <v>0</v>
      </c>
      <c r="L147" s="172">
        <v>15</v>
      </c>
      <c r="M147" s="172">
        <f>G147*(1+L147/100)</f>
        <v>0</v>
      </c>
      <c r="N147" s="172">
        <v>0.02</v>
      </c>
      <c r="O147" s="172">
        <f>ROUND(E147*N147,2)</f>
        <v>0.02</v>
      </c>
      <c r="P147" s="172">
        <v>0</v>
      </c>
      <c r="Q147" s="172">
        <f>ROUND(E147*P147,2)</f>
        <v>0</v>
      </c>
      <c r="R147" s="172"/>
      <c r="S147" s="172" t="s">
        <v>220</v>
      </c>
      <c r="T147" s="173" t="s">
        <v>221</v>
      </c>
      <c r="U147" s="154">
        <v>0</v>
      </c>
      <c r="V147" s="154">
        <f>ROUND(E147*U147,2)</f>
        <v>0</v>
      </c>
      <c r="W147" s="154"/>
      <c r="X147" s="154" t="s">
        <v>158</v>
      </c>
      <c r="Y147" s="145"/>
      <c r="Z147" s="145"/>
      <c r="AA147" s="145"/>
      <c r="AB147" s="145"/>
      <c r="AC147" s="145"/>
      <c r="AD147" s="145"/>
      <c r="AE147" s="145"/>
      <c r="AF147" s="145"/>
      <c r="AG147" s="145" t="s">
        <v>159</v>
      </c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</row>
    <row r="148" spans="1:60" outlineLevel="1" x14ac:dyDescent="0.2">
      <c r="A148" s="152"/>
      <c r="B148" s="153"/>
      <c r="C148" s="178" t="s">
        <v>206</v>
      </c>
      <c r="D148" s="155"/>
      <c r="E148" s="156">
        <v>1</v>
      </c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45"/>
      <c r="Z148" s="145"/>
      <c r="AA148" s="145"/>
      <c r="AB148" s="145"/>
      <c r="AC148" s="145"/>
      <c r="AD148" s="145"/>
      <c r="AE148" s="145"/>
      <c r="AF148" s="145"/>
      <c r="AG148" s="145" t="s">
        <v>161</v>
      </c>
      <c r="AH148" s="145">
        <v>0</v>
      </c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</row>
    <row r="149" spans="1:60" outlineLevel="1" x14ac:dyDescent="0.2">
      <c r="A149" s="167">
        <v>45</v>
      </c>
      <c r="B149" s="168" t="s">
        <v>461</v>
      </c>
      <c r="C149" s="177" t="s">
        <v>462</v>
      </c>
      <c r="D149" s="169" t="s">
        <v>219</v>
      </c>
      <c r="E149" s="170">
        <v>1</v>
      </c>
      <c r="F149" s="171"/>
      <c r="G149" s="172">
        <f>ROUND(E149*F149,2)</f>
        <v>0</v>
      </c>
      <c r="H149" s="171"/>
      <c r="I149" s="172">
        <f>ROUND(E149*H149,2)</f>
        <v>0</v>
      </c>
      <c r="J149" s="171"/>
      <c r="K149" s="172">
        <f>ROUND(E149*J149,2)</f>
        <v>0</v>
      </c>
      <c r="L149" s="172">
        <v>15</v>
      </c>
      <c r="M149" s="172">
        <f>G149*(1+L149/100)</f>
        <v>0</v>
      </c>
      <c r="N149" s="172">
        <v>0.02</v>
      </c>
      <c r="O149" s="172">
        <f>ROUND(E149*N149,2)</f>
        <v>0.02</v>
      </c>
      <c r="P149" s="172">
        <v>0</v>
      </c>
      <c r="Q149" s="172">
        <f>ROUND(E149*P149,2)</f>
        <v>0</v>
      </c>
      <c r="R149" s="172"/>
      <c r="S149" s="172" t="s">
        <v>220</v>
      </c>
      <c r="T149" s="173" t="s">
        <v>221</v>
      </c>
      <c r="U149" s="154">
        <v>0</v>
      </c>
      <c r="V149" s="154">
        <f>ROUND(E149*U149,2)</f>
        <v>0</v>
      </c>
      <c r="W149" s="154"/>
      <c r="X149" s="154" t="s">
        <v>158</v>
      </c>
      <c r="Y149" s="145"/>
      <c r="Z149" s="145"/>
      <c r="AA149" s="145"/>
      <c r="AB149" s="145"/>
      <c r="AC149" s="145"/>
      <c r="AD149" s="145"/>
      <c r="AE149" s="145"/>
      <c r="AF149" s="145"/>
      <c r="AG149" s="145" t="s">
        <v>159</v>
      </c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</row>
    <row r="150" spans="1:60" outlineLevel="1" x14ac:dyDescent="0.2">
      <c r="A150" s="152"/>
      <c r="B150" s="153"/>
      <c r="C150" s="178" t="s">
        <v>463</v>
      </c>
      <c r="D150" s="155"/>
      <c r="E150" s="156">
        <v>1</v>
      </c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45"/>
      <c r="Z150" s="145"/>
      <c r="AA150" s="145"/>
      <c r="AB150" s="145"/>
      <c r="AC150" s="145"/>
      <c r="AD150" s="145"/>
      <c r="AE150" s="145"/>
      <c r="AF150" s="145"/>
      <c r="AG150" s="145" t="s">
        <v>161</v>
      </c>
      <c r="AH150" s="145">
        <v>5</v>
      </c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</row>
    <row r="151" spans="1:60" outlineLevel="1" x14ac:dyDescent="0.2">
      <c r="A151" s="167">
        <v>46</v>
      </c>
      <c r="B151" s="168" t="s">
        <v>464</v>
      </c>
      <c r="C151" s="177" t="s">
        <v>465</v>
      </c>
      <c r="D151" s="169" t="s">
        <v>196</v>
      </c>
      <c r="E151" s="170">
        <v>3</v>
      </c>
      <c r="F151" s="171"/>
      <c r="G151" s="172">
        <f>ROUND(E151*F151,2)</f>
        <v>0</v>
      </c>
      <c r="H151" s="171"/>
      <c r="I151" s="172">
        <f>ROUND(E151*H151,2)</f>
        <v>0</v>
      </c>
      <c r="J151" s="171"/>
      <c r="K151" s="172">
        <f>ROUND(E151*J151,2)</f>
        <v>0</v>
      </c>
      <c r="L151" s="172">
        <v>15</v>
      </c>
      <c r="M151" s="172">
        <f>G151*(1+L151/100)</f>
        <v>0</v>
      </c>
      <c r="N151" s="172">
        <v>5.0000000000000001E-3</v>
      </c>
      <c r="O151" s="172">
        <f>ROUND(E151*N151,2)</f>
        <v>0.02</v>
      </c>
      <c r="P151" s="172">
        <v>0</v>
      </c>
      <c r="Q151" s="172">
        <f>ROUND(E151*P151,2)</f>
        <v>0</v>
      </c>
      <c r="R151" s="172"/>
      <c r="S151" s="172" t="s">
        <v>220</v>
      </c>
      <c r="T151" s="173" t="s">
        <v>221</v>
      </c>
      <c r="U151" s="154">
        <v>0</v>
      </c>
      <c r="V151" s="154">
        <f>ROUND(E151*U151,2)</f>
        <v>0</v>
      </c>
      <c r="W151" s="154"/>
      <c r="X151" s="154" t="s">
        <v>158</v>
      </c>
      <c r="Y151" s="145"/>
      <c r="Z151" s="145"/>
      <c r="AA151" s="145"/>
      <c r="AB151" s="145"/>
      <c r="AC151" s="145"/>
      <c r="AD151" s="145"/>
      <c r="AE151" s="145"/>
      <c r="AF151" s="145"/>
      <c r="AG151" s="145" t="s">
        <v>159</v>
      </c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</row>
    <row r="152" spans="1:60" outlineLevel="1" x14ac:dyDescent="0.2">
      <c r="A152" s="152"/>
      <c r="B152" s="153"/>
      <c r="C152" s="178" t="s">
        <v>377</v>
      </c>
      <c r="D152" s="155"/>
      <c r="E152" s="156">
        <v>3</v>
      </c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45"/>
      <c r="Z152" s="145"/>
      <c r="AA152" s="145"/>
      <c r="AB152" s="145"/>
      <c r="AC152" s="145"/>
      <c r="AD152" s="145"/>
      <c r="AE152" s="145"/>
      <c r="AF152" s="145"/>
      <c r="AG152" s="145" t="s">
        <v>161</v>
      </c>
      <c r="AH152" s="145">
        <v>5</v>
      </c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</row>
    <row r="153" spans="1:60" outlineLevel="1" x14ac:dyDescent="0.2">
      <c r="A153" s="167">
        <v>47</v>
      </c>
      <c r="B153" s="168" t="s">
        <v>466</v>
      </c>
      <c r="C153" s="177" t="s">
        <v>467</v>
      </c>
      <c r="D153" s="169" t="s">
        <v>219</v>
      </c>
      <c r="E153" s="170">
        <v>1</v>
      </c>
      <c r="F153" s="171"/>
      <c r="G153" s="172">
        <f>ROUND(E153*F153,2)</f>
        <v>0</v>
      </c>
      <c r="H153" s="171"/>
      <c r="I153" s="172">
        <f>ROUND(E153*H153,2)</f>
        <v>0</v>
      </c>
      <c r="J153" s="171"/>
      <c r="K153" s="172">
        <f>ROUND(E153*J153,2)</f>
        <v>0</v>
      </c>
      <c r="L153" s="172">
        <v>15</v>
      </c>
      <c r="M153" s="172">
        <f>G153*(1+L153/100)</f>
        <v>0</v>
      </c>
      <c r="N153" s="172">
        <v>0.15</v>
      </c>
      <c r="O153" s="172">
        <f>ROUND(E153*N153,2)</f>
        <v>0.15</v>
      </c>
      <c r="P153" s="172">
        <v>0</v>
      </c>
      <c r="Q153" s="172">
        <f>ROUND(E153*P153,2)</f>
        <v>0</v>
      </c>
      <c r="R153" s="172"/>
      <c r="S153" s="172" t="s">
        <v>220</v>
      </c>
      <c r="T153" s="173" t="s">
        <v>221</v>
      </c>
      <c r="U153" s="154">
        <v>0</v>
      </c>
      <c r="V153" s="154">
        <f>ROUND(E153*U153,2)</f>
        <v>0</v>
      </c>
      <c r="W153" s="154"/>
      <c r="X153" s="154" t="s">
        <v>158</v>
      </c>
      <c r="Y153" s="145"/>
      <c r="Z153" s="145"/>
      <c r="AA153" s="145"/>
      <c r="AB153" s="145"/>
      <c r="AC153" s="145"/>
      <c r="AD153" s="145"/>
      <c r="AE153" s="145"/>
      <c r="AF153" s="145"/>
      <c r="AG153" s="145" t="s">
        <v>159</v>
      </c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</row>
    <row r="154" spans="1:60" ht="33.75" outlineLevel="1" x14ac:dyDescent="0.2">
      <c r="A154" s="152"/>
      <c r="B154" s="153"/>
      <c r="C154" s="247" t="s">
        <v>468</v>
      </c>
      <c r="D154" s="248"/>
      <c r="E154" s="248"/>
      <c r="F154" s="248"/>
      <c r="G154" s="248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45"/>
      <c r="Z154" s="145"/>
      <c r="AA154" s="145"/>
      <c r="AB154" s="145"/>
      <c r="AC154" s="145"/>
      <c r="AD154" s="145"/>
      <c r="AE154" s="145"/>
      <c r="AF154" s="145"/>
      <c r="AG154" s="145" t="s">
        <v>167</v>
      </c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74" t="str">
        <f>C154</f>
        <v>Celý systém jednovrstvého odkouření viz. výkresová dokumentace. Systém odvodu kouře musí být v přetlakovém provedení - přetlak do 200 Pa, proveden výhradně v certifikovaném systému odkouření, teplota spalin nesmí přesáhnout 200°C a je určen pro kondenzační provoz kotlů.</v>
      </c>
      <c r="BB154" s="145"/>
      <c r="BC154" s="145"/>
      <c r="BD154" s="145"/>
      <c r="BE154" s="145"/>
      <c r="BF154" s="145"/>
      <c r="BG154" s="145"/>
      <c r="BH154" s="145"/>
    </row>
    <row r="155" spans="1:60" outlineLevel="1" x14ac:dyDescent="0.2">
      <c r="A155" s="152"/>
      <c r="B155" s="153"/>
      <c r="C155" s="249" t="s">
        <v>469</v>
      </c>
      <c r="D155" s="250"/>
      <c r="E155" s="250"/>
      <c r="F155" s="250"/>
      <c r="G155" s="250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45"/>
      <c r="Z155" s="145"/>
      <c r="AA155" s="145"/>
      <c r="AB155" s="145"/>
      <c r="AC155" s="145"/>
      <c r="AD155" s="145"/>
      <c r="AE155" s="145"/>
      <c r="AF155" s="145"/>
      <c r="AG155" s="145" t="s">
        <v>167</v>
      </c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</row>
    <row r="156" spans="1:60" outlineLevel="1" x14ac:dyDescent="0.2">
      <c r="A156" s="152"/>
      <c r="B156" s="153"/>
      <c r="C156" s="189" t="s">
        <v>470</v>
      </c>
      <c r="D156" s="157"/>
      <c r="E156" s="158"/>
      <c r="F156" s="159"/>
      <c r="G156" s="159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45"/>
      <c r="Z156" s="145"/>
      <c r="AA156" s="145"/>
      <c r="AB156" s="145"/>
      <c r="AC156" s="145"/>
      <c r="AD156" s="145"/>
      <c r="AE156" s="145"/>
      <c r="AF156" s="145"/>
      <c r="AG156" s="145" t="s">
        <v>167</v>
      </c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</row>
    <row r="157" spans="1:60" ht="22.5" outlineLevel="1" x14ac:dyDescent="0.2">
      <c r="A157" s="152"/>
      <c r="B157" s="153"/>
      <c r="C157" s="249" t="s">
        <v>471</v>
      </c>
      <c r="D157" s="250"/>
      <c r="E157" s="250"/>
      <c r="F157" s="250"/>
      <c r="G157" s="250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45"/>
      <c r="Z157" s="145"/>
      <c r="AA157" s="145"/>
      <c r="AB157" s="145"/>
      <c r="AC157" s="145"/>
      <c r="AD157" s="145"/>
      <c r="AE157" s="145"/>
      <c r="AF157" s="145"/>
      <c r="AG157" s="145" t="s">
        <v>167</v>
      </c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74" t="str">
        <f>C157</f>
        <v>Obsahuje dodávku materiálu systému jednovrstvého odkouření včetně krycího plechu, spojovací materiál, distanční objímky, těsnících přírub, uchycení odkouření atp.</v>
      </c>
      <c r="BB157" s="145"/>
      <c r="BC157" s="145"/>
      <c r="BD157" s="145"/>
      <c r="BE157" s="145"/>
      <c r="BF157" s="145"/>
      <c r="BG157" s="145"/>
      <c r="BH157" s="145"/>
    </row>
    <row r="158" spans="1:60" outlineLevel="1" x14ac:dyDescent="0.2">
      <c r="A158" s="152"/>
      <c r="B158" s="153"/>
      <c r="C158" s="249" t="s">
        <v>472</v>
      </c>
      <c r="D158" s="250"/>
      <c r="E158" s="250"/>
      <c r="F158" s="250"/>
      <c r="G158" s="250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45"/>
      <c r="Z158" s="145"/>
      <c r="AA158" s="145"/>
      <c r="AB158" s="145"/>
      <c r="AC158" s="145"/>
      <c r="AD158" s="145"/>
      <c r="AE158" s="145"/>
      <c r="AF158" s="145"/>
      <c r="AG158" s="145" t="s">
        <v>167</v>
      </c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</row>
    <row r="159" spans="1:60" outlineLevel="1" x14ac:dyDescent="0.2">
      <c r="A159" s="152"/>
      <c r="B159" s="153"/>
      <c r="C159" s="178" t="s">
        <v>206</v>
      </c>
      <c r="D159" s="155"/>
      <c r="E159" s="156">
        <v>1</v>
      </c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45"/>
      <c r="Z159" s="145"/>
      <c r="AA159" s="145"/>
      <c r="AB159" s="145"/>
      <c r="AC159" s="145"/>
      <c r="AD159" s="145"/>
      <c r="AE159" s="145"/>
      <c r="AF159" s="145"/>
      <c r="AG159" s="145" t="s">
        <v>161</v>
      </c>
      <c r="AH159" s="145">
        <v>0</v>
      </c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</row>
    <row r="160" spans="1:60" outlineLevel="1" x14ac:dyDescent="0.2">
      <c r="A160" s="167">
        <v>48</v>
      </c>
      <c r="B160" s="168" t="s">
        <v>473</v>
      </c>
      <c r="C160" s="177" t="s">
        <v>474</v>
      </c>
      <c r="D160" s="169" t="s">
        <v>219</v>
      </c>
      <c r="E160" s="170">
        <v>1</v>
      </c>
      <c r="F160" s="171"/>
      <c r="G160" s="172">
        <f>ROUND(E160*F160,2)</f>
        <v>0</v>
      </c>
      <c r="H160" s="171"/>
      <c r="I160" s="172">
        <f>ROUND(E160*H160,2)</f>
        <v>0</v>
      </c>
      <c r="J160" s="171"/>
      <c r="K160" s="172">
        <f>ROUND(E160*J160,2)</f>
        <v>0</v>
      </c>
      <c r="L160" s="172">
        <v>15</v>
      </c>
      <c r="M160" s="172">
        <f>G160*(1+L160/100)</f>
        <v>0</v>
      </c>
      <c r="N160" s="172">
        <v>5.0000000000000001E-3</v>
      </c>
      <c r="O160" s="172">
        <f>ROUND(E160*N160,2)</f>
        <v>0.01</v>
      </c>
      <c r="P160" s="172">
        <v>0</v>
      </c>
      <c r="Q160" s="172">
        <f>ROUND(E160*P160,2)</f>
        <v>0</v>
      </c>
      <c r="R160" s="172"/>
      <c r="S160" s="172" t="s">
        <v>220</v>
      </c>
      <c r="T160" s="173" t="s">
        <v>221</v>
      </c>
      <c r="U160" s="154">
        <v>0</v>
      </c>
      <c r="V160" s="154">
        <f>ROUND(E160*U160,2)</f>
        <v>0</v>
      </c>
      <c r="W160" s="154"/>
      <c r="X160" s="154" t="s">
        <v>158</v>
      </c>
      <c r="Y160" s="145"/>
      <c r="Z160" s="145"/>
      <c r="AA160" s="145"/>
      <c r="AB160" s="145"/>
      <c r="AC160" s="145"/>
      <c r="AD160" s="145"/>
      <c r="AE160" s="145"/>
      <c r="AF160" s="145"/>
      <c r="AG160" s="145" t="s">
        <v>159</v>
      </c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</row>
    <row r="161" spans="1:60" outlineLevel="1" x14ac:dyDescent="0.2">
      <c r="A161" s="152"/>
      <c r="B161" s="153"/>
      <c r="C161" s="247" t="s">
        <v>475</v>
      </c>
      <c r="D161" s="248"/>
      <c r="E161" s="248"/>
      <c r="F161" s="248"/>
      <c r="G161" s="248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45"/>
      <c r="Z161" s="145"/>
      <c r="AA161" s="145"/>
      <c r="AB161" s="145"/>
      <c r="AC161" s="145"/>
      <c r="AD161" s="145"/>
      <c r="AE161" s="145"/>
      <c r="AF161" s="145"/>
      <c r="AG161" s="145" t="s">
        <v>167</v>
      </c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</row>
    <row r="162" spans="1:60" outlineLevel="1" x14ac:dyDescent="0.2">
      <c r="A162" s="152"/>
      <c r="B162" s="153"/>
      <c r="C162" s="249" t="s">
        <v>476</v>
      </c>
      <c r="D162" s="250"/>
      <c r="E162" s="250"/>
      <c r="F162" s="250"/>
      <c r="G162" s="250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45"/>
      <c r="Z162" s="145"/>
      <c r="AA162" s="145"/>
      <c r="AB162" s="145"/>
      <c r="AC162" s="145"/>
      <c r="AD162" s="145"/>
      <c r="AE162" s="145"/>
      <c r="AF162" s="145"/>
      <c r="AG162" s="145" t="s">
        <v>167</v>
      </c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</row>
    <row r="163" spans="1:60" outlineLevel="1" x14ac:dyDescent="0.2">
      <c r="A163" s="152"/>
      <c r="B163" s="153"/>
      <c r="C163" s="249" t="s">
        <v>477</v>
      </c>
      <c r="D163" s="250"/>
      <c r="E163" s="250"/>
      <c r="F163" s="250"/>
      <c r="G163" s="250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45"/>
      <c r="Z163" s="145"/>
      <c r="AA163" s="145"/>
      <c r="AB163" s="145"/>
      <c r="AC163" s="145"/>
      <c r="AD163" s="145"/>
      <c r="AE163" s="145"/>
      <c r="AF163" s="145"/>
      <c r="AG163" s="145" t="s">
        <v>167</v>
      </c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</row>
    <row r="164" spans="1:60" outlineLevel="1" x14ac:dyDescent="0.2">
      <c r="A164" s="152"/>
      <c r="B164" s="153"/>
      <c r="C164" s="178" t="s">
        <v>378</v>
      </c>
      <c r="D164" s="155"/>
      <c r="E164" s="156">
        <v>1</v>
      </c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45"/>
      <c r="Z164" s="145"/>
      <c r="AA164" s="145"/>
      <c r="AB164" s="145"/>
      <c r="AC164" s="145"/>
      <c r="AD164" s="145"/>
      <c r="AE164" s="145"/>
      <c r="AF164" s="145"/>
      <c r="AG164" s="145" t="s">
        <v>161</v>
      </c>
      <c r="AH164" s="145">
        <v>5</v>
      </c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</row>
    <row r="165" spans="1:60" ht="22.5" outlineLevel="1" x14ac:dyDescent="0.2">
      <c r="A165" s="167">
        <v>49</v>
      </c>
      <c r="B165" s="168" t="s">
        <v>478</v>
      </c>
      <c r="C165" s="177" t="s">
        <v>479</v>
      </c>
      <c r="D165" s="169" t="s">
        <v>196</v>
      </c>
      <c r="E165" s="170">
        <v>2</v>
      </c>
      <c r="F165" s="171"/>
      <c r="G165" s="172">
        <f>ROUND(E165*F165,2)</f>
        <v>0</v>
      </c>
      <c r="H165" s="171"/>
      <c r="I165" s="172">
        <f>ROUND(E165*H165,2)</f>
        <v>0</v>
      </c>
      <c r="J165" s="171"/>
      <c r="K165" s="172">
        <f>ROUND(E165*J165,2)</f>
        <v>0</v>
      </c>
      <c r="L165" s="172">
        <v>15</v>
      </c>
      <c r="M165" s="172">
        <f>G165*(1+L165/100)</f>
        <v>0</v>
      </c>
      <c r="N165" s="172">
        <v>0</v>
      </c>
      <c r="O165" s="172">
        <f>ROUND(E165*N165,2)</f>
        <v>0</v>
      </c>
      <c r="P165" s="172">
        <v>0.08</v>
      </c>
      <c r="Q165" s="172">
        <f>ROUND(E165*P165,2)</f>
        <v>0.16</v>
      </c>
      <c r="R165" s="172"/>
      <c r="S165" s="172" t="s">
        <v>220</v>
      </c>
      <c r="T165" s="173" t="s">
        <v>221</v>
      </c>
      <c r="U165" s="154">
        <v>0</v>
      </c>
      <c r="V165" s="154">
        <f>ROUND(E165*U165,2)</f>
        <v>0</v>
      </c>
      <c r="W165" s="154"/>
      <c r="X165" s="154" t="s">
        <v>158</v>
      </c>
      <c r="Y165" s="145"/>
      <c r="Z165" s="145"/>
      <c r="AA165" s="145"/>
      <c r="AB165" s="145"/>
      <c r="AC165" s="145"/>
      <c r="AD165" s="145"/>
      <c r="AE165" s="145"/>
      <c r="AF165" s="145"/>
      <c r="AG165" s="145" t="s">
        <v>159</v>
      </c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</row>
    <row r="166" spans="1:60" outlineLevel="1" x14ac:dyDescent="0.2">
      <c r="A166" s="152"/>
      <c r="B166" s="153"/>
      <c r="C166" s="178" t="s">
        <v>222</v>
      </c>
      <c r="D166" s="155"/>
      <c r="E166" s="156">
        <v>2</v>
      </c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45"/>
      <c r="Z166" s="145"/>
      <c r="AA166" s="145"/>
      <c r="AB166" s="145"/>
      <c r="AC166" s="145"/>
      <c r="AD166" s="145"/>
      <c r="AE166" s="145"/>
      <c r="AF166" s="145"/>
      <c r="AG166" s="145" t="s">
        <v>161</v>
      </c>
      <c r="AH166" s="145">
        <v>0</v>
      </c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</row>
    <row r="167" spans="1:60" outlineLevel="1" x14ac:dyDescent="0.2">
      <c r="A167" s="167">
        <v>50</v>
      </c>
      <c r="B167" s="168" t="s">
        <v>480</v>
      </c>
      <c r="C167" s="177" t="s">
        <v>481</v>
      </c>
      <c r="D167" s="169" t="s">
        <v>196</v>
      </c>
      <c r="E167" s="170">
        <v>1</v>
      </c>
      <c r="F167" s="171"/>
      <c r="G167" s="172">
        <f>ROUND(E167*F167,2)</f>
        <v>0</v>
      </c>
      <c r="H167" s="171"/>
      <c r="I167" s="172">
        <f>ROUND(E167*H167,2)</f>
        <v>0</v>
      </c>
      <c r="J167" s="171"/>
      <c r="K167" s="172">
        <f>ROUND(E167*J167,2)</f>
        <v>0</v>
      </c>
      <c r="L167" s="172">
        <v>15</v>
      </c>
      <c r="M167" s="172">
        <f>G167*(1+L167/100)</f>
        <v>0</v>
      </c>
      <c r="N167" s="172">
        <v>0.05</v>
      </c>
      <c r="O167" s="172">
        <f>ROUND(E167*N167,2)</f>
        <v>0.05</v>
      </c>
      <c r="P167" s="172">
        <v>0</v>
      </c>
      <c r="Q167" s="172">
        <f>ROUND(E167*P167,2)</f>
        <v>0</v>
      </c>
      <c r="R167" s="172"/>
      <c r="S167" s="172" t="s">
        <v>220</v>
      </c>
      <c r="T167" s="173" t="s">
        <v>221</v>
      </c>
      <c r="U167" s="154">
        <v>0</v>
      </c>
      <c r="V167" s="154">
        <f>ROUND(E167*U167,2)</f>
        <v>0</v>
      </c>
      <c r="W167" s="154"/>
      <c r="X167" s="154" t="s">
        <v>158</v>
      </c>
      <c r="Y167" s="145"/>
      <c r="Z167" s="145"/>
      <c r="AA167" s="145"/>
      <c r="AB167" s="145"/>
      <c r="AC167" s="145"/>
      <c r="AD167" s="145"/>
      <c r="AE167" s="145"/>
      <c r="AF167" s="145"/>
      <c r="AG167" s="145" t="s">
        <v>159</v>
      </c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</row>
    <row r="168" spans="1:60" outlineLevel="1" x14ac:dyDescent="0.2">
      <c r="A168" s="152"/>
      <c r="B168" s="153"/>
      <c r="C168" s="247" t="s">
        <v>482</v>
      </c>
      <c r="D168" s="248"/>
      <c r="E168" s="248"/>
      <c r="F168" s="248"/>
      <c r="G168" s="248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45"/>
      <c r="Z168" s="145"/>
      <c r="AA168" s="145"/>
      <c r="AB168" s="145"/>
      <c r="AC168" s="145"/>
      <c r="AD168" s="145"/>
      <c r="AE168" s="145"/>
      <c r="AF168" s="145"/>
      <c r="AG168" s="145" t="s">
        <v>167</v>
      </c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</row>
    <row r="169" spans="1:60" outlineLevel="1" x14ac:dyDescent="0.2">
      <c r="A169" s="152"/>
      <c r="B169" s="153"/>
      <c r="C169" s="178" t="s">
        <v>206</v>
      </c>
      <c r="D169" s="155"/>
      <c r="E169" s="156">
        <v>1</v>
      </c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45"/>
      <c r="Z169" s="145"/>
      <c r="AA169" s="145"/>
      <c r="AB169" s="145"/>
      <c r="AC169" s="145"/>
      <c r="AD169" s="145"/>
      <c r="AE169" s="145"/>
      <c r="AF169" s="145"/>
      <c r="AG169" s="145" t="s">
        <v>161</v>
      </c>
      <c r="AH169" s="145">
        <v>0</v>
      </c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</row>
    <row r="170" spans="1:60" outlineLevel="1" x14ac:dyDescent="0.2">
      <c r="A170" s="167">
        <v>51</v>
      </c>
      <c r="B170" s="168" t="s">
        <v>483</v>
      </c>
      <c r="C170" s="177" t="s">
        <v>484</v>
      </c>
      <c r="D170" s="169" t="s">
        <v>196</v>
      </c>
      <c r="E170" s="170">
        <v>1</v>
      </c>
      <c r="F170" s="171"/>
      <c r="G170" s="172">
        <f>ROUND(E170*F170,2)</f>
        <v>0</v>
      </c>
      <c r="H170" s="171"/>
      <c r="I170" s="172">
        <f>ROUND(E170*H170,2)</f>
        <v>0</v>
      </c>
      <c r="J170" s="171"/>
      <c r="K170" s="172">
        <f>ROUND(E170*J170,2)</f>
        <v>0</v>
      </c>
      <c r="L170" s="172">
        <v>15</v>
      </c>
      <c r="M170" s="172">
        <f>G170*(1+L170/100)</f>
        <v>0</v>
      </c>
      <c r="N170" s="172">
        <v>0</v>
      </c>
      <c r="O170" s="172">
        <f>ROUND(E170*N170,2)</f>
        <v>0</v>
      </c>
      <c r="P170" s="172">
        <v>0</v>
      </c>
      <c r="Q170" s="172">
        <f>ROUND(E170*P170,2)</f>
        <v>0</v>
      </c>
      <c r="R170" s="172"/>
      <c r="S170" s="172" t="s">
        <v>220</v>
      </c>
      <c r="T170" s="173" t="s">
        <v>221</v>
      </c>
      <c r="U170" s="154">
        <v>0</v>
      </c>
      <c r="V170" s="154">
        <f>ROUND(E170*U170,2)</f>
        <v>0</v>
      </c>
      <c r="W170" s="154"/>
      <c r="X170" s="154" t="s">
        <v>158</v>
      </c>
      <c r="Y170" s="145"/>
      <c r="Z170" s="145"/>
      <c r="AA170" s="145"/>
      <c r="AB170" s="145"/>
      <c r="AC170" s="145"/>
      <c r="AD170" s="145"/>
      <c r="AE170" s="145"/>
      <c r="AF170" s="145"/>
      <c r="AG170" s="145" t="s">
        <v>159</v>
      </c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</row>
    <row r="171" spans="1:60" outlineLevel="1" x14ac:dyDescent="0.2">
      <c r="A171" s="152"/>
      <c r="B171" s="153"/>
      <c r="C171" s="247" t="s">
        <v>482</v>
      </c>
      <c r="D171" s="248"/>
      <c r="E171" s="248"/>
      <c r="F171" s="248"/>
      <c r="G171" s="248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45"/>
      <c r="Z171" s="145"/>
      <c r="AA171" s="145"/>
      <c r="AB171" s="145"/>
      <c r="AC171" s="145"/>
      <c r="AD171" s="145"/>
      <c r="AE171" s="145"/>
      <c r="AF171" s="145"/>
      <c r="AG171" s="145" t="s">
        <v>167</v>
      </c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</row>
    <row r="172" spans="1:60" outlineLevel="1" x14ac:dyDescent="0.2">
      <c r="A172" s="152"/>
      <c r="B172" s="153"/>
      <c r="C172" s="178" t="s">
        <v>206</v>
      </c>
      <c r="D172" s="155"/>
      <c r="E172" s="156">
        <v>1</v>
      </c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45"/>
      <c r="Z172" s="145"/>
      <c r="AA172" s="145"/>
      <c r="AB172" s="145"/>
      <c r="AC172" s="145"/>
      <c r="AD172" s="145"/>
      <c r="AE172" s="145"/>
      <c r="AF172" s="145"/>
      <c r="AG172" s="145" t="s">
        <v>161</v>
      </c>
      <c r="AH172" s="145">
        <v>0</v>
      </c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</row>
    <row r="173" spans="1:60" outlineLevel="1" x14ac:dyDescent="0.2">
      <c r="A173" s="167">
        <v>52</v>
      </c>
      <c r="B173" s="168" t="s">
        <v>485</v>
      </c>
      <c r="C173" s="177" t="s">
        <v>486</v>
      </c>
      <c r="D173" s="169" t="s">
        <v>196</v>
      </c>
      <c r="E173" s="170">
        <v>1</v>
      </c>
      <c r="F173" s="171"/>
      <c r="G173" s="172">
        <f>ROUND(E173*F173,2)</f>
        <v>0</v>
      </c>
      <c r="H173" s="171"/>
      <c r="I173" s="172">
        <f>ROUND(E173*H173,2)</f>
        <v>0</v>
      </c>
      <c r="J173" s="171"/>
      <c r="K173" s="172">
        <f>ROUND(E173*J173,2)</f>
        <v>0</v>
      </c>
      <c r="L173" s="172">
        <v>15</v>
      </c>
      <c r="M173" s="172">
        <f>G173*(1+L173/100)</f>
        <v>0</v>
      </c>
      <c r="N173" s="172">
        <v>0</v>
      </c>
      <c r="O173" s="172">
        <f>ROUND(E173*N173,2)</f>
        <v>0</v>
      </c>
      <c r="P173" s="172">
        <v>0</v>
      </c>
      <c r="Q173" s="172">
        <f>ROUND(E173*P173,2)</f>
        <v>0</v>
      </c>
      <c r="R173" s="172"/>
      <c r="S173" s="172" t="s">
        <v>220</v>
      </c>
      <c r="T173" s="173" t="s">
        <v>221</v>
      </c>
      <c r="U173" s="154">
        <v>0</v>
      </c>
      <c r="V173" s="154">
        <f>ROUND(E173*U173,2)</f>
        <v>0</v>
      </c>
      <c r="W173" s="154"/>
      <c r="X173" s="154" t="s">
        <v>158</v>
      </c>
      <c r="Y173" s="145"/>
      <c r="Z173" s="145"/>
      <c r="AA173" s="145"/>
      <c r="AB173" s="145"/>
      <c r="AC173" s="145"/>
      <c r="AD173" s="145"/>
      <c r="AE173" s="145"/>
      <c r="AF173" s="145"/>
      <c r="AG173" s="145" t="s">
        <v>159</v>
      </c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</row>
    <row r="174" spans="1:60" outlineLevel="1" x14ac:dyDescent="0.2">
      <c r="A174" s="152"/>
      <c r="B174" s="153"/>
      <c r="C174" s="247" t="s">
        <v>482</v>
      </c>
      <c r="D174" s="248"/>
      <c r="E174" s="248"/>
      <c r="F174" s="248"/>
      <c r="G174" s="248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45"/>
      <c r="Z174" s="145"/>
      <c r="AA174" s="145"/>
      <c r="AB174" s="145"/>
      <c r="AC174" s="145"/>
      <c r="AD174" s="145"/>
      <c r="AE174" s="145"/>
      <c r="AF174" s="145"/>
      <c r="AG174" s="145" t="s">
        <v>167</v>
      </c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</row>
    <row r="175" spans="1:60" outlineLevel="1" x14ac:dyDescent="0.2">
      <c r="A175" s="152"/>
      <c r="B175" s="153"/>
      <c r="C175" s="178" t="s">
        <v>206</v>
      </c>
      <c r="D175" s="155"/>
      <c r="E175" s="156">
        <v>1</v>
      </c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45"/>
      <c r="Z175" s="145"/>
      <c r="AA175" s="145"/>
      <c r="AB175" s="145"/>
      <c r="AC175" s="145"/>
      <c r="AD175" s="145"/>
      <c r="AE175" s="145"/>
      <c r="AF175" s="145"/>
      <c r="AG175" s="145" t="s">
        <v>161</v>
      </c>
      <c r="AH175" s="145">
        <v>0</v>
      </c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</row>
    <row r="176" spans="1:60" outlineLevel="1" x14ac:dyDescent="0.2">
      <c r="A176" s="167">
        <v>53</v>
      </c>
      <c r="B176" s="168" t="s">
        <v>487</v>
      </c>
      <c r="C176" s="177" t="s">
        <v>488</v>
      </c>
      <c r="D176" s="169" t="s">
        <v>196</v>
      </c>
      <c r="E176" s="170">
        <v>1</v>
      </c>
      <c r="F176" s="171"/>
      <c r="G176" s="172">
        <f>ROUND(E176*F176,2)</f>
        <v>0</v>
      </c>
      <c r="H176" s="171"/>
      <c r="I176" s="172">
        <f>ROUND(E176*H176,2)</f>
        <v>0</v>
      </c>
      <c r="J176" s="171"/>
      <c r="K176" s="172">
        <f>ROUND(E176*J176,2)</f>
        <v>0</v>
      </c>
      <c r="L176" s="172">
        <v>15</v>
      </c>
      <c r="M176" s="172">
        <f>G176*(1+L176/100)</f>
        <v>0</v>
      </c>
      <c r="N176" s="172">
        <v>0</v>
      </c>
      <c r="O176" s="172">
        <f>ROUND(E176*N176,2)</f>
        <v>0</v>
      </c>
      <c r="P176" s="172">
        <v>0</v>
      </c>
      <c r="Q176" s="172">
        <f>ROUND(E176*P176,2)</f>
        <v>0</v>
      </c>
      <c r="R176" s="172"/>
      <c r="S176" s="172" t="s">
        <v>220</v>
      </c>
      <c r="T176" s="173" t="s">
        <v>221</v>
      </c>
      <c r="U176" s="154">
        <v>0</v>
      </c>
      <c r="V176" s="154">
        <f>ROUND(E176*U176,2)</f>
        <v>0</v>
      </c>
      <c r="W176" s="154"/>
      <c r="X176" s="154" t="s">
        <v>158</v>
      </c>
      <c r="Y176" s="145"/>
      <c r="Z176" s="145"/>
      <c r="AA176" s="145"/>
      <c r="AB176" s="145"/>
      <c r="AC176" s="145"/>
      <c r="AD176" s="145"/>
      <c r="AE176" s="145"/>
      <c r="AF176" s="145"/>
      <c r="AG176" s="145" t="s">
        <v>159</v>
      </c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</row>
    <row r="177" spans="1:60" outlineLevel="1" x14ac:dyDescent="0.2">
      <c r="A177" s="152"/>
      <c r="B177" s="153"/>
      <c r="C177" s="247" t="s">
        <v>482</v>
      </c>
      <c r="D177" s="248"/>
      <c r="E177" s="248"/>
      <c r="F177" s="248"/>
      <c r="G177" s="248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45"/>
      <c r="Z177" s="145"/>
      <c r="AA177" s="145"/>
      <c r="AB177" s="145"/>
      <c r="AC177" s="145"/>
      <c r="AD177" s="145"/>
      <c r="AE177" s="145"/>
      <c r="AF177" s="145"/>
      <c r="AG177" s="145" t="s">
        <v>167</v>
      </c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</row>
    <row r="178" spans="1:60" outlineLevel="1" x14ac:dyDescent="0.2">
      <c r="A178" s="152"/>
      <c r="B178" s="153"/>
      <c r="C178" s="178" t="s">
        <v>206</v>
      </c>
      <c r="D178" s="155"/>
      <c r="E178" s="156">
        <v>1</v>
      </c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45"/>
      <c r="Z178" s="145"/>
      <c r="AA178" s="145"/>
      <c r="AB178" s="145"/>
      <c r="AC178" s="145"/>
      <c r="AD178" s="145"/>
      <c r="AE178" s="145"/>
      <c r="AF178" s="145"/>
      <c r="AG178" s="145" t="s">
        <v>161</v>
      </c>
      <c r="AH178" s="145">
        <v>0</v>
      </c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</row>
    <row r="179" spans="1:60" outlineLevel="1" x14ac:dyDescent="0.2">
      <c r="A179" s="167">
        <v>54</v>
      </c>
      <c r="B179" s="168" t="s">
        <v>489</v>
      </c>
      <c r="C179" s="177" t="s">
        <v>490</v>
      </c>
      <c r="D179" s="169" t="s">
        <v>196</v>
      </c>
      <c r="E179" s="170">
        <v>3</v>
      </c>
      <c r="F179" s="171"/>
      <c r="G179" s="172">
        <f>ROUND(E179*F179,2)</f>
        <v>0</v>
      </c>
      <c r="H179" s="171"/>
      <c r="I179" s="172">
        <f>ROUND(E179*H179,2)</f>
        <v>0</v>
      </c>
      <c r="J179" s="171"/>
      <c r="K179" s="172">
        <f>ROUND(E179*J179,2)</f>
        <v>0</v>
      </c>
      <c r="L179" s="172">
        <v>15</v>
      </c>
      <c r="M179" s="172">
        <f>G179*(1+L179/100)</f>
        <v>0</v>
      </c>
      <c r="N179" s="172">
        <v>0</v>
      </c>
      <c r="O179" s="172">
        <f>ROUND(E179*N179,2)</f>
        <v>0</v>
      </c>
      <c r="P179" s="172">
        <v>0</v>
      </c>
      <c r="Q179" s="172">
        <f>ROUND(E179*P179,2)</f>
        <v>0</v>
      </c>
      <c r="R179" s="172"/>
      <c r="S179" s="172" t="s">
        <v>220</v>
      </c>
      <c r="T179" s="173" t="s">
        <v>221</v>
      </c>
      <c r="U179" s="154">
        <v>0</v>
      </c>
      <c r="V179" s="154">
        <f>ROUND(E179*U179,2)</f>
        <v>0</v>
      </c>
      <c r="W179" s="154"/>
      <c r="X179" s="154" t="s">
        <v>158</v>
      </c>
      <c r="Y179" s="145"/>
      <c r="Z179" s="145"/>
      <c r="AA179" s="145"/>
      <c r="AB179" s="145"/>
      <c r="AC179" s="145"/>
      <c r="AD179" s="145"/>
      <c r="AE179" s="145"/>
      <c r="AF179" s="145"/>
      <c r="AG179" s="145" t="s">
        <v>159</v>
      </c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</row>
    <row r="180" spans="1:60" outlineLevel="1" x14ac:dyDescent="0.2">
      <c r="A180" s="152"/>
      <c r="B180" s="153"/>
      <c r="C180" s="247" t="s">
        <v>482</v>
      </c>
      <c r="D180" s="248"/>
      <c r="E180" s="248"/>
      <c r="F180" s="248"/>
      <c r="G180" s="248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45"/>
      <c r="Z180" s="145"/>
      <c r="AA180" s="145"/>
      <c r="AB180" s="145"/>
      <c r="AC180" s="145"/>
      <c r="AD180" s="145"/>
      <c r="AE180" s="145"/>
      <c r="AF180" s="145"/>
      <c r="AG180" s="145" t="s">
        <v>167</v>
      </c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</row>
    <row r="181" spans="1:60" outlineLevel="1" x14ac:dyDescent="0.2">
      <c r="A181" s="152"/>
      <c r="B181" s="153"/>
      <c r="C181" s="178" t="s">
        <v>377</v>
      </c>
      <c r="D181" s="155"/>
      <c r="E181" s="156">
        <v>3</v>
      </c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45"/>
      <c r="Z181" s="145"/>
      <c r="AA181" s="145"/>
      <c r="AB181" s="145"/>
      <c r="AC181" s="145"/>
      <c r="AD181" s="145"/>
      <c r="AE181" s="145"/>
      <c r="AF181" s="145"/>
      <c r="AG181" s="145" t="s">
        <v>161</v>
      </c>
      <c r="AH181" s="145">
        <v>5</v>
      </c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</row>
    <row r="182" spans="1:60" outlineLevel="1" x14ac:dyDescent="0.2">
      <c r="A182" s="182">
        <v>55</v>
      </c>
      <c r="B182" s="183" t="s">
        <v>491</v>
      </c>
      <c r="C182" s="190" t="s">
        <v>492</v>
      </c>
      <c r="D182" s="184" t="s">
        <v>493</v>
      </c>
      <c r="E182" s="185">
        <v>121</v>
      </c>
      <c r="F182" s="186"/>
      <c r="G182" s="187">
        <f>ROUND(E182*F182,2)</f>
        <v>0</v>
      </c>
      <c r="H182" s="186"/>
      <c r="I182" s="187">
        <f>ROUND(E182*H182,2)</f>
        <v>0</v>
      </c>
      <c r="J182" s="186"/>
      <c r="K182" s="187">
        <f>ROUND(E182*J182,2)</f>
        <v>0</v>
      </c>
      <c r="L182" s="187">
        <v>15</v>
      </c>
      <c r="M182" s="187">
        <f>G182*(1+L182/100)</f>
        <v>0</v>
      </c>
      <c r="N182" s="187">
        <v>0</v>
      </c>
      <c r="O182" s="187">
        <f>ROUND(E182*N182,2)</f>
        <v>0</v>
      </c>
      <c r="P182" s="187">
        <v>0</v>
      </c>
      <c r="Q182" s="187">
        <f>ROUND(E182*P182,2)</f>
        <v>0</v>
      </c>
      <c r="R182" s="187"/>
      <c r="S182" s="187" t="s">
        <v>220</v>
      </c>
      <c r="T182" s="188" t="s">
        <v>221</v>
      </c>
      <c r="U182" s="154">
        <v>0</v>
      </c>
      <c r="V182" s="154">
        <f>ROUND(E182*U182,2)</f>
        <v>0</v>
      </c>
      <c r="W182" s="154"/>
      <c r="X182" s="154" t="s">
        <v>158</v>
      </c>
      <c r="Y182" s="145"/>
      <c r="Z182" s="145"/>
      <c r="AA182" s="145"/>
      <c r="AB182" s="145"/>
      <c r="AC182" s="145"/>
      <c r="AD182" s="145"/>
      <c r="AE182" s="145"/>
      <c r="AF182" s="145"/>
      <c r="AG182" s="145" t="s">
        <v>159</v>
      </c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</row>
    <row r="183" spans="1:60" ht="22.5" outlineLevel="1" x14ac:dyDescent="0.2">
      <c r="A183" s="182">
        <v>56</v>
      </c>
      <c r="B183" s="183" t="s">
        <v>494</v>
      </c>
      <c r="C183" s="190" t="s">
        <v>495</v>
      </c>
      <c r="D183" s="184" t="s">
        <v>493</v>
      </c>
      <c r="E183" s="185">
        <v>121</v>
      </c>
      <c r="F183" s="186"/>
      <c r="G183" s="187">
        <f>ROUND(E183*F183,2)</f>
        <v>0</v>
      </c>
      <c r="H183" s="186"/>
      <c r="I183" s="187">
        <f>ROUND(E183*H183,2)</f>
        <v>0</v>
      </c>
      <c r="J183" s="186"/>
      <c r="K183" s="187">
        <f>ROUND(E183*J183,2)</f>
        <v>0</v>
      </c>
      <c r="L183" s="187">
        <v>15</v>
      </c>
      <c r="M183" s="187">
        <f>G183*(1+L183/100)</f>
        <v>0</v>
      </c>
      <c r="N183" s="187">
        <v>0</v>
      </c>
      <c r="O183" s="187">
        <f>ROUND(E183*N183,2)</f>
        <v>0</v>
      </c>
      <c r="P183" s="187">
        <v>0</v>
      </c>
      <c r="Q183" s="187">
        <f>ROUND(E183*P183,2)</f>
        <v>0</v>
      </c>
      <c r="R183" s="187"/>
      <c r="S183" s="187" t="s">
        <v>220</v>
      </c>
      <c r="T183" s="188" t="s">
        <v>221</v>
      </c>
      <c r="U183" s="154">
        <v>0</v>
      </c>
      <c r="V183" s="154">
        <f>ROUND(E183*U183,2)</f>
        <v>0</v>
      </c>
      <c r="W183" s="154"/>
      <c r="X183" s="154" t="s">
        <v>158</v>
      </c>
      <c r="Y183" s="145"/>
      <c r="Z183" s="145"/>
      <c r="AA183" s="145"/>
      <c r="AB183" s="145"/>
      <c r="AC183" s="145"/>
      <c r="AD183" s="145"/>
      <c r="AE183" s="145"/>
      <c r="AF183" s="145"/>
      <c r="AG183" s="145" t="s">
        <v>159</v>
      </c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</row>
    <row r="184" spans="1:60" outlineLevel="1" x14ac:dyDescent="0.2">
      <c r="A184" s="167">
        <v>57</v>
      </c>
      <c r="B184" s="168" t="s">
        <v>496</v>
      </c>
      <c r="C184" s="177" t="s">
        <v>497</v>
      </c>
      <c r="D184" s="169" t="s">
        <v>498</v>
      </c>
      <c r="E184" s="170">
        <v>1</v>
      </c>
      <c r="F184" s="171"/>
      <c r="G184" s="172">
        <f>ROUND(E184*F184,2)</f>
        <v>0</v>
      </c>
      <c r="H184" s="171"/>
      <c r="I184" s="172">
        <f>ROUND(E184*H184,2)</f>
        <v>0</v>
      </c>
      <c r="J184" s="171"/>
      <c r="K184" s="172">
        <f>ROUND(E184*J184,2)</f>
        <v>0</v>
      </c>
      <c r="L184" s="172">
        <v>15</v>
      </c>
      <c r="M184" s="172">
        <f>G184*(1+L184/100)</f>
        <v>0</v>
      </c>
      <c r="N184" s="172">
        <v>0</v>
      </c>
      <c r="O184" s="172">
        <f>ROUND(E184*N184,2)</f>
        <v>0</v>
      </c>
      <c r="P184" s="172">
        <v>0</v>
      </c>
      <c r="Q184" s="172">
        <f>ROUND(E184*P184,2)</f>
        <v>0</v>
      </c>
      <c r="R184" s="172"/>
      <c r="S184" s="172" t="s">
        <v>220</v>
      </c>
      <c r="T184" s="173" t="s">
        <v>221</v>
      </c>
      <c r="U184" s="154">
        <v>0</v>
      </c>
      <c r="V184" s="154">
        <f>ROUND(E184*U184,2)</f>
        <v>0</v>
      </c>
      <c r="W184" s="154"/>
      <c r="X184" s="154" t="s">
        <v>158</v>
      </c>
      <c r="Y184" s="145"/>
      <c r="Z184" s="145"/>
      <c r="AA184" s="145"/>
      <c r="AB184" s="145"/>
      <c r="AC184" s="145"/>
      <c r="AD184" s="145"/>
      <c r="AE184" s="145"/>
      <c r="AF184" s="145"/>
      <c r="AG184" s="145" t="s">
        <v>159</v>
      </c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</row>
    <row r="185" spans="1:60" outlineLevel="1" x14ac:dyDescent="0.2">
      <c r="A185" s="152"/>
      <c r="B185" s="153"/>
      <c r="C185" s="178" t="s">
        <v>206</v>
      </c>
      <c r="D185" s="155"/>
      <c r="E185" s="156">
        <v>1</v>
      </c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45"/>
      <c r="Z185" s="145"/>
      <c r="AA185" s="145"/>
      <c r="AB185" s="145"/>
      <c r="AC185" s="145"/>
      <c r="AD185" s="145"/>
      <c r="AE185" s="145"/>
      <c r="AF185" s="145"/>
      <c r="AG185" s="145" t="s">
        <v>161</v>
      </c>
      <c r="AH185" s="145">
        <v>0</v>
      </c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</row>
    <row r="186" spans="1:60" x14ac:dyDescent="0.2">
      <c r="A186" s="161" t="s">
        <v>151</v>
      </c>
      <c r="B186" s="162" t="s">
        <v>88</v>
      </c>
      <c r="C186" s="176" t="s">
        <v>89</v>
      </c>
      <c r="D186" s="163"/>
      <c r="E186" s="164"/>
      <c r="F186" s="165"/>
      <c r="G186" s="165">
        <f>SUMIF(AG187:AG259,"&lt;&gt;NOR",G187:G259)</f>
        <v>0</v>
      </c>
      <c r="H186" s="165"/>
      <c r="I186" s="165">
        <f>SUM(I187:I259)</f>
        <v>0</v>
      </c>
      <c r="J186" s="165"/>
      <c r="K186" s="165">
        <f>SUM(K187:K259)</f>
        <v>0</v>
      </c>
      <c r="L186" s="165"/>
      <c r="M186" s="165">
        <f>SUM(M187:M259)</f>
        <v>0</v>
      </c>
      <c r="N186" s="165"/>
      <c r="O186" s="165">
        <f>SUM(O187:O259)</f>
        <v>0.68000000000000016</v>
      </c>
      <c r="P186" s="165"/>
      <c r="Q186" s="165">
        <f>SUM(Q187:Q259)</f>
        <v>0.53</v>
      </c>
      <c r="R186" s="165"/>
      <c r="S186" s="165"/>
      <c r="T186" s="166"/>
      <c r="U186" s="160"/>
      <c r="V186" s="160">
        <f>SUM(V187:V259)</f>
        <v>27.66</v>
      </c>
      <c r="W186" s="160"/>
      <c r="X186" s="160"/>
      <c r="AG186" t="s">
        <v>152</v>
      </c>
    </row>
    <row r="187" spans="1:60" ht="22.5" outlineLevel="1" x14ac:dyDescent="0.2">
      <c r="A187" s="167">
        <v>58</v>
      </c>
      <c r="B187" s="168" t="s">
        <v>499</v>
      </c>
      <c r="C187" s="177" t="s">
        <v>500</v>
      </c>
      <c r="D187" s="169" t="s">
        <v>196</v>
      </c>
      <c r="E187" s="170">
        <v>2</v>
      </c>
      <c r="F187" s="171"/>
      <c r="G187" s="172">
        <f>ROUND(E187*F187,2)</f>
        <v>0</v>
      </c>
      <c r="H187" s="171"/>
      <c r="I187" s="172">
        <f>ROUND(E187*H187,2)</f>
        <v>0</v>
      </c>
      <c r="J187" s="171"/>
      <c r="K187" s="172">
        <f>ROUND(E187*J187,2)</f>
        <v>0</v>
      </c>
      <c r="L187" s="172">
        <v>15</v>
      </c>
      <c r="M187" s="172">
        <f>G187*(1+L187/100)</f>
        <v>0</v>
      </c>
      <c r="N187" s="172">
        <v>8.6709999999999995E-2</v>
      </c>
      <c r="O187" s="172">
        <f>ROUND(E187*N187,2)</f>
        <v>0.17</v>
      </c>
      <c r="P187" s="172">
        <v>0</v>
      </c>
      <c r="Q187" s="172">
        <f>ROUND(E187*P187,2)</f>
        <v>0</v>
      </c>
      <c r="R187" s="172" t="s">
        <v>276</v>
      </c>
      <c r="S187" s="172" t="s">
        <v>157</v>
      </c>
      <c r="T187" s="173" t="s">
        <v>157</v>
      </c>
      <c r="U187" s="154">
        <v>4.1820000000000004</v>
      </c>
      <c r="V187" s="154">
        <f>ROUND(E187*U187,2)</f>
        <v>8.36</v>
      </c>
      <c r="W187" s="154"/>
      <c r="X187" s="154" t="s">
        <v>158</v>
      </c>
      <c r="Y187" s="145"/>
      <c r="Z187" s="145"/>
      <c r="AA187" s="145"/>
      <c r="AB187" s="145"/>
      <c r="AC187" s="145"/>
      <c r="AD187" s="145"/>
      <c r="AE187" s="145"/>
      <c r="AF187" s="145"/>
      <c r="AG187" s="145" t="s">
        <v>159</v>
      </c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</row>
    <row r="188" spans="1:60" outlineLevel="1" x14ac:dyDescent="0.2">
      <c r="A188" s="152"/>
      <c r="B188" s="153"/>
      <c r="C188" s="247" t="s">
        <v>501</v>
      </c>
      <c r="D188" s="248"/>
      <c r="E188" s="248"/>
      <c r="F188" s="248"/>
      <c r="G188" s="248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45"/>
      <c r="Z188" s="145"/>
      <c r="AA188" s="145"/>
      <c r="AB188" s="145"/>
      <c r="AC188" s="145"/>
      <c r="AD188" s="145"/>
      <c r="AE188" s="145"/>
      <c r="AF188" s="145"/>
      <c r="AG188" s="145" t="s">
        <v>167</v>
      </c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</row>
    <row r="189" spans="1:60" outlineLevel="1" x14ac:dyDescent="0.2">
      <c r="A189" s="152"/>
      <c r="B189" s="153"/>
      <c r="C189" s="178" t="s">
        <v>222</v>
      </c>
      <c r="D189" s="155"/>
      <c r="E189" s="156">
        <v>2</v>
      </c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45"/>
      <c r="Z189" s="145"/>
      <c r="AA189" s="145"/>
      <c r="AB189" s="145"/>
      <c r="AC189" s="145"/>
      <c r="AD189" s="145"/>
      <c r="AE189" s="145"/>
      <c r="AF189" s="145"/>
      <c r="AG189" s="145" t="s">
        <v>161</v>
      </c>
      <c r="AH189" s="145">
        <v>0</v>
      </c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</row>
    <row r="190" spans="1:60" ht="22.5" outlineLevel="1" x14ac:dyDescent="0.2">
      <c r="A190" s="167">
        <v>59</v>
      </c>
      <c r="B190" s="168" t="s">
        <v>502</v>
      </c>
      <c r="C190" s="177" t="s">
        <v>503</v>
      </c>
      <c r="D190" s="169" t="s">
        <v>196</v>
      </c>
      <c r="E190" s="170">
        <v>4</v>
      </c>
      <c r="F190" s="171"/>
      <c r="G190" s="172">
        <f>ROUND(E190*F190,2)</f>
        <v>0</v>
      </c>
      <c r="H190" s="171"/>
      <c r="I190" s="172">
        <f>ROUND(E190*H190,2)</f>
        <v>0</v>
      </c>
      <c r="J190" s="171"/>
      <c r="K190" s="172">
        <f>ROUND(E190*J190,2)</f>
        <v>0</v>
      </c>
      <c r="L190" s="172">
        <v>15</v>
      </c>
      <c r="M190" s="172">
        <f>G190*(1+L190/100)</f>
        <v>0</v>
      </c>
      <c r="N190" s="172">
        <v>1.128E-2</v>
      </c>
      <c r="O190" s="172">
        <f>ROUND(E190*N190,2)</f>
        <v>0.05</v>
      </c>
      <c r="P190" s="172">
        <v>0</v>
      </c>
      <c r="Q190" s="172">
        <f>ROUND(E190*P190,2)</f>
        <v>0</v>
      </c>
      <c r="R190" s="172" t="s">
        <v>276</v>
      </c>
      <c r="S190" s="172" t="s">
        <v>157</v>
      </c>
      <c r="T190" s="173" t="s">
        <v>157</v>
      </c>
      <c r="U190" s="154">
        <v>0.13</v>
      </c>
      <c r="V190" s="154">
        <f>ROUND(E190*U190,2)</f>
        <v>0.52</v>
      </c>
      <c r="W190" s="154"/>
      <c r="X190" s="154" t="s">
        <v>158</v>
      </c>
      <c r="Y190" s="145"/>
      <c r="Z190" s="145"/>
      <c r="AA190" s="145"/>
      <c r="AB190" s="145"/>
      <c r="AC190" s="145"/>
      <c r="AD190" s="145"/>
      <c r="AE190" s="145"/>
      <c r="AF190" s="145"/>
      <c r="AG190" s="145" t="s">
        <v>159</v>
      </c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</row>
    <row r="191" spans="1:60" outlineLevel="1" x14ac:dyDescent="0.2">
      <c r="A191" s="152"/>
      <c r="B191" s="153"/>
      <c r="C191" s="178" t="s">
        <v>504</v>
      </c>
      <c r="D191" s="155"/>
      <c r="E191" s="156">
        <v>4</v>
      </c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45"/>
      <c r="Z191" s="145"/>
      <c r="AA191" s="145"/>
      <c r="AB191" s="145"/>
      <c r="AC191" s="145"/>
      <c r="AD191" s="145"/>
      <c r="AE191" s="145"/>
      <c r="AF191" s="145"/>
      <c r="AG191" s="145" t="s">
        <v>161</v>
      </c>
      <c r="AH191" s="145">
        <v>0</v>
      </c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</row>
    <row r="192" spans="1:60" ht="22.5" outlineLevel="1" x14ac:dyDescent="0.2">
      <c r="A192" s="167">
        <v>60</v>
      </c>
      <c r="B192" s="168" t="s">
        <v>505</v>
      </c>
      <c r="C192" s="177" t="s">
        <v>506</v>
      </c>
      <c r="D192" s="169" t="s">
        <v>196</v>
      </c>
      <c r="E192" s="170">
        <v>6</v>
      </c>
      <c r="F192" s="171"/>
      <c r="G192" s="172">
        <f>ROUND(E192*F192,2)</f>
        <v>0</v>
      </c>
      <c r="H192" s="171"/>
      <c r="I192" s="172">
        <f>ROUND(E192*H192,2)</f>
        <v>0</v>
      </c>
      <c r="J192" s="171"/>
      <c r="K192" s="172">
        <f>ROUND(E192*J192,2)</f>
        <v>0</v>
      </c>
      <c r="L192" s="172">
        <v>15</v>
      </c>
      <c r="M192" s="172">
        <f>G192*(1+L192/100)</f>
        <v>0</v>
      </c>
      <c r="N192" s="172">
        <v>7.7999999999999999E-4</v>
      </c>
      <c r="O192" s="172">
        <f>ROUND(E192*N192,2)</f>
        <v>0</v>
      </c>
      <c r="P192" s="172">
        <v>0</v>
      </c>
      <c r="Q192" s="172">
        <f>ROUND(E192*P192,2)</f>
        <v>0</v>
      </c>
      <c r="R192" s="172" t="s">
        <v>276</v>
      </c>
      <c r="S192" s="172" t="s">
        <v>157</v>
      </c>
      <c r="T192" s="173" t="s">
        <v>157</v>
      </c>
      <c r="U192" s="154">
        <v>0.374</v>
      </c>
      <c r="V192" s="154">
        <f>ROUND(E192*U192,2)</f>
        <v>2.2400000000000002</v>
      </c>
      <c r="W192" s="154"/>
      <c r="X192" s="154" t="s">
        <v>158</v>
      </c>
      <c r="Y192" s="145"/>
      <c r="Z192" s="145"/>
      <c r="AA192" s="145"/>
      <c r="AB192" s="145"/>
      <c r="AC192" s="145"/>
      <c r="AD192" s="145"/>
      <c r="AE192" s="145"/>
      <c r="AF192" s="145"/>
      <c r="AG192" s="145" t="s">
        <v>159</v>
      </c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</row>
    <row r="193" spans="1:60" outlineLevel="1" x14ac:dyDescent="0.2">
      <c r="A193" s="152"/>
      <c r="B193" s="153"/>
      <c r="C193" s="178" t="s">
        <v>507</v>
      </c>
      <c r="D193" s="155"/>
      <c r="E193" s="156">
        <v>6</v>
      </c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45"/>
      <c r="Z193" s="145"/>
      <c r="AA193" s="145"/>
      <c r="AB193" s="145"/>
      <c r="AC193" s="145"/>
      <c r="AD193" s="145"/>
      <c r="AE193" s="145"/>
      <c r="AF193" s="145"/>
      <c r="AG193" s="145" t="s">
        <v>161</v>
      </c>
      <c r="AH193" s="145">
        <v>0</v>
      </c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</row>
    <row r="194" spans="1:60" ht="22.5" outlineLevel="1" x14ac:dyDescent="0.2">
      <c r="A194" s="167">
        <v>61</v>
      </c>
      <c r="B194" s="168" t="s">
        <v>508</v>
      </c>
      <c r="C194" s="177" t="s">
        <v>509</v>
      </c>
      <c r="D194" s="169" t="s">
        <v>196</v>
      </c>
      <c r="E194" s="170">
        <v>4</v>
      </c>
      <c r="F194" s="171"/>
      <c r="G194" s="172">
        <f>ROUND(E194*F194,2)</f>
        <v>0</v>
      </c>
      <c r="H194" s="171"/>
      <c r="I194" s="172">
        <f>ROUND(E194*H194,2)</f>
        <v>0</v>
      </c>
      <c r="J194" s="171"/>
      <c r="K194" s="172">
        <f>ROUND(E194*J194,2)</f>
        <v>0</v>
      </c>
      <c r="L194" s="172">
        <v>15</v>
      </c>
      <c r="M194" s="172">
        <f>G194*(1+L194/100)</f>
        <v>0</v>
      </c>
      <c r="N194" s="172">
        <v>1.1299999999999999E-3</v>
      </c>
      <c r="O194" s="172">
        <f>ROUND(E194*N194,2)</f>
        <v>0</v>
      </c>
      <c r="P194" s="172">
        <v>0</v>
      </c>
      <c r="Q194" s="172">
        <f>ROUND(E194*P194,2)</f>
        <v>0</v>
      </c>
      <c r="R194" s="172" t="s">
        <v>276</v>
      </c>
      <c r="S194" s="172" t="s">
        <v>157</v>
      </c>
      <c r="T194" s="173" t="s">
        <v>157</v>
      </c>
      <c r="U194" s="154">
        <v>0.439</v>
      </c>
      <c r="V194" s="154">
        <f>ROUND(E194*U194,2)</f>
        <v>1.76</v>
      </c>
      <c r="W194" s="154"/>
      <c r="X194" s="154" t="s">
        <v>158</v>
      </c>
      <c r="Y194" s="145"/>
      <c r="Z194" s="145"/>
      <c r="AA194" s="145"/>
      <c r="AB194" s="145"/>
      <c r="AC194" s="145"/>
      <c r="AD194" s="145"/>
      <c r="AE194" s="145"/>
      <c r="AF194" s="145"/>
      <c r="AG194" s="145" t="s">
        <v>159</v>
      </c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</row>
    <row r="195" spans="1:60" outlineLevel="1" x14ac:dyDescent="0.2">
      <c r="A195" s="152"/>
      <c r="B195" s="153"/>
      <c r="C195" s="178" t="s">
        <v>504</v>
      </c>
      <c r="D195" s="155"/>
      <c r="E195" s="156">
        <v>4</v>
      </c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45"/>
      <c r="Z195" s="145"/>
      <c r="AA195" s="145"/>
      <c r="AB195" s="145"/>
      <c r="AC195" s="145"/>
      <c r="AD195" s="145"/>
      <c r="AE195" s="145"/>
      <c r="AF195" s="145"/>
      <c r="AG195" s="145" t="s">
        <v>161</v>
      </c>
      <c r="AH195" s="145">
        <v>0</v>
      </c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</row>
    <row r="196" spans="1:60" ht="22.5" outlineLevel="1" x14ac:dyDescent="0.2">
      <c r="A196" s="167">
        <v>62</v>
      </c>
      <c r="B196" s="168" t="s">
        <v>510</v>
      </c>
      <c r="C196" s="177" t="s">
        <v>511</v>
      </c>
      <c r="D196" s="169" t="s">
        <v>196</v>
      </c>
      <c r="E196" s="170">
        <v>4</v>
      </c>
      <c r="F196" s="171"/>
      <c r="G196" s="172">
        <f>ROUND(E196*F196,2)</f>
        <v>0</v>
      </c>
      <c r="H196" s="171"/>
      <c r="I196" s="172">
        <f>ROUND(E196*H196,2)</f>
        <v>0</v>
      </c>
      <c r="J196" s="171"/>
      <c r="K196" s="172">
        <f>ROUND(E196*J196,2)</f>
        <v>0</v>
      </c>
      <c r="L196" s="172">
        <v>15</v>
      </c>
      <c r="M196" s="172">
        <f>G196*(1+L196/100)</f>
        <v>0</v>
      </c>
      <c r="N196" s="172">
        <v>2.3500000000000001E-3</v>
      </c>
      <c r="O196" s="172">
        <f>ROUND(E196*N196,2)</f>
        <v>0.01</v>
      </c>
      <c r="P196" s="172">
        <v>0</v>
      </c>
      <c r="Q196" s="172">
        <f>ROUND(E196*P196,2)</f>
        <v>0</v>
      </c>
      <c r="R196" s="172" t="s">
        <v>276</v>
      </c>
      <c r="S196" s="172" t="s">
        <v>157</v>
      </c>
      <c r="T196" s="173" t="s">
        <v>157</v>
      </c>
      <c r="U196" s="154">
        <v>0.61399999999999999</v>
      </c>
      <c r="V196" s="154">
        <f>ROUND(E196*U196,2)</f>
        <v>2.46</v>
      </c>
      <c r="W196" s="154"/>
      <c r="X196" s="154" t="s">
        <v>158</v>
      </c>
      <c r="Y196" s="145"/>
      <c r="Z196" s="145"/>
      <c r="AA196" s="145"/>
      <c r="AB196" s="145"/>
      <c r="AC196" s="145"/>
      <c r="AD196" s="145"/>
      <c r="AE196" s="145"/>
      <c r="AF196" s="145"/>
      <c r="AG196" s="145" t="s">
        <v>159</v>
      </c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</row>
    <row r="197" spans="1:60" outlineLevel="1" x14ac:dyDescent="0.2">
      <c r="A197" s="152"/>
      <c r="B197" s="153"/>
      <c r="C197" s="178" t="s">
        <v>504</v>
      </c>
      <c r="D197" s="155"/>
      <c r="E197" s="156">
        <v>4</v>
      </c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45"/>
      <c r="Z197" s="145"/>
      <c r="AA197" s="145"/>
      <c r="AB197" s="145"/>
      <c r="AC197" s="145"/>
      <c r="AD197" s="145"/>
      <c r="AE197" s="145"/>
      <c r="AF197" s="145"/>
      <c r="AG197" s="145" t="s">
        <v>161</v>
      </c>
      <c r="AH197" s="145">
        <v>0</v>
      </c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</row>
    <row r="198" spans="1:60" ht="22.5" outlineLevel="1" x14ac:dyDescent="0.2">
      <c r="A198" s="167">
        <v>63</v>
      </c>
      <c r="B198" s="168" t="s">
        <v>512</v>
      </c>
      <c r="C198" s="177" t="s">
        <v>513</v>
      </c>
      <c r="D198" s="169" t="s">
        <v>196</v>
      </c>
      <c r="E198" s="170">
        <v>2</v>
      </c>
      <c r="F198" s="171"/>
      <c r="G198" s="172">
        <f>ROUND(E198*F198,2)</f>
        <v>0</v>
      </c>
      <c r="H198" s="171"/>
      <c r="I198" s="172">
        <f>ROUND(E198*H198,2)</f>
        <v>0</v>
      </c>
      <c r="J198" s="171"/>
      <c r="K198" s="172">
        <f>ROUND(E198*J198,2)</f>
        <v>0</v>
      </c>
      <c r="L198" s="172">
        <v>15</v>
      </c>
      <c r="M198" s="172">
        <f>G198*(1+L198/100)</f>
        <v>0</v>
      </c>
      <c r="N198" s="172">
        <v>6.6549999999999998E-2</v>
      </c>
      <c r="O198" s="172">
        <f>ROUND(E198*N198,2)</f>
        <v>0.13</v>
      </c>
      <c r="P198" s="172">
        <v>0</v>
      </c>
      <c r="Q198" s="172">
        <f>ROUND(E198*P198,2)</f>
        <v>0</v>
      </c>
      <c r="R198" s="172" t="s">
        <v>276</v>
      </c>
      <c r="S198" s="172" t="s">
        <v>157</v>
      </c>
      <c r="T198" s="173" t="s">
        <v>157</v>
      </c>
      <c r="U198" s="154">
        <v>0.9</v>
      </c>
      <c r="V198" s="154">
        <f>ROUND(E198*U198,2)</f>
        <v>1.8</v>
      </c>
      <c r="W198" s="154"/>
      <c r="X198" s="154" t="s">
        <v>158</v>
      </c>
      <c r="Y198" s="145"/>
      <c r="Z198" s="145"/>
      <c r="AA198" s="145"/>
      <c r="AB198" s="145"/>
      <c r="AC198" s="145"/>
      <c r="AD198" s="145"/>
      <c r="AE198" s="145"/>
      <c r="AF198" s="145"/>
      <c r="AG198" s="145" t="s">
        <v>159</v>
      </c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</row>
    <row r="199" spans="1:60" outlineLevel="1" x14ac:dyDescent="0.2">
      <c r="A199" s="152"/>
      <c r="B199" s="153"/>
      <c r="C199" s="178" t="s">
        <v>366</v>
      </c>
      <c r="D199" s="155"/>
      <c r="E199" s="156">
        <v>2</v>
      </c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45"/>
      <c r="Z199" s="145"/>
      <c r="AA199" s="145"/>
      <c r="AB199" s="145"/>
      <c r="AC199" s="145"/>
      <c r="AD199" s="145"/>
      <c r="AE199" s="145"/>
      <c r="AF199" s="145"/>
      <c r="AG199" s="145" t="s">
        <v>161</v>
      </c>
      <c r="AH199" s="145">
        <v>5</v>
      </c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</row>
    <row r="200" spans="1:60" ht="22.5" outlineLevel="1" x14ac:dyDescent="0.2">
      <c r="A200" s="167">
        <v>64</v>
      </c>
      <c r="B200" s="168" t="s">
        <v>514</v>
      </c>
      <c r="C200" s="177" t="s">
        <v>515</v>
      </c>
      <c r="D200" s="169" t="s">
        <v>196</v>
      </c>
      <c r="E200" s="170">
        <v>4</v>
      </c>
      <c r="F200" s="171"/>
      <c r="G200" s="172">
        <f>ROUND(E200*F200,2)</f>
        <v>0</v>
      </c>
      <c r="H200" s="171"/>
      <c r="I200" s="172">
        <f>ROUND(E200*H200,2)</f>
        <v>0</v>
      </c>
      <c r="J200" s="171"/>
      <c r="K200" s="172">
        <f>ROUND(E200*J200,2)</f>
        <v>0</v>
      </c>
      <c r="L200" s="172">
        <v>15</v>
      </c>
      <c r="M200" s="172">
        <f>G200*(1+L200/100)</f>
        <v>0</v>
      </c>
      <c r="N200" s="172">
        <v>2.3999999999999998E-3</v>
      </c>
      <c r="O200" s="172">
        <f>ROUND(E200*N200,2)</f>
        <v>0.01</v>
      </c>
      <c r="P200" s="172">
        <v>0</v>
      </c>
      <c r="Q200" s="172">
        <f>ROUND(E200*P200,2)</f>
        <v>0</v>
      </c>
      <c r="R200" s="172" t="s">
        <v>276</v>
      </c>
      <c r="S200" s="172" t="s">
        <v>157</v>
      </c>
      <c r="T200" s="173" t="s">
        <v>157</v>
      </c>
      <c r="U200" s="154">
        <v>0.13</v>
      </c>
      <c r="V200" s="154">
        <f>ROUND(E200*U200,2)</f>
        <v>0.52</v>
      </c>
      <c r="W200" s="154"/>
      <c r="X200" s="154" t="s">
        <v>158</v>
      </c>
      <c r="Y200" s="145"/>
      <c r="Z200" s="145"/>
      <c r="AA200" s="145"/>
      <c r="AB200" s="145"/>
      <c r="AC200" s="145"/>
      <c r="AD200" s="145"/>
      <c r="AE200" s="145"/>
      <c r="AF200" s="145"/>
      <c r="AG200" s="145" t="s">
        <v>159</v>
      </c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</row>
    <row r="201" spans="1:60" outlineLevel="1" x14ac:dyDescent="0.2">
      <c r="A201" s="152"/>
      <c r="B201" s="153"/>
      <c r="C201" s="178" t="s">
        <v>516</v>
      </c>
      <c r="D201" s="155"/>
      <c r="E201" s="156">
        <v>4</v>
      </c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45"/>
      <c r="Z201" s="145"/>
      <c r="AA201" s="145"/>
      <c r="AB201" s="145"/>
      <c r="AC201" s="145"/>
      <c r="AD201" s="145"/>
      <c r="AE201" s="145"/>
      <c r="AF201" s="145"/>
      <c r="AG201" s="145" t="s">
        <v>161</v>
      </c>
      <c r="AH201" s="145">
        <v>5</v>
      </c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</row>
    <row r="202" spans="1:60" outlineLevel="1" x14ac:dyDescent="0.2">
      <c r="A202" s="167">
        <v>65</v>
      </c>
      <c r="B202" s="168" t="s">
        <v>517</v>
      </c>
      <c r="C202" s="177" t="s">
        <v>518</v>
      </c>
      <c r="D202" s="169" t="s">
        <v>164</v>
      </c>
      <c r="E202" s="170">
        <v>4.2</v>
      </c>
      <c r="F202" s="171"/>
      <c r="G202" s="172">
        <f>ROUND(E202*F202,2)</f>
        <v>0</v>
      </c>
      <c r="H202" s="171"/>
      <c r="I202" s="172">
        <f>ROUND(E202*H202,2)</f>
        <v>0</v>
      </c>
      <c r="J202" s="171"/>
      <c r="K202" s="172">
        <f>ROUND(E202*J202,2)</f>
        <v>0</v>
      </c>
      <c r="L202" s="172">
        <v>15</v>
      </c>
      <c r="M202" s="172">
        <f>G202*(1+L202/100)</f>
        <v>0</v>
      </c>
      <c r="N202" s="172">
        <v>0</v>
      </c>
      <c r="O202" s="172">
        <f>ROUND(E202*N202,2)</f>
        <v>0</v>
      </c>
      <c r="P202" s="172">
        <v>9.3579999999999997E-2</v>
      </c>
      <c r="Q202" s="172">
        <f>ROUND(E202*P202,2)</f>
        <v>0.39</v>
      </c>
      <c r="R202" s="172" t="s">
        <v>276</v>
      </c>
      <c r="S202" s="172" t="s">
        <v>157</v>
      </c>
      <c r="T202" s="173" t="s">
        <v>157</v>
      </c>
      <c r="U202" s="154">
        <v>0.35</v>
      </c>
      <c r="V202" s="154">
        <f>ROUND(E202*U202,2)</f>
        <v>1.47</v>
      </c>
      <c r="W202" s="154"/>
      <c r="X202" s="154" t="s">
        <v>158</v>
      </c>
      <c r="Y202" s="145"/>
      <c r="Z202" s="145"/>
      <c r="AA202" s="145"/>
      <c r="AB202" s="145"/>
      <c r="AC202" s="145"/>
      <c r="AD202" s="145"/>
      <c r="AE202" s="145"/>
      <c r="AF202" s="145"/>
      <c r="AG202" s="145" t="s">
        <v>159</v>
      </c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</row>
    <row r="203" spans="1:60" outlineLevel="1" x14ac:dyDescent="0.2">
      <c r="A203" s="152"/>
      <c r="B203" s="153"/>
      <c r="C203" s="178" t="s">
        <v>519</v>
      </c>
      <c r="D203" s="155"/>
      <c r="E203" s="156">
        <v>4.2</v>
      </c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45"/>
      <c r="Z203" s="145"/>
      <c r="AA203" s="145"/>
      <c r="AB203" s="145"/>
      <c r="AC203" s="145"/>
      <c r="AD203" s="145"/>
      <c r="AE203" s="145"/>
      <c r="AF203" s="145"/>
      <c r="AG203" s="145" t="s">
        <v>161</v>
      </c>
      <c r="AH203" s="145">
        <v>0</v>
      </c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</row>
    <row r="204" spans="1:60" outlineLevel="1" x14ac:dyDescent="0.2">
      <c r="A204" s="182">
        <v>66</v>
      </c>
      <c r="B204" s="183" t="s">
        <v>520</v>
      </c>
      <c r="C204" s="190" t="s">
        <v>521</v>
      </c>
      <c r="D204" s="184" t="s">
        <v>219</v>
      </c>
      <c r="E204" s="185">
        <v>52</v>
      </c>
      <c r="F204" s="186"/>
      <c r="G204" s="187">
        <f>ROUND(E204*F204,2)</f>
        <v>0</v>
      </c>
      <c r="H204" s="186"/>
      <c r="I204" s="187">
        <f>ROUND(E204*H204,2)</f>
        <v>0</v>
      </c>
      <c r="J204" s="186"/>
      <c r="K204" s="187">
        <f>ROUND(E204*J204,2)</f>
        <v>0</v>
      </c>
      <c r="L204" s="187">
        <v>15</v>
      </c>
      <c r="M204" s="187">
        <f>G204*(1+L204/100)</f>
        <v>0</v>
      </c>
      <c r="N204" s="187">
        <v>1.1299999999999999E-3</v>
      </c>
      <c r="O204" s="187">
        <f>ROUND(E204*N204,2)</f>
        <v>0.06</v>
      </c>
      <c r="P204" s="187">
        <v>0</v>
      </c>
      <c r="Q204" s="187">
        <f>ROUND(E204*P204,2)</f>
        <v>0</v>
      </c>
      <c r="R204" s="187" t="s">
        <v>276</v>
      </c>
      <c r="S204" s="187" t="s">
        <v>157</v>
      </c>
      <c r="T204" s="188" t="s">
        <v>157</v>
      </c>
      <c r="U204" s="154">
        <v>0.114</v>
      </c>
      <c r="V204" s="154">
        <f>ROUND(E204*U204,2)</f>
        <v>5.93</v>
      </c>
      <c r="W204" s="154"/>
      <c r="X204" s="154" t="s">
        <v>158</v>
      </c>
      <c r="Y204" s="145"/>
      <c r="Z204" s="145"/>
      <c r="AA204" s="145"/>
      <c r="AB204" s="145"/>
      <c r="AC204" s="145"/>
      <c r="AD204" s="145"/>
      <c r="AE204" s="145"/>
      <c r="AF204" s="145"/>
      <c r="AG204" s="145" t="s">
        <v>159</v>
      </c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</row>
    <row r="205" spans="1:60" outlineLevel="1" x14ac:dyDescent="0.2">
      <c r="A205" s="167">
        <v>67</v>
      </c>
      <c r="B205" s="168" t="s">
        <v>522</v>
      </c>
      <c r="C205" s="177" t="s">
        <v>523</v>
      </c>
      <c r="D205" s="169" t="s">
        <v>196</v>
      </c>
      <c r="E205" s="170">
        <v>5</v>
      </c>
      <c r="F205" s="171"/>
      <c r="G205" s="172">
        <f>ROUND(E205*F205,2)</f>
        <v>0</v>
      </c>
      <c r="H205" s="171"/>
      <c r="I205" s="172">
        <f>ROUND(E205*H205,2)</f>
        <v>0</v>
      </c>
      <c r="J205" s="171"/>
      <c r="K205" s="172">
        <f>ROUND(E205*J205,2)</f>
        <v>0</v>
      </c>
      <c r="L205" s="172">
        <v>15</v>
      </c>
      <c r="M205" s="172">
        <f>G205*(1+L205/100)</f>
        <v>0</v>
      </c>
      <c r="N205" s="172">
        <v>6.9999999999999994E-5</v>
      </c>
      <c r="O205" s="172">
        <f>ROUND(E205*N205,2)</f>
        <v>0</v>
      </c>
      <c r="P205" s="172">
        <v>4.4999999999999997E-3</v>
      </c>
      <c r="Q205" s="172">
        <f>ROUND(E205*P205,2)</f>
        <v>0.02</v>
      </c>
      <c r="R205" s="172" t="s">
        <v>276</v>
      </c>
      <c r="S205" s="172" t="s">
        <v>157</v>
      </c>
      <c r="T205" s="173" t="s">
        <v>157</v>
      </c>
      <c r="U205" s="154">
        <v>0.42</v>
      </c>
      <c r="V205" s="154">
        <f>ROUND(E205*U205,2)</f>
        <v>2.1</v>
      </c>
      <c r="W205" s="154"/>
      <c r="X205" s="154" t="s">
        <v>158</v>
      </c>
      <c r="Y205" s="145"/>
      <c r="Z205" s="145"/>
      <c r="AA205" s="145"/>
      <c r="AB205" s="145"/>
      <c r="AC205" s="145"/>
      <c r="AD205" s="145"/>
      <c r="AE205" s="145"/>
      <c r="AF205" s="145"/>
      <c r="AG205" s="145" t="s">
        <v>159</v>
      </c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</row>
    <row r="206" spans="1:60" outlineLevel="1" x14ac:dyDescent="0.2">
      <c r="A206" s="152"/>
      <c r="B206" s="153"/>
      <c r="C206" s="178" t="s">
        <v>246</v>
      </c>
      <c r="D206" s="155"/>
      <c r="E206" s="156">
        <v>5</v>
      </c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45"/>
      <c r="Z206" s="145"/>
      <c r="AA206" s="145"/>
      <c r="AB206" s="145"/>
      <c r="AC206" s="145"/>
      <c r="AD206" s="145"/>
      <c r="AE206" s="145"/>
      <c r="AF206" s="145"/>
      <c r="AG206" s="145" t="s">
        <v>161</v>
      </c>
      <c r="AH206" s="145">
        <v>0</v>
      </c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</row>
    <row r="207" spans="1:60" outlineLevel="1" x14ac:dyDescent="0.2">
      <c r="A207" s="167">
        <v>68</v>
      </c>
      <c r="B207" s="168" t="s">
        <v>524</v>
      </c>
      <c r="C207" s="177" t="s">
        <v>525</v>
      </c>
      <c r="D207" s="169" t="s">
        <v>196</v>
      </c>
      <c r="E207" s="170">
        <v>1</v>
      </c>
      <c r="F207" s="171"/>
      <c r="G207" s="172">
        <f>ROUND(E207*F207,2)</f>
        <v>0</v>
      </c>
      <c r="H207" s="171"/>
      <c r="I207" s="172">
        <f>ROUND(E207*H207,2)</f>
        <v>0</v>
      </c>
      <c r="J207" s="171"/>
      <c r="K207" s="172">
        <f>ROUND(E207*J207,2)</f>
        <v>0</v>
      </c>
      <c r="L207" s="172">
        <v>15</v>
      </c>
      <c r="M207" s="172">
        <f>G207*(1+L207/100)</f>
        <v>0</v>
      </c>
      <c r="N207" s="172">
        <v>6.9999999999999994E-5</v>
      </c>
      <c r="O207" s="172">
        <f>ROUND(E207*N207,2)</f>
        <v>0</v>
      </c>
      <c r="P207" s="172">
        <v>2.1999999999999999E-2</v>
      </c>
      <c r="Q207" s="172">
        <f>ROUND(E207*P207,2)</f>
        <v>0.02</v>
      </c>
      <c r="R207" s="172" t="s">
        <v>276</v>
      </c>
      <c r="S207" s="172" t="s">
        <v>157</v>
      </c>
      <c r="T207" s="173" t="s">
        <v>157</v>
      </c>
      <c r="U207" s="154">
        <v>0.5</v>
      </c>
      <c r="V207" s="154">
        <f>ROUND(E207*U207,2)</f>
        <v>0.5</v>
      </c>
      <c r="W207" s="154"/>
      <c r="X207" s="154" t="s">
        <v>158</v>
      </c>
      <c r="Y207" s="145"/>
      <c r="Z207" s="145"/>
      <c r="AA207" s="145"/>
      <c r="AB207" s="145"/>
      <c r="AC207" s="145"/>
      <c r="AD207" s="145"/>
      <c r="AE207" s="145"/>
      <c r="AF207" s="145"/>
      <c r="AG207" s="145" t="s">
        <v>159</v>
      </c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</row>
    <row r="208" spans="1:60" outlineLevel="1" x14ac:dyDescent="0.2">
      <c r="A208" s="152"/>
      <c r="B208" s="153"/>
      <c r="C208" s="178" t="s">
        <v>206</v>
      </c>
      <c r="D208" s="155"/>
      <c r="E208" s="156">
        <v>1</v>
      </c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45"/>
      <c r="Z208" s="145"/>
      <c r="AA208" s="145"/>
      <c r="AB208" s="145"/>
      <c r="AC208" s="145"/>
      <c r="AD208" s="145"/>
      <c r="AE208" s="145"/>
      <c r="AF208" s="145"/>
      <c r="AG208" s="145" t="s">
        <v>161</v>
      </c>
      <c r="AH208" s="145">
        <v>0</v>
      </c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</row>
    <row r="209" spans="1:60" ht="33.75" outlineLevel="1" x14ac:dyDescent="0.2">
      <c r="A209" s="167">
        <v>69</v>
      </c>
      <c r="B209" s="168" t="s">
        <v>526</v>
      </c>
      <c r="C209" s="177" t="s">
        <v>527</v>
      </c>
      <c r="D209" s="169" t="s">
        <v>196</v>
      </c>
      <c r="E209" s="170">
        <v>1</v>
      </c>
      <c r="F209" s="171"/>
      <c r="G209" s="172">
        <f>ROUND(E209*F209,2)</f>
        <v>0</v>
      </c>
      <c r="H209" s="171"/>
      <c r="I209" s="172">
        <f>ROUND(E209*H209,2)</f>
        <v>0</v>
      </c>
      <c r="J209" s="171"/>
      <c r="K209" s="172">
        <f>ROUND(E209*J209,2)</f>
        <v>0</v>
      </c>
      <c r="L209" s="172">
        <v>15</v>
      </c>
      <c r="M209" s="172">
        <f>G209*(1+L209/100)</f>
        <v>0</v>
      </c>
      <c r="N209" s="172">
        <v>0</v>
      </c>
      <c r="O209" s="172">
        <f>ROUND(E209*N209,2)</f>
        <v>0</v>
      </c>
      <c r="P209" s="172">
        <v>0</v>
      </c>
      <c r="Q209" s="172">
        <f>ROUND(E209*P209,2)</f>
        <v>0</v>
      </c>
      <c r="R209" s="172"/>
      <c r="S209" s="172" t="s">
        <v>220</v>
      </c>
      <c r="T209" s="173" t="s">
        <v>221</v>
      </c>
      <c r="U209" s="154">
        <v>0</v>
      </c>
      <c r="V209" s="154">
        <f>ROUND(E209*U209,2)</f>
        <v>0</v>
      </c>
      <c r="W209" s="154"/>
      <c r="X209" s="154" t="s">
        <v>158</v>
      </c>
      <c r="Y209" s="145"/>
      <c r="Z209" s="145"/>
      <c r="AA209" s="145"/>
      <c r="AB209" s="145"/>
      <c r="AC209" s="145"/>
      <c r="AD209" s="145"/>
      <c r="AE209" s="145"/>
      <c r="AF209" s="145"/>
      <c r="AG209" s="145" t="s">
        <v>159</v>
      </c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</row>
    <row r="210" spans="1:60" outlineLevel="1" x14ac:dyDescent="0.2">
      <c r="A210" s="152"/>
      <c r="B210" s="153"/>
      <c r="C210" s="247" t="s">
        <v>528</v>
      </c>
      <c r="D210" s="248"/>
      <c r="E210" s="248"/>
      <c r="F210" s="248"/>
      <c r="G210" s="248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45"/>
      <c r="Z210" s="145"/>
      <c r="AA210" s="145"/>
      <c r="AB210" s="145"/>
      <c r="AC210" s="145"/>
      <c r="AD210" s="145"/>
      <c r="AE210" s="145"/>
      <c r="AF210" s="145"/>
      <c r="AG210" s="145" t="s">
        <v>167</v>
      </c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</row>
    <row r="211" spans="1:60" outlineLevel="1" x14ac:dyDescent="0.2">
      <c r="A211" s="152"/>
      <c r="B211" s="153"/>
      <c r="C211" s="249" t="s">
        <v>529</v>
      </c>
      <c r="D211" s="250"/>
      <c r="E211" s="250"/>
      <c r="F211" s="250"/>
      <c r="G211" s="250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45"/>
      <c r="Z211" s="145"/>
      <c r="AA211" s="145"/>
      <c r="AB211" s="145"/>
      <c r="AC211" s="145"/>
      <c r="AD211" s="145"/>
      <c r="AE211" s="145"/>
      <c r="AF211" s="145"/>
      <c r="AG211" s="145" t="s">
        <v>167</v>
      </c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</row>
    <row r="212" spans="1:60" outlineLevel="1" x14ac:dyDescent="0.2">
      <c r="A212" s="152"/>
      <c r="B212" s="153"/>
      <c r="C212" s="189" t="s">
        <v>470</v>
      </c>
      <c r="D212" s="157"/>
      <c r="E212" s="158"/>
      <c r="F212" s="159"/>
      <c r="G212" s="159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45"/>
      <c r="Z212" s="145"/>
      <c r="AA212" s="145"/>
      <c r="AB212" s="145"/>
      <c r="AC212" s="145"/>
      <c r="AD212" s="145"/>
      <c r="AE212" s="145"/>
      <c r="AF212" s="145"/>
      <c r="AG212" s="145" t="s">
        <v>167</v>
      </c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</row>
    <row r="213" spans="1:60" outlineLevel="1" x14ac:dyDescent="0.2">
      <c r="A213" s="152"/>
      <c r="B213" s="153"/>
      <c r="C213" s="189" t="s">
        <v>470</v>
      </c>
      <c r="D213" s="157"/>
      <c r="E213" s="158"/>
      <c r="F213" s="159"/>
      <c r="G213" s="159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45"/>
      <c r="Z213" s="145"/>
      <c r="AA213" s="145"/>
      <c r="AB213" s="145"/>
      <c r="AC213" s="145"/>
      <c r="AD213" s="145"/>
      <c r="AE213" s="145"/>
      <c r="AF213" s="145"/>
      <c r="AG213" s="145" t="s">
        <v>167</v>
      </c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</row>
    <row r="214" spans="1:60" outlineLevel="1" x14ac:dyDescent="0.2">
      <c r="A214" s="152"/>
      <c r="B214" s="153"/>
      <c r="C214" s="249" t="s">
        <v>530</v>
      </c>
      <c r="D214" s="250"/>
      <c r="E214" s="250"/>
      <c r="F214" s="250"/>
      <c r="G214" s="250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45"/>
      <c r="Z214" s="145"/>
      <c r="AA214" s="145"/>
      <c r="AB214" s="145"/>
      <c r="AC214" s="145"/>
      <c r="AD214" s="145"/>
      <c r="AE214" s="145"/>
      <c r="AF214" s="145"/>
      <c r="AG214" s="145" t="s">
        <v>167</v>
      </c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</row>
    <row r="215" spans="1:60" ht="22.5" outlineLevel="1" x14ac:dyDescent="0.2">
      <c r="A215" s="152"/>
      <c r="B215" s="153"/>
      <c r="C215" s="249" t="s">
        <v>531</v>
      </c>
      <c r="D215" s="250"/>
      <c r="E215" s="250"/>
      <c r="F215" s="250"/>
      <c r="G215" s="250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45"/>
      <c r="Z215" s="145"/>
      <c r="AA215" s="145"/>
      <c r="AB215" s="145"/>
      <c r="AC215" s="145"/>
      <c r="AD215" s="145"/>
      <c r="AE215" s="145"/>
      <c r="AF215" s="145"/>
      <c r="AG215" s="145" t="s">
        <v>167</v>
      </c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74" t="str">
        <f>C215</f>
        <v xml:space="preserve"> - expanzní automat, řídící jednotka s touch displejem, o max. hmotnosti 57,5 kg a o max. rozměrech výška 921 mm, šířka 750 mm a hloubka 799 mm, 2ks čerpadel, PN 10, min provozní tlak do a včetně 2,5 bar, připojení G 1 1/4"</v>
      </c>
      <c r="BB215" s="145"/>
      <c r="BC215" s="145"/>
      <c r="BD215" s="145"/>
      <c r="BE215" s="145"/>
      <c r="BF215" s="145"/>
      <c r="BG215" s="145"/>
      <c r="BH215" s="145"/>
    </row>
    <row r="216" spans="1:60" outlineLevel="1" x14ac:dyDescent="0.2">
      <c r="A216" s="152"/>
      <c r="B216" s="153"/>
      <c r="C216" s="249" t="s">
        <v>532</v>
      </c>
      <c r="D216" s="250"/>
      <c r="E216" s="250"/>
      <c r="F216" s="250"/>
      <c r="G216" s="250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45"/>
      <c r="Z216" s="145"/>
      <c r="AA216" s="145"/>
      <c r="AB216" s="145"/>
      <c r="AC216" s="145"/>
      <c r="AD216" s="145"/>
      <c r="AE216" s="145"/>
      <c r="AF216" s="145"/>
      <c r="AG216" s="145" t="s">
        <v>167</v>
      </c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</row>
    <row r="217" spans="1:60" outlineLevel="1" x14ac:dyDescent="0.2">
      <c r="A217" s="152"/>
      <c r="B217" s="153"/>
      <c r="C217" s="249" t="s">
        <v>533</v>
      </c>
      <c r="D217" s="250"/>
      <c r="E217" s="250"/>
      <c r="F217" s="250"/>
      <c r="G217" s="250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45"/>
      <c r="Z217" s="145"/>
      <c r="AA217" s="145"/>
      <c r="AB217" s="145"/>
      <c r="AC217" s="145"/>
      <c r="AD217" s="145"/>
      <c r="AE217" s="145"/>
      <c r="AF217" s="145"/>
      <c r="AG217" s="145" t="s">
        <v>167</v>
      </c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</row>
    <row r="218" spans="1:60" outlineLevel="1" x14ac:dyDescent="0.2">
      <c r="A218" s="152"/>
      <c r="B218" s="153"/>
      <c r="C218" s="249" t="s">
        <v>534</v>
      </c>
      <c r="D218" s="250"/>
      <c r="E218" s="250"/>
      <c r="F218" s="250"/>
      <c r="G218" s="250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45"/>
      <c r="Z218" s="145"/>
      <c r="AA218" s="145"/>
      <c r="AB218" s="145"/>
      <c r="AC218" s="145"/>
      <c r="AD218" s="145"/>
      <c r="AE218" s="145"/>
      <c r="AF218" s="145"/>
      <c r="AG218" s="145" t="s">
        <v>167</v>
      </c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</row>
    <row r="219" spans="1:60" outlineLevel="1" x14ac:dyDescent="0.2">
      <c r="A219" s="152"/>
      <c r="B219" s="153"/>
      <c r="C219" s="249" t="s">
        <v>535</v>
      </c>
      <c r="D219" s="250"/>
      <c r="E219" s="250"/>
      <c r="F219" s="250"/>
      <c r="G219" s="250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45"/>
      <c r="Z219" s="145"/>
      <c r="AA219" s="145"/>
      <c r="AB219" s="145"/>
      <c r="AC219" s="145"/>
      <c r="AD219" s="145"/>
      <c r="AE219" s="145"/>
      <c r="AF219" s="145"/>
      <c r="AG219" s="145" t="s">
        <v>167</v>
      </c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</row>
    <row r="220" spans="1:60" outlineLevel="1" x14ac:dyDescent="0.2">
      <c r="A220" s="152"/>
      <c r="B220" s="153"/>
      <c r="C220" s="249" t="s">
        <v>536</v>
      </c>
      <c r="D220" s="250"/>
      <c r="E220" s="250"/>
      <c r="F220" s="250"/>
      <c r="G220" s="250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45"/>
      <c r="Z220" s="145"/>
      <c r="AA220" s="145"/>
      <c r="AB220" s="145"/>
      <c r="AC220" s="145"/>
      <c r="AD220" s="145"/>
      <c r="AE220" s="145"/>
      <c r="AF220" s="145"/>
      <c r="AG220" s="145" t="s">
        <v>167</v>
      </c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</row>
    <row r="221" spans="1:60" outlineLevel="1" x14ac:dyDescent="0.2">
      <c r="A221" s="152"/>
      <c r="B221" s="153"/>
      <c r="C221" s="178" t="s">
        <v>206</v>
      </c>
      <c r="D221" s="155"/>
      <c r="E221" s="156">
        <v>1</v>
      </c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45"/>
      <c r="Z221" s="145"/>
      <c r="AA221" s="145"/>
      <c r="AB221" s="145"/>
      <c r="AC221" s="145"/>
      <c r="AD221" s="145"/>
      <c r="AE221" s="145"/>
      <c r="AF221" s="145"/>
      <c r="AG221" s="145" t="s">
        <v>161</v>
      </c>
      <c r="AH221" s="145">
        <v>0</v>
      </c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</row>
    <row r="222" spans="1:60" ht="22.5" outlineLevel="1" x14ac:dyDescent="0.2">
      <c r="A222" s="167">
        <v>70</v>
      </c>
      <c r="B222" s="168" t="s">
        <v>537</v>
      </c>
      <c r="C222" s="177" t="s">
        <v>538</v>
      </c>
      <c r="D222" s="169" t="s">
        <v>196</v>
      </c>
      <c r="E222" s="170">
        <v>2</v>
      </c>
      <c r="F222" s="171"/>
      <c r="G222" s="172">
        <f>ROUND(E222*F222,2)</f>
        <v>0</v>
      </c>
      <c r="H222" s="171"/>
      <c r="I222" s="172">
        <f>ROUND(E222*H222,2)</f>
        <v>0</v>
      </c>
      <c r="J222" s="171"/>
      <c r="K222" s="172">
        <f>ROUND(E222*J222,2)</f>
        <v>0</v>
      </c>
      <c r="L222" s="172">
        <v>15</v>
      </c>
      <c r="M222" s="172">
        <f>G222*(1+L222/100)</f>
        <v>0</v>
      </c>
      <c r="N222" s="172">
        <v>0</v>
      </c>
      <c r="O222" s="172">
        <f>ROUND(E222*N222,2)</f>
        <v>0</v>
      </c>
      <c r="P222" s="172">
        <v>0</v>
      </c>
      <c r="Q222" s="172">
        <f>ROUND(E222*P222,2)</f>
        <v>0</v>
      </c>
      <c r="R222" s="172"/>
      <c r="S222" s="172" t="s">
        <v>220</v>
      </c>
      <c r="T222" s="173" t="s">
        <v>221</v>
      </c>
      <c r="U222" s="154">
        <v>0</v>
      </c>
      <c r="V222" s="154">
        <f>ROUND(E222*U222,2)</f>
        <v>0</v>
      </c>
      <c r="W222" s="154"/>
      <c r="X222" s="154" t="s">
        <v>158</v>
      </c>
      <c r="Y222" s="145"/>
      <c r="Z222" s="145"/>
      <c r="AA222" s="145"/>
      <c r="AB222" s="145"/>
      <c r="AC222" s="145"/>
      <c r="AD222" s="145"/>
      <c r="AE222" s="145"/>
      <c r="AF222" s="145"/>
      <c r="AG222" s="145" t="s">
        <v>159</v>
      </c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</row>
    <row r="223" spans="1:60" outlineLevel="1" x14ac:dyDescent="0.2">
      <c r="A223" s="152"/>
      <c r="B223" s="153"/>
      <c r="C223" s="247" t="s">
        <v>539</v>
      </c>
      <c r="D223" s="248"/>
      <c r="E223" s="248"/>
      <c r="F223" s="248"/>
      <c r="G223" s="248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45"/>
      <c r="Z223" s="145"/>
      <c r="AA223" s="145"/>
      <c r="AB223" s="145"/>
      <c r="AC223" s="145"/>
      <c r="AD223" s="145"/>
      <c r="AE223" s="145"/>
      <c r="AF223" s="145"/>
      <c r="AG223" s="145" t="s">
        <v>167</v>
      </c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</row>
    <row r="224" spans="1:60" outlineLevel="1" x14ac:dyDescent="0.2">
      <c r="A224" s="152"/>
      <c r="B224" s="153"/>
      <c r="C224" s="249" t="s">
        <v>451</v>
      </c>
      <c r="D224" s="250"/>
      <c r="E224" s="250"/>
      <c r="F224" s="250"/>
      <c r="G224" s="250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45"/>
      <c r="Z224" s="145"/>
      <c r="AA224" s="145"/>
      <c r="AB224" s="145"/>
      <c r="AC224" s="145"/>
      <c r="AD224" s="145"/>
      <c r="AE224" s="145"/>
      <c r="AF224" s="145"/>
      <c r="AG224" s="145" t="s">
        <v>167</v>
      </c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</row>
    <row r="225" spans="1:60" outlineLevel="1" x14ac:dyDescent="0.2">
      <c r="A225" s="152"/>
      <c r="B225" s="153"/>
      <c r="C225" s="178" t="s">
        <v>197</v>
      </c>
      <c r="D225" s="155"/>
      <c r="E225" s="156">
        <v>2</v>
      </c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45"/>
      <c r="Z225" s="145"/>
      <c r="AA225" s="145"/>
      <c r="AB225" s="145"/>
      <c r="AC225" s="145"/>
      <c r="AD225" s="145"/>
      <c r="AE225" s="145"/>
      <c r="AF225" s="145"/>
      <c r="AG225" s="145" t="s">
        <v>161</v>
      </c>
      <c r="AH225" s="145">
        <v>0</v>
      </c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</row>
    <row r="226" spans="1:60" ht="22.5" outlineLevel="1" x14ac:dyDescent="0.2">
      <c r="A226" s="167">
        <v>71</v>
      </c>
      <c r="B226" s="168" t="s">
        <v>540</v>
      </c>
      <c r="C226" s="177" t="s">
        <v>541</v>
      </c>
      <c r="D226" s="169" t="s">
        <v>196</v>
      </c>
      <c r="E226" s="170">
        <v>1</v>
      </c>
      <c r="F226" s="171"/>
      <c r="G226" s="172">
        <f>ROUND(E226*F226,2)</f>
        <v>0</v>
      </c>
      <c r="H226" s="171"/>
      <c r="I226" s="172">
        <f>ROUND(E226*H226,2)</f>
        <v>0</v>
      </c>
      <c r="J226" s="171"/>
      <c r="K226" s="172">
        <f>ROUND(E226*J226,2)</f>
        <v>0</v>
      </c>
      <c r="L226" s="172">
        <v>15</v>
      </c>
      <c r="M226" s="172">
        <f>G226*(1+L226/100)</f>
        <v>0</v>
      </c>
      <c r="N226" s="172">
        <v>0</v>
      </c>
      <c r="O226" s="172">
        <f>ROUND(E226*N226,2)</f>
        <v>0</v>
      </c>
      <c r="P226" s="172">
        <v>0</v>
      </c>
      <c r="Q226" s="172">
        <f>ROUND(E226*P226,2)</f>
        <v>0</v>
      </c>
      <c r="R226" s="172"/>
      <c r="S226" s="172" t="s">
        <v>220</v>
      </c>
      <c r="T226" s="173" t="s">
        <v>221</v>
      </c>
      <c r="U226" s="154">
        <v>0</v>
      </c>
      <c r="V226" s="154">
        <f>ROUND(E226*U226,2)</f>
        <v>0</v>
      </c>
      <c r="W226" s="154"/>
      <c r="X226" s="154" t="s">
        <v>158</v>
      </c>
      <c r="Y226" s="145"/>
      <c r="Z226" s="145"/>
      <c r="AA226" s="145"/>
      <c r="AB226" s="145"/>
      <c r="AC226" s="145"/>
      <c r="AD226" s="145"/>
      <c r="AE226" s="145"/>
      <c r="AF226" s="145"/>
      <c r="AG226" s="145" t="s">
        <v>159</v>
      </c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</row>
    <row r="227" spans="1:60" outlineLevel="1" x14ac:dyDescent="0.2">
      <c r="A227" s="152"/>
      <c r="B227" s="153"/>
      <c r="C227" s="247" t="s">
        <v>539</v>
      </c>
      <c r="D227" s="248"/>
      <c r="E227" s="248"/>
      <c r="F227" s="248"/>
      <c r="G227" s="248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45"/>
      <c r="Z227" s="145"/>
      <c r="AA227" s="145"/>
      <c r="AB227" s="145"/>
      <c r="AC227" s="145"/>
      <c r="AD227" s="145"/>
      <c r="AE227" s="145"/>
      <c r="AF227" s="145"/>
      <c r="AG227" s="145" t="s">
        <v>167</v>
      </c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</row>
    <row r="228" spans="1:60" outlineLevel="1" x14ac:dyDescent="0.2">
      <c r="A228" s="152"/>
      <c r="B228" s="153"/>
      <c r="C228" s="249" t="s">
        <v>451</v>
      </c>
      <c r="D228" s="250"/>
      <c r="E228" s="250"/>
      <c r="F228" s="250"/>
      <c r="G228" s="250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45"/>
      <c r="Z228" s="145"/>
      <c r="AA228" s="145"/>
      <c r="AB228" s="145"/>
      <c r="AC228" s="145"/>
      <c r="AD228" s="145"/>
      <c r="AE228" s="145"/>
      <c r="AF228" s="145"/>
      <c r="AG228" s="145" t="s">
        <v>167</v>
      </c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</row>
    <row r="229" spans="1:60" outlineLevel="1" x14ac:dyDescent="0.2">
      <c r="A229" s="152"/>
      <c r="B229" s="153"/>
      <c r="C229" s="178" t="s">
        <v>206</v>
      </c>
      <c r="D229" s="155"/>
      <c r="E229" s="156">
        <v>1</v>
      </c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45"/>
      <c r="Z229" s="145"/>
      <c r="AA229" s="145"/>
      <c r="AB229" s="145"/>
      <c r="AC229" s="145"/>
      <c r="AD229" s="145"/>
      <c r="AE229" s="145"/>
      <c r="AF229" s="145"/>
      <c r="AG229" s="145" t="s">
        <v>161</v>
      </c>
      <c r="AH229" s="145">
        <v>0</v>
      </c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</row>
    <row r="230" spans="1:60" ht="22.5" outlineLevel="1" x14ac:dyDescent="0.2">
      <c r="A230" s="167">
        <v>72</v>
      </c>
      <c r="B230" s="168" t="s">
        <v>542</v>
      </c>
      <c r="C230" s="177" t="s">
        <v>543</v>
      </c>
      <c r="D230" s="169" t="s">
        <v>196</v>
      </c>
      <c r="E230" s="170">
        <v>1</v>
      </c>
      <c r="F230" s="171"/>
      <c r="G230" s="172">
        <f>ROUND(E230*F230,2)</f>
        <v>0</v>
      </c>
      <c r="H230" s="171"/>
      <c r="I230" s="172">
        <f>ROUND(E230*H230,2)</f>
        <v>0</v>
      </c>
      <c r="J230" s="171"/>
      <c r="K230" s="172">
        <f>ROUND(E230*J230,2)</f>
        <v>0</v>
      </c>
      <c r="L230" s="172">
        <v>15</v>
      </c>
      <c r="M230" s="172">
        <f>G230*(1+L230/100)</f>
        <v>0</v>
      </c>
      <c r="N230" s="172">
        <v>0</v>
      </c>
      <c r="O230" s="172">
        <f>ROUND(E230*N230,2)</f>
        <v>0</v>
      </c>
      <c r="P230" s="172">
        <v>0</v>
      </c>
      <c r="Q230" s="172">
        <f>ROUND(E230*P230,2)</f>
        <v>0</v>
      </c>
      <c r="R230" s="172"/>
      <c r="S230" s="172" t="s">
        <v>220</v>
      </c>
      <c r="T230" s="173" t="s">
        <v>221</v>
      </c>
      <c r="U230" s="154">
        <v>0</v>
      </c>
      <c r="V230" s="154">
        <f>ROUND(E230*U230,2)</f>
        <v>0</v>
      </c>
      <c r="W230" s="154"/>
      <c r="X230" s="154" t="s">
        <v>158</v>
      </c>
      <c r="Y230" s="145"/>
      <c r="Z230" s="145"/>
      <c r="AA230" s="145"/>
      <c r="AB230" s="145"/>
      <c r="AC230" s="145"/>
      <c r="AD230" s="145"/>
      <c r="AE230" s="145"/>
      <c r="AF230" s="145"/>
      <c r="AG230" s="145" t="s">
        <v>159</v>
      </c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</row>
    <row r="231" spans="1:60" outlineLevel="1" x14ac:dyDescent="0.2">
      <c r="A231" s="152"/>
      <c r="B231" s="153"/>
      <c r="C231" s="247" t="s">
        <v>539</v>
      </c>
      <c r="D231" s="248"/>
      <c r="E231" s="248"/>
      <c r="F231" s="248"/>
      <c r="G231" s="248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45"/>
      <c r="Z231" s="145"/>
      <c r="AA231" s="145"/>
      <c r="AB231" s="145"/>
      <c r="AC231" s="145"/>
      <c r="AD231" s="145"/>
      <c r="AE231" s="145"/>
      <c r="AF231" s="145"/>
      <c r="AG231" s="145" t="s">
        <v>167</v>
      </c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</row>
    <row r="232" spans="1:60" outlineLevel="1" x14ac:dyDescent="0.2">
      <c r="A232" s="152"/>
      <c r="B232" s="153"/>
      <c r="C232" s="249" t="s">
        <v>451</v>
      </c>
      <c r="D232" s="250"/>
      <c r="E232" s="250"/>
      <c r="F232" s="250"/>
      <c r="G232" s="250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45"/>
      <c r="Z232" s="145"/>
      <c r="AA232" s="145"/>
      <c r="AB232" s="145"/>
      <c r="AC232" s="145"/>
      <c r="AD232" s="145"/>
      <c r="AE232" s="145"/>
      <c r="AF232" s="145"/>
      <c r="AG232" s="145" t="s">
        <v>167</v>
      </c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</row>
    <row r="233" spans="1:60" outlineLevel="1" x14ac:dyDescent="0.2">
      <c r="A233" s="152"/>
      <c r="B233" s="153"/>
      <c r="C233" s="178" t="s">
        <v>206</v>
      </c>
      <c r="D233" s="155"/>
      <c r="E233" s="156">
        <v>1</v>
      </c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45"/>
      <c r="Z233" s="145"/>
      <c r="AA233" s="145"/>
      <c r="AB233" s="145"/>
      <c r="AC233" s="145"/>
      <c r="AD233" s="145"/>
      <c r="AE233" s="145"/>
      <c r="AF233" s="145"/>
      <c r="AG233" s="145" t="s">
        <v>161</v>
      </c>
      <c r="AH233" s="145">
        <v>0</v>
      </c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</row>
    <row r="234" spans="1:60" ht="22.5" outlineLevel="1" x14ac:dyDescent="0.2">
      <c r="A234" s="167">
        <v>73</v>
      </c>
      <c r="B234" s="168" t="s">
        <v>544</v>
      </c>
      <c r="C234" s="177" t="s">
        <v>545</v>
      </c>
      <c r="D234" s="169" t="s">
        <v>196</v>
      </c>
      <c r="E234" s="170">
        <v>2</v>
      </c>
      <c r="F234" s="171"/>
      <c r="G234" s="172">
        <f>ROUND(E234*F234,2)</f>
        <v>0</v>
      </c>
      <c r="H234" s="171"/>
      <c r="I234" s="172">
        <f>ROUND(E234*H234,2)</f>
        <v>0</v>
      </c>
      <c r="J234" s="171"/>
      <c r="K234" s="172">
        <f>ROUND(E234*J234,2)</f>
        <v>0</v>
      </c>
      <c r="L234" s="172">
        <v>15</v>
      </c>
      <c r="M234" s="172">
        <f>G234*(1+L234/100)</f>
        <v>0</v>
      </c>
      <c r="N234" s="172">
        <v>0</v>
      </c>
      <c r="O234" s="172">
        <f>ROUND(E234*N234,2)</f>
        <v>0</v>
      </c>
      <c r="P234" s="172">
        <v>0</v>
      </c>
      <c r="Q234" s="172">
        <f>ROUND(E234*P234,2)</f>
        <v>0</v>
      </c>
      <c r="R234" s="172"/>
      <c r="S234" s="172" t="s">
        <v>220</v>
      </c>
      <c r="T234" s="173" t="s">
        <v>221</v>
      </c>
      <c r="U234" s="154">
        <v>0</v>
      </c>
      <c r="V234" s="154">
        <f>ROUND(E234*U234,2)</f>
        <v>0</v>
      </c>
      <c r="W234" s="154"/>
      <c r="X234" s="154" t="s">
        <v>158</v>
      </c>
      <c r="Y234" s="145"/>
      <c r="Z234" s="145"/>
      <c r="AA234" s="145"/>
      <c r="AB234" s="145"/>
      <c r="AC234" s="145"/>
      <c r="AD234" s="145"/>
      <c r="AE234" s="145"/>
      <c r="AF234" s="145"/>
      <c r="AG234" s="145" t="s">
        <v>159</v>
      </c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</row>
    <row r="235" spans="1:60" outlineLevel="1" x14ac:dyDescent="0.2">
      <c r="A235" s="152"/>
      <c r="B235" s="153"/>
      <c r="C235" s="247" t="s">
        <v>539</v>
      </c>
      <c r="D235" s="248"/>
      <c r="E235" s="248"/>
      <c r="F235" s="248"/>
      <c r="G235" s="248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45"/>
      <c r="Z235" s="145"/>
      <c r="AA235" s="145"/>
      <c r="AB235" s="145"/>
      <c r="AC235" s="145"/>
      <c r="AD235" s="145"/>
      <c r="AE235" s="145"/>
      <c r="AF235" s="145"/>
      <c r="AG235" s="145" t="s">
        <v>167</v>
      </c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</row>
    <row r="236" spans="1:60" outlineLevel="1" x14ac:dyDescent="0.2">
      <c r="A236" s="152"/>
      <c r="B236" s="153"/>
      <c r="C236" s="249" t="s">
        <v>451</v>
      </c>
      <c r="D236" s="250"/>
      <c r="E236" s="250"/>
      <c r="F236" s="250"/>
      <c r="G236" s="250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45"/>
      <c r="Z236" s="145"/>
      <c r="AA236" s="145"/>
      <c r="AB236" s="145"/>
      <c r="AC236" s="145"/>
      <c r="AD236" s="145"/>
      <c r="AE236" s="145"/>
      <c r="AF236" s="145"/>
      <c r="AG236" s="145" t="s">
        <v>167</v>
      </c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</row>
    <row r="237" spans="1:60" outlineLevel="1" x14ac:dyDescent="0.2">
      <c r="A237" s="152"/>
      <c r="B237" s="153"/>
      <c r="C237" s="178" t="s">
        <v>197</v>
      </c>
      <c r="D237" s="155"/>
      <c r="E237" s="156">
        <v>2</v>
      </c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45"/>
      <c r="Z237" s="145"/>
      <c r="AA237" s="145"/>
      <c r="AB237" s="145"/>
      <c r="AC237" s="145"/>
      <c r="AD237" s="145"/>
      <c r="AE237" s="145"/>
      <c r="AF237" s="145"/>
      <c r="AG237" s="145" t="s">
        <v>161</v>
      </c>
      <c r="AH237" s="145">
        <v>0</v>
      </c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</row>
    <row r="238" spans="1:60" outlineLevel="1" x14ac:dyDescent="0.2">
      <c r="A238" s="167">
        <v>74</v>
      </c>
      <c r="B238" s="168" t="s">
        <v>546</v>
      </c>
      <c r="C238" s="177" t="s">
        <v>547</v>
      </c>
      <c r="D238" s="169" t="s">
        <v>219</v>
      </c>
      <c r="E238" s="170">
        <v>1</v>
      </c>
      <c r="F238" s="171"/>
      <c r="G238" s="172">
        <f>ROUND(E238*F238,2)</f>
        <v>0</v>
      </c>
      <c r="H238" s="171"/>
      <c r="I238" s="172">
        <f>ROUND(E238*H238,2)</f>
        <v>0</v>
      </c>
      <c r="J238" s="171"/>
      <c r="K238" s="172">
        <f>ROUND(E238*J238,2)</f>
        <v>0</v>
      </c>
      <c r="L238" s="172">
        <v>15</v>
      </c>
      <c r="M238" s="172">
        <f>G238*(1+L238/100)</f>
        <v>0</v>
      </c>
      <c r="N238" s="172">
        <v>0.03</v>
      </c>
      <c r="O238" s="172">
        <f>ROUND(E238*N238,2)</f>
        <v>0.03</v>
      </c>
      <c r="P238" s="172">
        <v>0.1</v>
      </c>
      <c r="Q238" s="172">
        <f>ROUND(E238*P238,2)</f>
        <v>0.1</v>
      </c>
      <c r="R238" s="172"/>
      <c r="S238" s="172" t="s">
        <v>220</v>
      </c>
      <c r="T238" s="173" t="s">
        <v>221</v>
      </c>
      <c r="U238" s="154">
        <v>0</v>
      </c>
      <c r="V238" s="154">
        <f>ROUND(E238*U238,2)</f>
        <v>0</v>
      </c>
      <c r="W238" s="154"/>
      <c r="X238" s="154" t="s">
        <v>158</v>
      </c>
      <c r="Y238" s="145"/>
      <c r="Z238" s="145"/>
      <c r="AA238" s="145"/>
      <c r="AB238" s="145"/>
      <c r="AC238" s="145"/>
      <c r="AD238" s="145"/>
      <c r="AE238" s="145"/>
      <c r="AF238" s="145"/>
      <c r="AG238" s="145" t="s">
        <v>159</v>
      </c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</row>
    <row r="239" spans="1:60" outlineLevel="1" x14ac:dyDescent="0.2">
      <c r="A239" s="152"/>
      <c r="B239" s="153"/>
      <c r="C239" s="178" t="s">
        <v>206</v>
      </c>
      <c r="D239" s="155"/>
      <c r="E239" s="156">
        <v>1</v>
      </c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45"/>
      <c r="Z239" s="145"/>
      <c r="AA239" s="145"/>
      <c r="AB239" s="145"/>
      <c r="AC239" s="145"/>
      <c r="AD239" s="145"/>
      <c r="AE239" s="145"/>
      <c r="AF239" s="145"/>
      <c r="AG239" s="145" t="s">
        <v>161</v>
      </c>
      <c r="AH239" s="145">
        <v>0</v>
      </c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</row>
    <row r="240" spans="1:60" outlineLevel="1" x14ac:dyDescent="0.2">
      <c r="A240" s="167">
        <v>75</v>
      </c>
      <c r="B240" s="168" t="s">
        <v>548</v>
      </c>
      <c r="C240" s="177" t="s">
        <v>549</v>
      </c>
      <c r="D240" s="169" t="s">
        <v>196</v>
      </c>
      <c r="E240" s="170">
        <v>1</v>
      </c>
      <c r="F240" s="171"/>
      <c r="G240" s="172">
        <f>ROUND(E240*F240,2)</f>
        <v>0</v>
      </c>
      <c r="H240" s="171"/>
      <c r="I240" s="172">
        <f>ROUND(E240*H240,2)</f>
        <v>0</v>
      </c>
      <c r="J240" s="171"/>
      <c r="K240" s="172">
        <f>ROUND(E240*J240,2)</f>
        <v>0</v>
      </c>
      <c r="L240" s="172">
        <v>15</v>
      </c>
      <c r="M240" s="172">
        <f>G240*(1+L240/100)</f>
        <v>0</v>
      </c>
      <c r="N240" s="172">
        <v>0</v>
      </c>
      <c r="O240" s="172">
        <f>ROUND(E240*N240,2)</f>
        <v>0</v>
      </c>
      <c r="P240" s="172">
        <v>0</v>
      </c>
      <c r="Q240" s="172">
        <f>ROUND(E240*P240,2)</f>
        <v>0</v>
      </c>
      <c r="R240" s="172"/>
      <c r="S240" s="172" t="s">
        <v>220</v>
      </c>
      <c r="T240" s="173" t="s">
        <v>221</v>
      </c>
      <c r="U240" s="154">
        <v>0</v>
      </c>
      <c r="V240" s="154">
        <f>ROUND(E240*U240,2)</f>
        <v>0</v>
      </c>
      <c r="W240" s="154"/>
      <c r="X240" s="154" t="s">
        <v>158</v>
      </c>
      <c r="Y240" s="145"/>
      <c r="Z240" s="145"/>
      <c r="AA240" s="145"/>
      <c r="AB240" s="145"/>
      <c r="AC240" s="145"/>
      <c r="AD240" s="145"/>
      <c r="AE240" s="145"/>
      <c r="AF240" s="145"/>
      <c r="AG240" s="145" t="s">
        <v>159</v>
      </c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</row>
    <row r="241" spans="1:60" outlineLevel="1" x14ac:dyDescent="0.2">
      <c r="A241" s="152"/>
      <c r="B241" s="153"/>
      <c r="C241" s="247" t="s">
        <v>451</v>
      </c>
      <c r="D241" s="248"/>
      <c r="E241" s="248"/>
      <c r="F241" s="248"/>
      <c r="G241" s="248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45"/>
      <c r="Z241" s="145"/>
      <c r="AA241" s="145"/>
      <c r="AB241" s="145"/>
      <c r="AC241" s="145"/>
      <c r="AD241" s="145"/>
      <c r="AE241" s="145"/>
      <c r="AF241" s="145"/>
      <c r="AG241" s="145" t="s">
        <v>167</v>
      </c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</row>
    <row r="242" spans="1:60" outlineLevel="1" x14ac:dyDescent="0.2">
      <c r="A242" s="152"/>
      <c r="B242" s="153"/>
      <c r="C242" s="178" t="s">
        <v>206</v>
      </c>
      <c r="D242" s="155"/>
      <c r="E242" s="156">
        <v>1</v>
      </c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45"/>
      <c r="Z242" s="145"/>
      <c r="AA242" s="145"/>
      <c r="AB242" s="145"/>
      <c r="AC242" s="145"/>
      <c r="AD242" s="145"/>
      <c r="AE242" s="145"/>
      <c r="AF242" s="145"/>
      <c r="AG242" s="145" t="s">
        <v>161</v>
      </c>
      <c r="AH242" s="145">
        <v>0</v>
      </c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</row>
    <row r="243" spans="1:60" ht="22.5" outlineLevel="1" x14ac:dyDescent="0.2">
      <c r="A243" s="167">
        <v>76</v>
      </c>
      <c r="B243" s="168" t="s">
        <v>550</v>
      </c>
      <c r="C243" s="177" t="s">
        <v>551</v>
      </c>
      <c r="D243" s="169" t="s">
        <v>196</v>
      </c>
      <c r="E243" s="170">
        <v>1</v>
      </c>
      <c r="F243" s="171"/>
      <c r="G243" s="172">
        <f>ROUND(E243*F243,2)</f>
        <v>0</v>
      </c>
      <c r="H243" s="171"/>
      <c r="I243" s="172">
        <f>ROUND(E243*H243,2)</f>
        <v>0</v>
      </c>
      <c r="J243" s="171"/>
      <c r="K243" s="172">
        <f>ROUND(E243*J243,2)</f>
        <v>0</v>
      </c>
      <c r="L243" s="172">
        <v>15</v>
      </c>
      <c r="M243" s="172">
        <f>G243*(1+L243/100)</f>
        <v>0</v>
      </c>
      <c r="N243" s="172">
        <v>0</v>
      </c>
      <c r="O243" s="172">
        <f>ROUND(E243*N243,2)</f>
        <v>0</v>
      </c>
      <c r="P243" s="172">
        <v>0</v>
      </c>
      <c r="Q243" s="172">
        <f>ROUND(E243*P243,2)</f>
        <v>0</v>
      </c>
      <c r="R243" s="172"/>
      <c r="S243" s="172" t="s">
        <v>220</v>
      </c>
      <c r="T243" s="173" t="s">
        <v>221</v>
      </c>
      <c r="U243" s="154">
        <v>0</v>
      </c>
      <c r="V243" s="154">
        <f>ROUND(E243*U243,2)</f>
        <v>0</v>
      </c>
      <c r="W243" s="154"/>
      <c r="X243" s="154" t="s">
        <v>158</v>
      </c>
      <c r="Y243" s="145"/>
      <c r="Z243" s="145"/>
      <c r="AA243" s="145"/>
      <c r="AB243" s="145"/>
      <c r="AC243" s="145"/>
      <c r="AD243" s="145"/>
      <c r="AE243" s="145"/>
      <c r="AF243" s="145"/>
      <c r="AG243" s="145" t="s">
        <v>159</v>
      </c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</row>
    <row r="244" spans="1:60" outlineLevel="1" x14ac:dyDescent="0.2">
      <c r="A244" s="152"/>
      <c r="B244" s="153"/>
      <c r="C244" s="247" t="s">
        <v>451</v>
      </c>
      <c r="D244" s="248"/>
      <c r="E244" s="248"/>
      <c r="F244" s="248"/>
      <c r="G244" s="248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45"/>
      <c r="Z244" s="145"/>
      <c r="AA244" s="145"/>
      <c r="AB244" s="145"/>
      <c r="AC244" s="145"/>
      <c r="AD244" s="145"/>
      <c r="AE244" s="145"/>
      <c r="AF244" s="145"/>
      <c r="AG244" s="145" t="s">
        <v>167</v>
      </c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</row>
    <row r="245" spans="1:60" outlineLevel="1" x14ac:dyDescent="0.2">
      <c r="A245" s="152"/>
      <c r="B245" s="153"/>
      <c r="C245" s="178" t="s">
        <v>206</v>
      </c>
      <c r="D245" s="155"/>
      <c r="E245" s="156">
        <v>1</v>
      </c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45"/>
      <c r="Z245" s="145"/>
      <c r="AA245" s="145"/>
      <c r="AB245" s="145"/>
      <c r="AC245" s="145"/>
      <c r="AD245" s="145"/>
      <c r="AE245" s="145"/>
      <c r="AF245" s="145"/>
      <c r="AG245" s="145" t="s">
        <v>161</v>
      </c>
      <c r="AH245" s="145">
        <v>0</v>
      </c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</row>
    <row r="246" spans="1:60" outlineLevel="1" x14ac:dyDescent="0.2">
      <c r="A246" s="167">
        <v>77</v>
      </c>
      <c r="B246" s="168" t="s">
        <v>552</v>
      </c>
      <c r="C246" s="177" t="s">
        <v>553</v>
      </c>
      <c r="D246" s="169" t="s">
        <v>196</v>
      </c>
      <c r="E246" s="170">
        <v>1</v>
      </c>
      <c r="F246" s="171"/>
      <c r="G246" s="172">
        <f>ROUND(E246*F246,2)</f>
        <v>0</v>
      </c>
      <c r="H246" s="171"/>
      <c r="I246" s="172">
        <f>ROUND(E246*H246,2)</f>
        <v>0</v>
      </c>
      <c r="J246" s="171"/>
      <c r="K246" s="172">
        <f>ROUND(E246*J246,2)</f>
        <v>0</v>
      </c>
      <c r="L246" s="172">
        <v>15</v>
      </c>
      <c r="M246" s="172">
        <f>G246*(1+L246/100)</f>
        <v>0</v>
      </c>
      <c r="N246" s="172">
        <v>0</v>
      </c>
      <c r="O246" s="172">
        <f>ROUND(E246*N246,2)</f>
        <v>0</v>
      </c>
      <c r="P246" s="172">
        <v>0</v>
      </c>
      <c r="Q246" s="172">
        <f>ROUND(E246*P246,2)</f>
        <v>0</v>
      </c>
      <c r="R246" s="172"/>
      <c r="S246" s="172" t="s">
        <v>220</v>
      </c>
      <c r="T246" s="173" t="s">
        <v>221</v>
      </c>
      <c r="U246" s="154">
        <v>0</v>
      </c>
      <c r="V246" s="154">
        <f>ROUND(E246*U246,2)</f>
        <v>0</v>
      </c>
      <c r="W246" s="154"/>
      <c r="X246" s="154" t="s">
        <v>158</v>
      </c>
      <c r="Y246" s="145"/>
      <c r="Z246" s="145"/>
      <c r="AA246" s="145"/>
      <c r="AB246" s="145"/>
      <c r="AC246" s="145"/>
      <c r="AD246" s="145"/>
      <c r="AE246" s="145"/>
      <c r="AF246" s="145"/>
      <c r="AG246" s="145" t="s">
        <v>159</v>
      </c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</row>
    <row r="247" spans="1:60" outlineLevel="1" x14ac:dyDescent="0.2">
      <c r="A247" s="152"/>
      <c r="B247" s="153"/>
      <c r="C247" s="247" t="s">
        <v>451</v>
      </c>
      <c r="D247" s="248"/>
      <c r="E247" s="248"/>
      <c r="F247" s="248"/>
      <c r="G247" s="248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45"/>
      <c r="Z247" s="145"/>
      <c r="AA247" s="145"/>
      <c r="AB247" s="145"/>
      <c r="AC247" s="145"/>
      <c r="AD247" s="145"/>
      <c r="AE247" s="145"/>
      <c r="AF247" s="145"/>
      <c r="AG247" s="145" t="s">
        <v>167</v>
      </c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</row>
    <row r="248" spans="1:60" outlineLevel="1" x14ac:dyDescent="0.2">
      <c r="A248" s="152"/>
      <c r="B248" s="153"/>
      <c r="C248" s="178" t="s">
        <v>362</v>
      </c>
      <c r="D248" s="155"/>
      <c r="E248" s="156">
        <v>1</v>
      </c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45"/>
      <c r="Z248" s="145"/>
      <c r="AA248" s="145"/>
      <c r="AB248" s="145"/>
      <c r="AC248" s="145"/>
      <c r="AD248" s="145"/>
      <c r="AE248" s="145"/>
      <c r="AF248" s="145"/>
      <c r="AG248" s="145" t="s">
        <v>161</v>
      </c>
      <c r="AH248" s="145">
        <v>5</v>
      </c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</row>
    <row r="249" spans="1:60" outlineLevel="1" x14ac:dyDescent="0.2">
      <c r="A249" s="167">
        <v>78</v>
      </c>
      <c r="B249" s="168" t="s">
        <v>554</v>
      </c>
      <c r="C249" s="177" t="s">
        <v>555</v>
      </c>
      <c r="D249" s="169" t="s">
        <v>196</v>
      </c>
      <c r="E249" s="170">
        <v>3</v>
      </c>
      <c r="F249" s="171"/>
      <c r="G249" s="172">
        <f>ROUND(E249*F249,2)</f>
        <v>0</v>
      </c>
      <c r="H249" s="171"/>
      <c r="I249" s="172">
        <f>ROUND(E249*H249,2)</f>
        <v>0</v>
      </c>
      <c r="J249" s="171"/>
      <c r="K249" s="172">
        <f>ROUND(E249*J249,2)</f>
        <v>0</v>
      </c>
      <c r="L249" s="172">
        <v>15</v>
      </c>
      <c r="M249" s="172">
        <f>G249*(1+L249/100)</f>
        <v>0</v>
      </c>
      <c r="N249" s="172">
        <v>5.0000000000000001E-3</v>
      </c>
      <c r="O249" s="172">
        <f>ROUND(E249*N249,2)</f>
        <v>0.02</v>
      </c>
      <c r="P249" s="172">
        <v>0</v>
      </c>
      <c r="Q249" s="172">
        <f>ROUND(E249*P249,2)</f>
        <v>0</v>
      </c>
      <c r="R249" s="172"/>
      <c r="S249" s="172" t="s">
        <v>220</v>
      </c>
      <c r="T249" s="173" t="s">
        <v>221</v>
      </c>
      <c r="U249" s="154">
        <v>0</v>
      </c>
      <c r="V249" s="154">
        <f>ROUND(E249*U249,2)</f>
        <v>0</v>
      </c>
      <c r="W249" s="154"/>
      <c r="X249" s="154" t="s">
        <v>158</v>
      </c>
      <c r="Y249" s="145"/>
      <c r="Z249" s="145"/>
      <c r="AA249" s="145"/>
      <c r="AB249" s="145"/>
      <c r="AC249" s="145"/>
      <c r="AD249" s="145"/>
      <c r="AE249" s="145"/>
      <c r="AF249" s="145"/>
      <c r="AG249" s="145" t="s">
        <v>159</v>
      </c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</row>
    <row r="250" spans="1:60" outlineLevel="1" x14ac:dyDescent="0.2">
      <c r="A250" s="152"/>
      <c r="B250" s="153"/>
      <c r="C250" s="247" t="s">
        <v>556</v>
      </c>
      <c r="D250" s="248"/>
      <c r="E250" s="248"/>
      <c r="F250" s="248"/>
      <c r="G250" s="248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45"/>
      <c r="Z250" s="145"/>
      <c r="AA250" s="145"/>
      <c r="AB250" s="145"/>
      <c r="AC250" s="145"/>
      <c r="AD250" s="145"/>
      <c r="AE250" s="145"/>
      <c r="AF250" s="145"/>
      <c r="AG250" s="145" t="s">
        <v>167</v>
      </c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</row>
    <row r="251" spans="1:60" outlineLevel="1" x14ac:dyDescent="0.2">
      <c r="A251" s="152"/>
      <c r="B251" s="153"/>
      <c r="C251" s="249" t="s">
        <v>557</v>
      </c>
      <c r="D251" s="250"/>
      <c r="E251" s="250"/>
      <c r="F251" s="250"/>
      <c r="G251" s="250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45"/>
      <c r="Z251" s="145"/>
      <c r="AA251" s="145"/>
      <c r="AB251" s="145"/>
      <c r="AC251" s="145"/>
      <c r="AD251" s="145"/>
      <c r="AE251" s="145"/>
      <c r="AF251" s="145"/>
      <c r="AG251" s="145" t="s">
        <v>167</v>
      </c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</row>
    <row r="252" spans="1:60" outlineLevel="1" x14ac:dyDescent="0.2">
      <c r="A252" s="152"/>
      <c r="B252" s="153"/>
      <c r="C252" s="249" t="s">
        <v>558</v>
      </c>
      <c r="D252" s="250"/>
      <c r="E252" s="250"/>
      <c r="F252" s="250"/>
      <c r="G252" s="250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45"/>
      <c r="Z252" s="145"/>
      <c r="AA252" s="145"/>
      <c r="AB252" s="145"/>
      <c r="AC252" s="145"/>
      <c r="AD252" s="145"/>
      <c r="AE252" s="145"/>
      <c r="AF252" s="145"/>
      <c r="AG252" s="145" t="s">
        <v>167</v>
      </c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</row>
    <row r="253" spans="1:60" outlineLevel="1" x14ac:dyDescent="0.2">
      <c r="A253" s="152"/>
      <c r="B253" s="153"/>
      <c r="C253" s="249" t="s">
        <v>559</v>
      </c>
      <c r="D253" s="250"/>
      <c r="E253" s="250"/>
      <c r="F253" s="250"/>
      <c r="G253" s="250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45"/>
      <c r="Z253" s="145"/>
      <c r="AA253" s="145"/>
      <c r="AB253" s="145"/>
      <c r="AC253" s="145"/>
      <c r="AD253" s="145"/>
      <c r="AE253" s="145"/>
      <c r="AF253" s="145"/>
      <c r="AG253" s="145" t="s">
        <v>167</v>
      </c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</row>
    <row r="254" spans="1:60" outlineLevel="1" x14ac:dyDescent="0.2">
      <c r="A254" s="152"/>
      <c r="B254" s="153"/>
      <c r="C254" s="189" t="s">
        <v>470</v>
      </c>
      <c r="D254" s="157"/>
      <c r="E254" s="158"/>
      <c r="F254" s="159"/>
      <c r="G254" s="159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45"/>
      <c r="Z254" s="145"/>
      <c r="AA254" s="145"/>
      <c r="AB254" s="145"/>
      <c r="AC254" s="145"/>
      <c r="AD254" s="145"/>
      <c r="AE254" s="145"/>
      <c r="AF254" s="145"/>
      <c r="AG254" s="145" t="s">
        <v>167</v>
      </c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</row>
    <row r="255" spans="1:60" outlineLevel="1" x14ac:dyDescent="0.2">
      <c r="A255" s="152"/>
      <c r="B255" s="153"/>
      <c r="C255" s="249" t="s">
        <v>451</v>
      </c>
      <c r="D255" s="250"/>
      <c r="E255" s="250"/>
      <c r="F255" s="250"/>
      <c r="G255" s="250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45"/>
      <c r="Z255" s="145"/>
      <c r="AA255" s="145"/>
      <c r="AB255" s="145"/>
      <c r="AC255" s="145"/>
      <c r="AD255" s="145"/>
      <c r="AE255" s="145"/>
      <c r="AF255" s="145"/>
      <c r="AG255" s="145" t="s">
        <v>167</v>
      </c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</row>
    <row r="256" spans="1:60" outlineLevel="1" x14ac:dyDescent="0.2">
      <c r="A256" s="152"/>
      <c r="B256" s="153"/>
      <c r="C256" s="178" t="s">
        <v>377</v>
      </c>
      <c r="D256" s="155"/>
      <c r="E256" s="156">
        <v>3</v>
      </c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45"/>
      <c r="Z256" s="145"/>
      <c r="AA256" s="145"/>
      <c r="AB256" s="145"/>
      <c r="AC256" s="145"/>
      <c r="AD256" s="145"/>
      <c r="AE256" s="145"/>
      <c r="AF256" s="145"/>
      <c r="AG256" s="145" t="s">
        <v>161</v>
      </c>
      <c r="AH256" s="145">
        <v>5</v>
      </c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</row>
    <row r="257" spans="1:60" ht="33.75" outlineLevel="1" x14ac:dyDescent="0.2">
      <c r="A257" s="167">
        <v>79</v>
      </c>
      <c r="B257" s="168" t="s">
        <v>560</v>
      </c>
      <c r="C257" s="177" t="s">
        <v>561</v>
      </c>
      <c r="D257" s="169" t="s">
        <v>196</v>
      </c>
      <c r="E257" s="170">
        <v>1</v>
      </c>
      <c r="F257" s="171"/>
      <c r="G257" s="172">
        <f>ROUND(E257*F257,2)</f>
        <v>0</v>
      </c>
      <c r="H257" s="171"/>
      <c r="I257" s="172">
        <f>ROUND(E257*H257,2)</f>
        <v>0</v>
      </c>
      <c r="J257" s="171"/>
      <c r="K257" s="172">
        <f>ROUND(E257*J257,2)</f>
        <v>0</v>
      </c>
      <c r="L257" s="172">
        <v>15</v>
      </c>
      <c r="M257" s="172">
        <f>G257*(1+L257/100)</f>
        <v>0</v>
      </c>
      <c r="N257" s="172">
        <v>0.2</v>
      </c>
      <c r="O257" s="172">
        <f>ROUND(E257*N257,2)</f>
        <v>0.2</v>
      </c>
      <c r="P257" s="172">
        <v>0</v>
      </c>
      <c r="Q257" s="172">
        <f>ROUND(E257*P257,2)</f>
        <v>0</v>
      </c>
      <c r="R257" s="172"/>
      <c r="S257" s="172" t="s">
        <v>220</v>
      </c>
      <c r="T257" s="173" t="s">
        <v>221</v>
      </c>
      <c r="U257" s="154">
        <v>0</v>
      </c>
      <c r="V257" s="154">
        <f>ROUND(E257*U257,2)</f>
        <v>0</v>
      </c>
      <c r="W257" s="154"/>
      <c r="X257" s="154" t="s">
        <v>158</v>
      </c>
      <c r="Y257" s="145"/>
      <c r="Z257" s="145"/>
      <c r="AA257" s="145"/>
      <c r="AB257" s="145"/>
      <c r="AC257" s="145"/>
      <c r="AD257" s="145"/>
      <c r="AE257" s="145"/>
      <c r="AF257" s="145"/>
      <c r="AG257" s="145" t="s">
        <v>159</v>
      </c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</row>
    <row r="258" spans="1:60" outlineLevel="1" x14ac:dyDescent="0.2">
      <c r="A258" s="152"/>
      <c r="B258" s="153"/>
      <c r="C258" s="247" t="s">
        <v>451</v>
      </c>
      <c r="D258" s="248"/>
      <c r="E258" s="248"/>
      <c r="F258" s="248"/>
      <c r="G258" s="248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45"/>
      <c r="Z258" s="145"/>
      <c r="AA258" s="145"/>
      <c r="AB258" s="145"/>
      <c r="AC258" s="145"/>
      <c r="AD258" s="145"/>
      <c r="AE258" s="145"/>
      <c r="AF258" s="145"/>
      <c r="AG258" s="145" t="s">
        <v>167</v>
      </c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</row>
    <row r="259" spans="1:60" outlineLevel="1" x14ac:dyDescent="0.2">
      <c r="A259" s="152"/>
      <c r="B259" s="153"/>
      <c r="C259" s="178" t="s">
        <v>206</v>
      </c>
      <c r="D259" s="155"/>
      <c r="E259" s="156">
        <v>1</v>
      </c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45"/>
      <c r="Z259" s="145"/>
      <c r="AA259" s="145"/>
      <c r="AB259" s="145"/>
      <c r="AC259" s="145"/>
      <c r="AD259" s="145"/>
      <c r="AE259" s="145"/>
      <c r="AF259" s="145"/>
      <c r="AG259" s="145" t="s">
        <v>161</v>
      </c>
      <c r="AH259" s="145">
        <v>0</v>
      </c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</row>
    <row r="260" spans="1:60" x14ac:dyDescent="0.2">
      <c r="A260" s="161" t="s">
        <v>151</v>
      </c>
      <c r="B260" s="162" t="s">
        <v>90</v>
      </c>
      <c r="C260" s="176" t="s">
        <v>91</v>
      </c>
      <c r="D260" s="163"/>
      <c r="E260" s="164"/>
      <c r="F260" s="165"/>
      <c r="G260" s="165">
        <f>SUMIF(AG261:AG305,"&lt;&gt;NOR",G261:G305)</f>
        <v>0</v>
      </c>
      <c r="H260" s="165"/>
      <c r="I260" s="165">
        <f>SUM(I261:I305)</f>
        <v>0</v>
      </c>
      <c r="J260" s="165"/>
      <c r="K260" s="165">
        <f>SUM(K261:K305)</f>
        <v>0</v>
      </c>
      <c r="L260" s="165"/>
      <c r="M260" s="165">
        <f>SUM(M261:M305)</f>
        <v>0</v>
      </c>
      <c r="N260" s="165"/>
      <c r="O260" s="165">
        <f>SUM(O261:O305)</f>
        <v>1.2800000000000002</v>
      </c>
      <c r="P260" s="165"/>
      <c r="Q260" s="165">
        <f>SUM(Q261:Q305)</f>
        <v>1.5999999999999999</v>
      </c>
      <c r="R260" s="165"/>
      <c r="S260" s="165"/>
      <c r="T260" s="166"/>
      <c r="U260" s="160"/>
      <c r="V260" s="160">
        <f>SUM(V261:V305)</f>
        <v>146.80000000000001</v>
      </c>
      <c r="W260" s="160"/>
      <c r="X260" s="160"/>
      <c r="AG260" t="s">
        <v>152</v>
      </c>
    </row>
    <row r="261" spans="1:60" ht="22.5" outlineLevel="1" x14ac:dyDescent="0.2">
      <c r="A261" s="167">
        <v>80</v>
      </c>
      <c r="B261" s="168" t="s">
        <v>562</v>
      </c>
      <c r="C261" s="177" t="s">
        <v>563</v>
      </c>
      <c r="D261" s="169" t="s">
        <v>164</v>
      </c>
      <c r="E261" s="170">
        <v>1</v>
      </c>
      <c r="F261" s="171"/>
      <c r="G261" s="172">
        <f>ROUND(E261*F261,2)</f>
        <v>0</v>
      </c>
      <c r="H261" s="171"/>
      <c r="I261" s="172">
        <f>ROUND(E261*H261,2)</f>
        <v>0</v>
      </c>
      <c r="J261" s="171"/>
      <c r="K261" s="172">
        <f>ROUND(E261*J261,2)</f>
        <v>0</v>
      </c>
      <c r="L261" s="172">
        <v>15</v>
      </c>
      <c r="M261" s="172">
        <f>G261*(1+L261/100)</f>
        <v>0</v>
      </c>
      <c r="N261" s="172">
        <v>6.1799999999999997E-3</v>
      </c>
      <c r="O261" s="172">
        <f>ROUND(E261*N261,2)</f>
        <v>0.01</v>
      </c>
      <c r="P261" s="172">
        <v>0</v>
      </c>
      <c r="Q261" s="172">
        <f>ROUND(E261*P261,2)</f>
        <v>0</v>
      </c>
      <c r="R261" s="172" t="s">
        <v>276</v>
      </c>
      <c r="S261" s="172" t="s">
        <v>157</v>
      </c>
      <c r="T261" s="173" t="s">
        <v>157</v>
      </c>
      <c r="U261" s="154">
        <v>0.505</v>
      </c>
      <c r="V261" s="154">
        <f>ROUND(E261*U261,2)</f>
        <v>0.51</v>
      </c>
      <c r="W261" s="154"/>
      <c r="X261" s="154" t="s">
        <v>158</v>
      </c>
      <c r="Y261" s="145"/>
      <c r="Z261" s="145"/>
      <c r="AA261" s="145"/>
      <c r="AB261" s="145"/>
      <c r="AC261" s="145"/>
      <c r="AD261" s="145"/>
      <c r="AE261" s="145"/>
      <c r="AF261" s="145"/>
      <c r="AG261" s="145" t="s">
        <v>159</v>
      </c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</row>
    <row r="262" spans="1:60" outlineLevel="1" x14ac:dyDescent="0.2">
      <c r="A262" s="152"/>
      <c r="B262" s="153"/>
      <c r="C262" s="247" t="s">
        <v>166</v>
      </c>
      <c r="D262" s="248"/>
      <c r="E262" s="248"/>
      <c r="F262" s="248"/>
      <c r="G262" s="248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45"/>
      <c r="Z262" s="145"/>
      <c r="AA262" s="145"/>
      <c r="AB262" s="145"/>
      <c r="AC262" s="145"/>
      <c r="AD262" s="145"/>
      <c r="AE262" s="145"/>
      <c r="AF262" s="145"/>
      <c r="AG262" s="145" t="s">
        <v>167</v>
      </c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</row>
    <row r="263" spans="1:60" outlineLevel="1" x14ac:dyDescent="0.2">
      <c r="A263" s="152"/>
      <c r="B263" s="153"/>
      <c r="C263" s="178" t="s">
        <v>564</v>
      </c>
      <c r="D263" s="155"/>
      <c r="E263" s="156">
        <v>1</v>
      </c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45"/>
      <c r="Z263" s="145"/>
      <c r="AA263" s="145"/>
      <c r="AB263" s="145"/>
      <c r="AC263" s="145"/>
      <c r="AD263" s="145"/>
      <c r="AE263" s="145"/>
      <c r="AF263" s="145"/>
      <c r="AG263" s="145" t="s">
        <v>161</v>
      </c>
      <c r="AH263" s="145">
        <v>0</v>
      </c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</row>
    <row r="264" spans="1:60" ht="22.5" outlineLevel="1" x14ac:dyDescent="0.2">
      <c r="A264" s="167">
        <v>81</v>
      </c>
      <c r="B264" s="168" t="s">
        <v>565</v>
      </c>
      <c r="C264" s="177" t="s">
        <v>566</v>
      </c>
      <c r="D264" s="169" t="s">
        <v>164</v>
      </c>
      <c r="E264" s="170">
        <v>28.8</v>
      </c>
      <c r="F264" s="171"/>
      <c r="G264" s="172">
        <f>ROUND(E264*F264,2)</f>
        <v>0</v>
      </c>
      <c r="H264" s="171"/>
      <c r="I264" s="172">
        <f>ROUND(E264*H264,2)</f>
        <v>0</v>
      </c>
      <c r="J264" s="171"/>
      <c r="K264" s="172">
        <f>ROUND(E264*J264,2)</f>
        <v>0</v>
      </c>
      <c r="L264" s="172">
        <v>15</v>
      </c>
      <c r="M264" s="172">
        <f>G264*(1+L264/100)</f>
        <v>0</v>
      </c>
      <c r="N264" s="172">
        <v>7.0400000000000003E-3</v>
      </c>
      <c r="O264" s="172">
        <f>ROUND(E264*N264,2)</f>
        <v>0.2</v>
      </c>
      <c r="P264" s="172">
        <v>0</v>
      </c>
      <c r="Q264" s="172">
        <f>ROUND(E264*P264,2)</f>
        <v>0</v>
      </c>
      <c r="R264" s="172" t="s">
        <v>276</v>
      </c>
      <c r="S264" s="172" t="s">
        <v>157</v>
      </c>
      <c r="T264" s="173" t="s">
        <v>157</v>
      </c>
      <c r="U264" s="154">
        <v>0.56499999999999995</v>
      </c>
      <c r="V264" s="154">
        <f>ROUND(E264*U264,2)</f>
        <v>16.27</v>
      </c>
      <c r="W264" s="154"/>
      <c r="X264" s="154" t="s">
        <v>158</v>
      </c>
      <c r="Y264" s="145"/>
      <c r="Z264" s="145"/>
      <c r="AA264" s="145"/>
      <c r="AB264" s="145"/>
      <c r="AC264" s="145"/>
      <c r="AD264" s="145"/>
      <c r="AE264" s="145"/>
      <c r="AF264" s="145"/>
      <c r="AG264" s="145" t="s">
        <v>159</v>
      </c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</row>
    <row r="265" spans="1:60" outlineLevel="1" x14ac:dyDescent="0.2">
      <c r="A265" s="152"/>
      <c r="B265" s="153"/>
      <c r="C265" s="247" t="s">
        <v>166</v>
      </c>
      <c r="D265" s="248"/>
      <c r="E265" s="248"/>
      <c r="F265" s="248"/>
      <c r="G265" s="248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45"/>
      <c r="Z265" s="145"/>
      <c r="AA265" s="145"/>
      <c r="AB265" s="145"/>
      <c r="AC265" s="145"/>
      <c r="AD265" s="145"/>
      <c r="AE265" s="145"/>
      <c r="AF265" s="145"/>
      <c r="AG265" s="145" t="s">
        <v>167</v>
      </c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</row>
    <row r="266" spans="1:60" outlineLevel="1" x14ac:dyDescent="0.2">
      <c r="A266" s="152"/>
      <c r="B266" s="153"/>
      <c r="C266" s="178" t="s">
        <v>567</v>
      </c>
      <c r="D266" s="155"/>
      <c r="E266" s="156">
        <v>28.8</v>
      </c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45"/>
      <c r="Z266" s="145"/>
      <c r="AA266" s="145"/>
      <c r="AB266" s="145"/>
      <c r="AC266" s="145"/>
      <c r="AD266" s="145"/>
      <c r="AE266" s="145"/>
      <c r="AF266" s="145"/>
      <c r="AG266" s="145" t="s">
        <v>161</v>
      </c>
      <c r="AH266" s="145">
        <v>0</v>
      </c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</row>
    <row r="267" spans="1:60" ht="22.5" outlineLevel="1" x14ac:dyDescent="0.2">
      <c r="A267" s="167">
        <v>82</v>
      </c>
      <c r="B267" s="168" t="s">
        <v>568</v>
      </c>
      <c r="C267" s="177" t="s">
        <v>569</v>
      </c>
      <c r="D267" s="169" t="s">
        <v>164</v>
      </c>
      <c r="E267" s="170">
        <v>51.4</v>
      </c>
      <c r="F267" s="171"/>
      <c r="G267" s="172">
        <f>ROUND(E267*F267,2)</f>
        <v>0</v>
      </c>
      <c r="H267" s="171"/>
      <c r="I267" s="172">
        <f>ROUND(E267*H267,2)</f>
        <v>0</v>
      </c>
      <c r="J267" s="171"/>
      <c r="K267" s="172">
        <f>ROUND(E267*J267,2)</f>
        <v>0</v>
      </c>
      <c r="L267" s="172">
        <v>15</v>
      </c>
      <c r="M267" s="172">
        <f>G267*(1+L267/100)</f>
        <v>0</v>
      </c>
      <c r="N267" s="172">
        <v>7.8499999999999993E-3</v>
      </c>
      <c r="O267" s="172">
        <f>ROUND(E267*N267,2)</f>
        <v>0.4</v>
      </c>
      <c r="P267" s="172">
        <v>0</v>
      </c>
      <c r="Q267" s="172">
        <f>ROUND(E267*P267,2)</f>
        <v>0</v>
      </c>
      <c r="R267" s="172" t="s">
        <v>276</v>
      </c>
      <c r="S267" s="172" t="s">
        <v>157</v>
      </c>
      <c r="T267" s="173" t="s">
        <v>157</v>
      </c>
      <c r="U267" s="154">
        <v>0.7</v>
      </c>
      <c r="V267" s="154">
        <f>ROUND(E267*U267,2)</f>
        <v>35.979999999999997</v>
      </c>
      <c r="W267" s="154"/>
      <c r="X267" s="154" t="s">
        <v>158</v>
      </c>
      <c r="Y267" s="145"/>
      <c r="Z267" s="145"/>
      <c r="AA267" s="145"/>
      <c r="AB267" s="145"/>
      <c r="AC267" s="145"/>
      <c r="AD267" s="145"/>
      <c r="AE267" s="145"/>
      <c r="AF267" s="145"/>
      <c r="AG267" s="145" t="s">
        <v>159</v>
      </c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</row>
    <row r="268" spans="1:60" outlineLevel="1" x14ac:dyDescent="0.2">
      <c r="A268" s="152"/>
      <c r="B268" s="153"/>
      <c r="C268" s="247" t="s">
        <v>166</v>
      </c>
      <c r="D268" s="248"/>
      <c r="E268" s="248"/>
      <c r="F268" s="248"/>
      <c r="G268" s="248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45"/>
      <c r="Z268" s="145"/>
      <c r="AA268" s="145"/>
      <c r="AB268" s="145"/>
      <c r="AC268" s="145"/>
      <c r="AD268" s="145"/>
      <c r="AE268" s="145"/>
      <c r="AF268" s="145"/>
      <c r="AG268" s="145" t="s">
        <v>167</v>
      </c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</row>
    <row r="269" spans="1:60" outlineLevel="1" x14ac:dyDescent="0.2">
      <c r="A269" s="152"/>
      <c r="B269" s="153"/>
      <c r="C269" s="178" t="s">
        <v>570</v>
      </c>
      <c r="D269" s="155"/>
      <c r="E269" s="156">
        <v>51.4</v>
      </c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45"/>
      <c r="Z269" s="145"/>
      <c r="AA269" s="145"/>
      <c r="AB269" s="145"/>
      <c r="AC269" s="145"/>
      <c r="AD269" s="145"/>
      <c r="AE269" s="145"/>
      <c r="AF269" s="145"/>
      <c r="AG269" s="145" t="s">
        <v>161</v>
      </c>
      <c r="AH269" s="145">
        <v>0</v>
      </c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</row>
    <row r="270" spans="1:60" ht="22.5" outlineLevel="1" x14ac:dyDescent="0.2">
      <c r="A270" s="167">
        <v>83</v>
      </c>
      <c r="B270" s="168" t="s">
        <v>571</v>
      </c>
      <c r="C270" s="177" t="s">
        <v>572</v>
      </c>
      <c r="D270" s="169" t="s">
        <v>164</v>
      </c>
      <c r="E270" s="170">
        <v>36.700000000000003</v>
      </c>
      <c r="F270" s="171"/>
      <c r="G270" s="172">
        <f>ROUND(E270*F270,2)</f>
        <v>0</v>
      </c>
      <c r="H270" s="171"/>
      <c r="I270" s="172">
        <f>ROUND(E270*H270,2)</f>
        <v>0</v>
      </c>
      <c r="J270" s="171"/>
      <c r="K270" s="172">
        <f>ROUND(E270*J270,2)</f>
        <v>0</v>
      </c>
      <c r="L270" s="172">
        <v>15</v>
      </c>
      <c r="M270" s="172">
        <f>G270*(1+L270/100)</f>
        <v>0</v>
      </c>
      <c r="N270" s="172">
        <v>8.2699999999999996E-3</v>
      </c>
      <c r="O270" s="172">
        <f>ROUND(E270*N270,2)</f>
        <v>0.3</v>
      </c>
      <c r="P270" s="172">
        <v>0</v>
      </c>
      <c r="Q270" s="172">
        <f>ROUND(E270*P270,2)</f>
        <v>0</v>
      </c>
      <c r="R270" s="172" t="s">
        <v>276</v>
      </c>
      <c r="S270" s="172" t="s">
        <v>157</v>
      </c>
      <c r="T270" s="173" t="s">
        <v>157</v>
      </c>
      <c r="U270" s="154">
        <v>0.73499999999999999</v>
      </c>
      <c r="V270" s="154">
        <f>ROUND(E270*U270,2)</f>
        <v>26.97</v>
      </c>
      <c r="W270" s="154"/>
      <c r="X270" s="154" t="s">
        <v>158</v>
      </c>
      <c r="Y270" s="145"/>
      <c r="Z270" s="145"/>
      <c r="AA270" s="145"/>
      <c r="AB270" s="145"/>
      <c r="AC270" s="145"/>
      <c r="AD270" s="145"/>
      <c r="AE270" s="145"/>
      <c r="AF270" s="145"/>
      <c r="AG270" s="145" t="s">
        <v>159</v>
      </c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</row>
    <row r="271" spans="1:60" outlineLevel="1" x14ac:dyDescent="0.2">
      <c r="A271" s="152"/>
      <c r="B271" s="153"/>
      <c r="C271" s="247" t="s">
        <v>166</v>
      </c>
      <c r="D271" s="248"/>
      <c r="E271" s="248"/>
      <c r="F271" s="248"/>
      <c r="G271" s="248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45"/>
      <c r="Z271" s="145"/>
      <c r="AA271" s="145"/>
      <c r="AB271" s="145"/>
      <c r="AC271" s="145"/>
      <c r="AD271" s="145"/>
      <c r="AE271" s="145"/>
      <c r="AF271" s="145"/>
      <c r="AG271" s="145" t="s">
        <v>167</v>
      </c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</row>
    <row r="272" spans="1:60" outlineLevel="1" x14ac:dyDescent="0.2">
      <c r="A272" s="152"/>
      <c r="B272" s="153"/>
      <c r="C272" s="178" t="s">
        <v>573</v>
      </c>
      <c r="D272" s="155"/>
      <c r="E272" s="156">
        <v>27.7</v>
      </c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45"/>
      <c r="Z272" s="145"/>
      <c r="AA272" s="145"/>
      <c r="AB272" s="145"/>
      <c r="AC272" s="145"/>
      <c r="AD272" s="145"/>
      <c r="AE272" s="145"/>
      <c r="AF272" s="145"/>
      <c r="AG272" s="145" t="s">
        <v>161</v>
      </c>
      <c r="AH272" s="145">
        <v>0</v>
      </c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</row>
    <row r="273" spans="1:60" outlineLevel="1" x14ac:dyDescent="0.2">
      <c r="A273" s="152"/>
      <c r="B273" s="153"/>
      <c r="C273" s="178" t="s">
        <v>574</v>
      </c>
      <c r="D273" s="155"/>
      <c r="E273" s="156">
        <v>9</v>
      </c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45"/>
      <c r="Z273" s="145"/>
      <c r="AA273" s="145"/>
      <c r="AB273" s="145"/>
      <c r="AC273" s="145"/>
      <c r="AD273" s="145"/>
      <c r="AE273" s="145"/>
      <c r="AF273" s="145"/>
      <c r="AG273" s="145" t="s">
        <v>161</v>
      </c>
      <c r="AH273" s="145">
        <v>0</v>
      </c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</row>
    <row r="274" spans="1:60" ht="22.5" outlineLevel="1" x14ac:dyDescent="0.2">
      <c r="A274" s="167">
        <v>84</v>
      </c>
      <c r="B274" s="168" t="s">
        <v>575</v>
      </c>
      <c r="C274" s="177" t="s">
        <v>576</v>
      </c>
      <c r="D274" s="169" t="s">
        <v>164</v>
      </c>
      <c r="E274" s="170">
        <v>6</v>
      </c>
      <c r="F274" s="171"/>
      <c r="G274" s="172">
        <f>ROUND(E274*F274,2)</f>
        <v>0</v>
      </c>
      <c r="H274" s="171"/>
      <c r="I274" s="172">
        <f>ROUND(E274*H274,2)</f>
        <v>0</v>
      </c>
      <c r="J274" s="171"/>
      <c r="K274" s="172">
        <f>ROUND(E274*J274,2)</f>
        <v>0</v>
      </c>
      <c r="L274" s="172">
        <v>15</v>
      </c>
      <c r="M274" s="172">
        <f>G274*(1+L274/100)</f>
        <v>0</v>
      </c>
      <c r="N274" s="172">
        <v>1.0120000000000001E-2</v>
      </c>
      <c r="O274" s="172">
        <f>ROUND(E274*N274,2)</f>
        <v>0.06</v>
      </c>
      <c r="P274" s="172">
        <v>0</v>
      </c>
      <c r="Q274" s="172">
        <f>ROUND(E274*P274,2)</f>
        <v>0</v>
      </c>
      <c r="R274" s="172" t="s">
        <v>276</v>
      </c>
      <c r="S274" s="172" t="s">
        <v>157</v>
      </c>
      <c r="T274" s="173" t="s">
        <v>157</v>
      </c>
      <c r="U274" s="154">
        <v>0.82799999999999996</v>
      </c>
      <c r="V274" s="154">
        <f>ROUND(E274*U274,2)</f>
        <v>4.97</v>
      </c>
      <c r="W274" s="154"/>
      <c r="X274" s="154" t="s">
        <v>158</v>
      </c>
      <c r="Y274" s="145"/>
      <c r="Z274" s="145"/>
      <c r="AA274" s="145"/>
      <c r="AB274" s="145"/>
      <c r="AC274" s="145"/>
      <c r="AD274" s="145"/>
      <c r="AE274" s="145"/>
      <c r="AF274" s="145"/>
      <c r="AG274" s="145" t="s">
        <v>159</v>
      </c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</row>
    <row r="275" spans="1:60" outlineLevel="1" x14ac:dyDescent="0.2">
      <c r="A275" s="152"/>
      <c r="B275" s="153"/>
      <c r="C275" s="247" t="s">
        <v>166</v>
      </c>
      <c r="D275" s="248"/>
      <c r="E275" s="248"/>
      <c r="F275" s="248"/>
      <c r="G275" s="248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45"/>
      <c r="Z275" s="145"/>
      <c r="AA275" s="145"/>
      <c r="AB275" s="145"/>
      <c r="AC275" s="145"/>
      <c r="AD275" s="145"/>
      <c r="AE275" s="145"/>
      <c r="AF275" s="145"/>
      <c r="AG275" s="145" t="s">
        <v>167</v>
      </c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</row>
    <row r="276" spans="1:60" outlineLevel="1" x14ac:dyDescent="0.2">
      <c r="A276" s="152"/>
      <c r="B276" s="153"/>
      <c r="C276" s="178" t="s">
        <v>577</v>
      </c>
      <c r="D276" s="155"/>
      <c r="E276" s="156">
        <v>6</v>
      </c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45"/>
      <c r="Z276" s="145"/>
      <c r="AA276" s="145"/>
      <c r="AB276" s="145"/>
      <c r="AC276" s="145"/>
      <c r="AD276" s="145"/>
      <c r="AE276" s="145"/>
      <c r="AF276" s="145"/>
      <c r="AG276" s="145" t="s">
        <v>161</v>
      </c>
      <c r="AH276" s="145">
        <v>0</v>
      </c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</row>
    <row r="277" spans="1:60" outlineLevel="1" x14ac:dyDescent="0.2">
      <c r="A277" s="167">
        <v>85</v>
      </c>
      <c r="B277" s="168" t="s">
        <v>578</v>
      </c>
      <c r="C277" s="177" t="s">
        <v>579</v>
      </c>
      <c r="D277" s="169" t="s">
        <v>164</v>
      </c>
      <c r="E277" s="170">
        <v>4.5</v>
      </c>
      <c r="F277" s="171"/>
      <c r="G277" s="172">
        <f>ROUND(E277*F277,2)</f>
        <v>0</v>
      </c>
      <c r="H277" s="171"/>
      <c r="I277" s="172">
        <f>ROUND(E277*H277,2)</f>
        <v>0</v>
      </c>
      <c r="J277" s="171"/>
      <c r="K277" s="172">
        <f>ROUND(E277*J277,2)</f>
        <v>0</v>
      </c>
      <c r="L277" s="172">
        <v>15</v>
      </c>
      <c r="M277" s="172">
        <f>G277*(1+L277/100)</f>
        <v>0</v>
      </c>
      <c r="N277" s="172">
        <v>2.0000000000000002E-5</v>
      </c>
      <c r="O277" s="172">
        <f>ROUND(E277*N277,2)</f>
        <v>0</v>
      </c>
      <c r="P277" s="172">
        <v>3.2000000000000002E-3</v>
      </c>
      <c r="Q277" s="172">
        <f>ROUND(E277*P277,2)</f>
        <v>0.01</v>
      </c>
      <c r="R277" s="172" t="s">
        <v>276</v>
      </c>
      <c r="S277" s="172" t="s">
        <v>157</v>
      </c>
      <c r="T277" s="173" t="s">
        <v>157</v>
      </c>
      <c r="U277" s="154">
        <v>5.2999999999999999E-2</v>
      </c>
      <c r="V277" s="154">
        <f>ROUND(E277*U277,2)</f>
        <v>0.24</v>
      </c>
      <c r="W277" s="154"/>
      <c r="X277" s="154" t="s">
        <v>158</v>
      </c>
      <c r="Y277" s="145"/>
      <c r="Z277" s="145"/>
      <c r="AA277" s="145"/>
      <c r="AB277" s="145"/>
      <c r="AC277" s="145"/>
      <c r="AD277" s="145"/>
      <c r="AE277" s="145"/>
      <c r="AF277" s="145"/>
      <c r="AG277" s="145" t="s">
        <v>159</v>
      </c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</row>
    <row r="278" spans="1:60" outlineLevel="1" x14ac:dyDescent="0.2">
      <c r="A278" s="152"/>
      <c r="B278" s="153"/>
      <c r="C278" s="178" t="s">
        <v>580</v>
      </c>
      <c r="D278" s="155"/>
      <c r="E278" s="156">
        <v>4.5</v>
      </c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45"/>
      <c r="Z278" s="145"/>
      <c r="AA278" s="145"/>
      <c r="AB278" s="145"/>
      <c r="AC278" s="145"/>
      <c r="AD278" s="145"/>
      <c r="AE278" s="145"/>
      <c r="AF278" s="145"/>
      <c r="AG278" s="145" t="s">
        <v>161</v>
      </c>
      <c r="AH278" s="145">
        <v>0</v>
      </c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</row>
    <row r="279" spans="1:60" outlineLevel="1" x14ac:dyDescent="0.2">
      <c r="A279" s="167">
        <v>86</v>
      </c>
      <c r="B279" s="168" t="s">
        <v>581</v>
      </c>
      <c r="C279" s="177" t="s">
        <v>582</v>
      </c>
      <c r="D279" s="169" t="s">
        <v>164</v>
      </c>
      <c r="E279" s="170">
        <v>130.19999999999999</v>
      </c>
      <c r="F279" s="171"/>
      <c r="G279" s="172">
        <f>ROUND(E279*F279,2)</f>
        <v>0</v>
      </c>
      <c r="H279" s="171"/>
      <c r="I279" s="172">
        <f>ROUND(E279*H279,2)</f>
        <v>0</v>
      </c>
      <c r="J279" s="171"/>
      <c r="K279" s="172">
        <f>ROUND(E279*J279,2)</f>
        <v>0</v>
      </c>
      <c r="L279" s="172">
        <v>15</v>
      </c>
      <c r="M279" s="172">
        <f>G279*(1+L279/100)</f>
        <v>0</v>
      </c>
      <c r="N279" s="172">
        <v>5.0000000000000002E-5</v>
      </c>
      <c r="O279" s="172">
        <f>ROUND(E279*N279,2)</f>
        <v>0.01</v>
      </c>
      <c r="P279" s="172">
        <v>5.3200000000000001E-3</v>
      </c>
      <c r="Q279" s="172">
        <f>ROUND(E279*P279,2)</f>
        <v>0.69</v>
      </c>
      <c r="R279" s="172" t="s">
        <v>276</v>
      </c>
      <c r="S279" s="172" t="s">
        <v>157</v>
      </c>
      <c r="T279" s="173" t="s">
        <v>157</v>
      </c>
      <c r="U279" s="154">
        <v>0.10299999999999999</v>
      </c>
      <c r="V279" s="154">
        <f>ROUND(E279*U279,2)</f>
        <v>13.41</v>
      </c>
      <c r="W279" s="154"/>
      <c r="X279" s="154" t="s">
        <v>158</v>
      </c>
      <c r="Y279" s="145"/>
      <c r="Z279" s="145"/>
      <c r="AA279" s="145"/>
      <c r="AB279" s="145"/>
      <c r="AC279" s="145"/>
      <c r="AD279" s="145"/>
      <c r="AE279" s="145"/>
      <c r="AF279" s="145"/>
      <c r="AG279" s="145" t="s">
        <v>159</v>
      </c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</row>
    <row r="280" spans="1:60" ht="22.5" outlineLevel="1" x14ac:dyDescent="0.2">
      <c r="A280" s="152"/>
      <c r="B280" s="153"/>
      <c r="C280" s="178" t="s">
        <v>583</v>
      </c>
      <c r="D280" s="155"/>
      <c r="E280" s="156">
        <v>130.19999999999999</v>
      </c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45"/>
      <c r="Z280" s="145"/>
      <c r="AA280" s="145"/>
      <c r="AB280" s="145"/>
      <c r="AC280" s="145"/>
      <c r="AD280" s="145"/>
      <c r="AE280" s="145"/>
      <c r="AF280" s="145"/>
      <c r="AG280" s="145" t="s">
        <v>161</v>
      </c>
      <c r="AH280" s="145">
        <v>0</v>
      </c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</row>
    <row r="281" spans="1:60" ht="22.5" outlineLevel="1" x14ac:dyDescent="0.2">
      <c r="A281" s="167">
        <v>87</v>
      </c>
      <c r="B281" s="168" t="s">
        <v>584</v>
      </c>
      <c r="C281" s="177" t="s">
        <v>585</v>
      </c>
      <c r="D281" s="169" t="s">
        <v>164</v>
      </c>
      <c r="E281" s="170">
        <v>29.5</v>
      </c>
      <c r="F281" s="171"/>
      <c r="G281" s="172">
        <f>ROUND(E281*F281,2)</f>
        <v>0</v>
      </c>
      <c r="H281" s="171"/>
      <c r="I281" s="172">
        <f>ROUND(E281*H281,2)</f>
        <v>0</v>
      </c>
      <c r="J281" s="171"/>
      <c r="K281" s="172">
        <f>ROUND(E281*J281,2)</f>
        <v>0</v>
      </c>
      <c r="L281" s="172">
        <v>15</v>
      </c>
      <c r="M281" s="172">
        <f>G281*(1+L281/100)</f>
        <v>0</v>
      </c>
      <c r="N281" s="172">
        <v>9.8499999999999994E-3</v>
      </c>
      <c r="O281" s="172">
        <f>ROUND(E281*N281,2)</f>
        <v>0.28999999999999998</v>
      </c>
      <c r="P281" s="172">
        <v>0</v>
      </c>
      <c r="Q281" s="172">
        <f>ROUND(E281*P281,2)</f>
        <v>0</v>
      </c>
      <c r="R281" s="172" t="s">
        <v>276</v>
      </c>
      <c r="S281" s="172" t="s">
        <v>157</v>
      </c>
      <c r="T281" s="173" t="s">
        <v>157</v>
      </c>
      <c r="U281" s="154">
        <v>0.91900000000000004</v>
      </c>
      <c r="V281" s="154">
        <f>ROUND(E281*U281,2)</f>
        <v>27.11</v>
      </c>
      <c r="W281" s="154"/>
      <c r="X281" s="154" t="s">
        <v>158</v>
      </c>
      <c r="Y281" s="145"/>
      <c r="Z281" s="145"/>
      <c r="AA281" s="145"/>
      <c r="AB281" s="145"/>
      <c r="AC281" s="145"/>
      <c r="AD281" s="145"/>
      <c r="AE281" s="145"/>
      <c r="AF281" s="145"/>
      <c r="AG281" s="145" t="s">
        <v>159</v>
      </c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</row>
    <row r="282" spans="1:60" outlineLevel="1" x14ac:dyDescent="0.2">
      <c r="A282" s="152"/>
      <c r="B282" s="153"/>
      <c r="C282" s="247" t="s">
        <v>166</v>
      </c>
      <c r="D282" s="248"/>
      <c r="E282" s="248"/>
      <c r="F282" s="248"/>
      <c r="G282" s="248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45"/>
      <c r="Z282" s="145"/>
      <c r="AA282" s="145"/>
      <c r="AB282" s="145"/>
      <c r="AC282" s="145"/>
      <c r="AD282" s="145"/>
      <c r="AE282" s="145"/>
      <c r="AF282" s="145"/>
      <c r="AG282" s="145" t="s">
        <v>167</v>
      </c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</row>
    <row r="283" spans="1:60" outlineLevel="1" x14ac:dyDescent="0.2">
      <c r="A283" s="152"/>
      <c r="B283" s="153"/>
      <c r="C283" s="178" t="s">
        <v>586</v>
      </c>
      <c r="D283" s="155"/>
      <c r="E283" s="156">
        <v>16.5</v>
      </c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45"/>
      <c r="Z283" s="145"/>
      <c r="AA283" s="145"/>
      <c r="AB283" s="145"/>
      <c r="AC283" s="145"/>
      <c r="AD283" s="145"/>
      <c r="AE283" s="145"/>
      <c r="AF283" s="145"/>
      <c r="AG283" s="145" t="s">
        <v>161</v>
      </c>
      <c r="AH283" s="145">
        <v>0</v>
      </c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</row>
    <row r="284" spans="1:60" outlineLevel="1" x14ac:dyDescent="0.2">
      <c r="A284" s="152"/>
      <c r="B284" s="153"/>
      <c r="C284" s="178" t="s">
        <v>587</v>
      </c>
      <c r="D284" s="155"/>
      <c r="E284" s="156">
        <v>13</v>
      </c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45"/>
      <c r="Z284" s="145"/>
      <c r="AA284" s="145"/>
      <c r="AB284" s="145"/>
      <c r="AC284" s="145"/>
      <c r="AD284" s="145"/>
      <c r="AE284" s="145"/>
      <c r="AF284" s="145"/>
      <c r="AG284" s="145" t="s">
        <v>161</v>
      </c>
      <c r="AH284" s="145">
        <v>0</v>
      </c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</row>
    <row r="285" spans="1:60" outlineLevel="1" x14ac:dyDescent="0.2">
      <c r="A285" s="167">
        <v>88</v>
      </c>
      <c r="B285" s="168" t="s">
        <v>588</v>
      </c>
      <c r="C285" s="177" t="s">
        <v>589</v>
      </c>
      <c r="D285" s="169" t="s">
        <v>164</v>
      </c>
      <c r="E285" s="170">
        <v>41.9</v>
      </c>
      <c r="F285" s="171"/>
      <c r="G285" s="172">
        <f>ROUND(E285*F285,2)</f>
        <v>0</v>
      </c>
      <c r="H285" s="171"/>
      <c r="I285" s="172">
        <f>ROUND(E285*H285,2)</f>
        <v>0</v>
      </c>
      <c r="J285" s="171"/>
      <c r="K285" s="172">
        <f>ROUND(E285*J285,2)</f>
        <v>0</v>
      </c>
      <c r="L285" s="172">
        <v>15</v>
      </c>
      <c r="M285" s="172">
        <f>G285*(1+L285/100)</f>
        <v>0</v>
      </c>
      <c r="N285" s="172">
        <v>6.0000000000000002E-5</v>
      </c>
      <c r="O285" s="172">
        <f>ROUND(E285*N285,2)</f>
        <v>0</v>
      </c>
      <c r="P285" s="172">
        <v>8.4100000000000008E-3</v>
      </c>
      <c r="Q285" s="172">
        <f>ROUND(E285*P285,2)</f>
        <v>0.35</v>
      </c>
      <c r="R285" s="172" t="s">
        <v>276</v>
      </c>
      <c r="S285" s="172" t="s">
        <v>157</v>
      </c>
      <c r="T285" s="173" t="s">
        <v>157</v>
      </c>
      <c r="U285" s="154">
        <v>0.187</v>
      </c>
      <c r="V285" s="154">
        <f>ROUND(E285*U285,2)</f>
        <v>7.84</v>
      </c>
      <c r="W285" s="154"/>
      <c r="X285" s="154" t="s">
        <v>158</v>
      </c>
      <c r="Y285" s="145"/>
      <c r="Z285" s="145"/>
      <c r="AA285" s="145"/>
      <c r="AB285" s="145"/>
      <c r="AC285" s="145"/>
      <c r="AD285" s="145"/>
      <c r="AE285" s="145"/>
      <c r="AF285" s="145"/>
      <c r="AG285" s="145" t="s">
        <v>159</v>
      </c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</row>
    <row r="286" spans="1:60" outlineLevel="1" x14ac:dyDescent="0.2">
      <c r="A286" s="152"/>
      <c r="B286" s="153"/>
      <c r="C286" s="178" t="s">
        <v>590</v>
      </c>
      <c r="D286" s="155"/>
      <c r="E286" s="156">
        <v>41.9</v>
      </c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45"/>
      <c r="Z286" s="145"/>
      <c r="AA286" s="145"/>
      <c r="AB286" s="145"/>
      <c r="AC286" s="145"/>
      <c r="AD286" s="145"/>
      <c r="AE286" s="145"/>
      <c r="AF286" s="145"/>
      <c r="AG286" s="145" t="s">
        <v>161</v>
      </c>
      <c r="AH286" s="145">
        <v>0</v>
      </c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</row>
    <row r="287" spans="1:60" outlineLevel="1" x14ac:dyDescent="0.2">
      <c r="A287" s="167">
        <v>89</v>
      </c>
      <c r="B287" s="168" t="s">
        <v>591</v>
      </c>
      <c r="C287" s="177" t="s">
        <v>592</v>
      </c>
      <c r="D287" s="169" t="s">
        <v>164</v>
      </c>
      <c r="E287" s="170">
        <v>39.5</v>
      </c>
      <c r="F287" s="171"/>
      <c r="G287" s="172">
        <f>ROUND(E287*F287,2)</f>
        <v>0</v>
      </c>
      <c r="H287" s="171"/>
      <c r="I287" s="172">
        <f>ROUND(E287*H287,2)</f>
        <v>0</v>
      </c>
      <c r="J287" s="171"/>
      <c r="K287" s="172">
        <f>ROUND(E287*J287,2)</f>
        <v>0</v>
      </c>
      <c r="L287" s="172">
        <v>15</v>
      </c>
      <c r="M287" s="172">
        <f>G287*(1+L287/100)</f>
        <v>0</v>
      </c>
      <c r="N287" s="172">
        <v>1E-4</v>
      </c>
      <c r="O287" s="172">
        <f>ROUND(E287*N287,2)</f>
        <v>0</v>
      </c>
      <c r="P287" s="172">
        <v>1.384E-2</v>
      </c>
      <c r="Q287" s="172">
        <f>ROUND(E287*P287,2)</f>
        <v>0.55000000000000004</v>
      </c>
      <c r="R287" s="172" t="s">
        <v>276</v>
      </c>
      <c r="S287" s="172" t="s">
        <v>157</v>
      </c>
      <c r="T287" s="173" t="s">
        <v>157</v>
      </c>
      <c r="U287" s="154">
        <v>0.19800000000000001</v>
      </c>
      <c r="V287" s="154">
        <f>ROUND(E287*U287,2)</f>
        <v>7.82</v>
      </c>
      <c r="W287" s="154"/>
      <c r="X287" s="154" t="s">
        <v>158</v>
      </c>
      <c r="Y287" s="145"/>
      <c r="Z287" s="145"/>
      <c r="AA287" s="145"/>
      <c r="AB287" s="145"/>
      <c r="AC287" s="145"/>
      <c r="AD287" s="145"/>
      <c r="AE287" s="145"/>
      <c r="AF287" s="145"/>
      <c r="AG287" s="145" t="s">
        <v>159</v>
      </c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</row>
    <row r="288" spans="1:60" outlineLevel="1" x14ac:dyDescent="0.2">
      <c r="A288" s="152"/>
      <c r="B288" s="153"/>
      <c r="C288" s="178" t="s">
        <v>593</v>
      </c>
      <c r="D288" s="155"/>
      <c r="E288" s="156">
        <v>39.5</v>
      </c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45"/>
      <c r="Z288" s="145"/>
      <c r="AA288" s="145"/>
      <c r="AB288" s="145"/>
      <c r="AC288" s="145"/>
      <c r="AD288" s="145"/>
      <c r="AE288" s="145"/>
      <c r="AF288" s="145"/>
      <c r="AG288" s="145" t="s">
        <v>161</v>
      </c>
      <c r="AH288" s="145">
        <v>0</v>
      </c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</row>
    <row r="289" spans="1:60" outlineLevel="1" x14ac:dyDescent="0.2">
      <c r="A289" s="167">
        <v>90</v>
      </c>
      <c r="B289" s="168" t="s">
        <v>594</v>
      </c>
      <c r="C289" s="177" t="s">
        <v>595</v>
      </c>
      <c r="D289" s="169" t="s">
        <v>196</v>
      </c>
      <c r="E289" s="170">
        <v>6</v>
      </c>
      <c r="F289" s="171"/>
      <c r="G289" s="172">
        <f>ROUND(E289*F289,2)</f>
        <v>0</v>
      </c>
      <c r="H289" s="171"/>
      <c r="I289" s="172">
        <f>ROUND(E289*H289,2)</f>
        <v>0</v>
      </c>
      <c r="J289" s="171"/>
      <c r="K289" s="172">
        <f>ROUND(E289*J289,2)</f>
        <v>0</v>
      </c>
      <c r="L289" s="172">
        <v>15</v>
      </c>
      <c r="M289" s="172">
        <f>G289*(1+L289/100)</f>
        <v>0</v>
      </c>
      <c r="N289" s="172">
        <v>1.25E-3</v>
      </c>
      <c r="O289" s="172">
        <f>ROUND(E289*N289,2)</f>
        <v>0.01</v>
      </c>
      <c r="P289" s="172">
        <v>0</v>
      </c>
      <c r="Q289" s="172">
        <f>ROUND(E289*P289,2)</f>
        <v>0</v>
      </c>
      <c r="R289" s="172" t="s">
        <v>276</v>
      </c>
      <c r="S289" s="172" t="s">
        <v>157</v>
      </c>
      <c r="T289" s="173" t="s">
        <v>157</v>
      </c>
      <c r="U289" s="154">
        <v>0.26900000000000002</v>
      </c>
      <c r="V289" s="154">
        <f>ROUND(E289*U289,2)</f>
        <v>1.61</v>
      </c>
      <c r="W289" s="154"/>
      <c r="X289" s="154" t="s">
        <v>158</v>
      </c>
      <c r="Y289" s="145"/>
      <c r="Z289" s="145"/>
      <c r="AA289" s="145"/>
      <c r="AB289" s="145"/>
      <c r="AC289" s="145"/>
      <c r="AD289" s="145"/>
      <c r="AE289" s="145"/>
      <c r="AF289" s="145"/>
      <c r="AG289" s="145" t="s">
        <v>159</v>
      </c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</row>
    <row r="290" spans="1:60" outlineLevel="1" x14ac:dyDescent="0.2">
      <c r="A290" s="152"/>
      <c r="B290" s="153"/>
      <c r="C290" s="178" t="s">
        <v>507</v>
      </c>
      <c r="D290" s="155"/>
      <c r="E290" s="156">
        <v>6</v>
      </c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45"/>
      <c r="Z290" s="145"/>
      <c r="AA290" s="145"/>
      <c r="AB290" s="145"/>
      <c r="AC290" s="145"/>
      <c r="AD290" s="145"/>
      <c r="AE290" s="145"/>
      <c r="AF290" s="145"/>
      <c r="AG290" s="145" t="s">
        <v>161</v>
      </c>
      <c r="AH290" s="145">
        <v>0</v>
      </c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</row>
    <row r="291" spans="1:60" outlineLevel="1" x14ac:dyDescent="0.2">
      <c r="A291" s="167">
        <v>91</v>
      </c>
      <c r="B291" s="168" t="s">
        <v>596</v>
      </c>
      <c r="C291" s="177" t="s">
        <v>597</v>
      </c>
      <c r="D291" s="169" t="s">
        <v>164</v>
      </c>
      <c r="E291" s="170">
        <v>81.2</v>
      </c>
      <c r="F291" s="171"/>
      <c r="G291" s="172">
        <f>ROUND(E291*F291,2)</f>
        <v>0</v>
      </c>
      <c r="H291" s="171"/>
      <c r="I291" s="172">
        <f>ROUND(E291*H291,2)</f>
        <v>0</v>
      </c>
      <c r="J291" s="171"/>
      <c r="K291" s="172">
        <f>ROUND(E291*J291,2)</f>
        <v>0</v>
      </c>
      <c r="L291" s="172">
        <v>15</v>
      </c>
      <c r="M291" s="172">
        <f>G291*(1+L291/100)</f>
        <v>0</v>
      </c>
      <c r="N291" s="172">
        <v>0</v>
      </c>
      <c r="O291" s="172">
        <f>ROUND(E291*N291,2)</f>
        <v>0</v>
      </c>
      <c r="P291" s="172">
        <v>0</v>
      </c>
      <c r="Q291" s="172">
        <f>ROUND(E291*P291,2)</f>
        <v>0</v>
      </c>
      <c r="R291" s="172" t="s">
        <v>276</v>
      </c>
      <c r="S291" s="172" t="s">
        <v>157</v>
      </c>
      <c r="T291" s="173" t="s">
        <v>157</v>
      </c>
      <c r="U291" s="154">
        <v>1.7999999999999999E-2</v>
      </c>
      <c r="V291" s="154">
        <f>ROUND(E291*U291,2)</f>
        <v>1.46</v>
      </c>
      <c r="W291" s="154"/>
      <c r="X291" s="154" t="s">
        <v>158</v>
      </c>
      <c r="Y291" s="145"/>
      <c r="Z291" s="145"/>
      <c r="AA291" s="145"/>
      <c r="AB291" s="145"/>
      <c r="AC291" s="145"/>
      <c r="AD291" s="145"/>
      <c r="AE291" s="145"/>
      <c r="AF291" s="145"/>
      <c r="AG291" s="145" t="s">
        <v>159</v>
      </c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</row>
    <row r="292" spans="1:60" outlineLevel="1" x14ac:dyDescent="0.2">
      <c r="A292" s="152"/>
      <c r="B292" s="153"/>
      <c r="C292" s="247" t="s">
        <v>409</v>
      </c>
      <c r="D292" s="248"/>
      <c r="E292" s="248"/>
      <c r="F292" s="248"/>
      <c r="G292" s="248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45"/>
      <c r="Z292" s="145"/>
      <c r="AA292" s="145"/>
      <c r="AB292" s="145"/>
      <c r="AC292" s="145"/>
      <c r="AD292" s="145"/>
      <c r="AE292" s="145"/>
      <c r="AF292" s="145"/>
      <c r="AG292" s="145" t="s">
        <v>167</v>
      </c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</row>
    <row r="293" spans="1:60" outlineLevel="1" x14ac:dyDescent="0.2">
      <c r="A293" s="152"/>
      <c r="B293" s="153"/>
      <c r="C293" s="178" t="s">
        <v>339</v>
      </c>
      <c r="D293" s="155"/>
      <c r="E293" s="156">
        <v>1</v>
      </c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45"/>
      <c r="Z293" s="145"/>
      <c r="AA293" s="145"/>
      <c r="AB293" s="145"/>
      <c r="AC293" s="145"/>
      <c r="AD293" s="145"/>
      <c r="AE293" s="145"/>
      <c r="AF293" s="145"/>
      <c r="AG293" s="145" t="s">
        <v>161</v>
      </c>
      <c r="AH293" s="145">
        <v>5</v>
      </c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</row>
    <row r="294" spans="1:60" outlineLevel="1" x14ac:dyDescent="0.2">
      <c r="A294" s="152"/>
      <c r="B294" s="153"/>
      <c r="C294" s="178" t="s">
        <v>342</v>
      </c>
      <c r="D294" s="155"/>
      <c r="E294" s="156">
        <v>28.8</v>
      </c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45"/>
      <c r="Z294" s="145"/>
      <c r="AA294" s="145"/>
      <c r="AB294" s="145"/>
      <c r="AC294" s="145"/>
      <c r="AD294" s="145"/>
      <c r="AE294" s="145"/>
      <c r="AF294" s="145"/>
      <c r="AG294" s="145" t="s">
        <v>161</v>
      </c>
      <c r="AH294" s="145">
        <v>5</v>
      </c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</row>
    <row r="295" spans="1:60" outlineLevel="1" x14ac:dyDescent="0.2">
      <c r="A295" s="152"/>
      <c r="B295" s="153"/>
      <c r="C295" s="178" t="s">
        <v>345</v>
      </c>
      <c r="D295" s="155"/>
      <c r="E295" s="156">
        <v>51.4</v>
      </c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45"/>
      <c r="Z295" s="145"/>
      <c r="AA295" s="145"/>
      <c r="AB295" s="145"/>
      <c r="AC295" s="145"/>
      <c r="AD295" s="145"/>
      <c r="AE295" s="145"/>
      <c r="AF295" s="145"/>
      <c r="AG295" s="145" t="s">
        <v>161</v>
      </c>
      <c r="AH295" s="145">
        <v>5</v>
      </c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</row>
    <row r="296" spans="1:60" ht="22.5" outlineLevel="1" x14ac:dyDescent="0.2">
      <c r="A296" s="167">
        <v>92</v>
      </c>
      <c r="B296" s="168" t="s">
        <v>598</v>
      </c>
      <c r="C296" s="177" t="s">
        <v>599</v>
      </c>
      <c r="D296" s="169" t="s">
        <v>164</v>
      </c>
      <c r="E296" s="170">
        <v>42.7</v>
      </c>
      <c r="F296" s="171"/>
      <c r="G296" s="172">
        <f>ROUND(E296*F296,2)</f>
        <v>0</v>
      </c>
      <c r="H296" s="171"/>
      <c r="I296" s="172">
        <f>ROUND(E296*H296,2)</f>
        <v>0</v>
      </c>
      <c r="J296" s="171"/>
      <c r="K296" s="172">
        <f>ROUND(E296*J296,2)</f>
        <v>0</v>
      </c>
      <c r="L296" s="172">
        <v>15</v>
      </c>
      <c r="M296" s="172">
        <f>G296*(1+L296/100)</f>
        <v>0</v>
      </c>
      <c r="N296" s="172">
        <v>0</v>
      </c>
      <c r="O296" s="172">
        <f>ROUND(E296*N296,2)</f>
        <v>0</v>
      </c>
      <c r="P296" s="172">
        <v>0</v>
      </c>
      <c r="Q296" s="172">
        <f>ROUND(E296*P296,2)</f>
        <v>0</v>
      </c>
      <c r="R296" s="172" t="s">
        <v>276</v>
      </c>
      <c r="S296" s="172" t="s">
        <v>157</v>
      </c>
      <c r="T296" s="173" t="s">
        <v>157</v>
      </c>
      <c r="U296" s="154">
        <v>3.2000000000000001E-2</v>
      </c>
      <c r="V296" s="154">
        <f>ROUND(E296*U296,2)</f>
        <v>1.37</v>
      </c>
      <c r="W296" s="154"/>
      <c r="X296" s="154" t="s">
        <v>158</v>
      </c>
      <c r="Y296" s="145"/>
      <c r="Z296" s="145"/>
      <c r="AA296" s="145"/>
      <c r="AB296" s="145"/>
      <c r="AC296" s="145"/>
      <c r="AD296" s="145"/>
      <c r="AE296" s="145"/>
      <c r="AF296" s="145"/>
      <c r="AG296" s="145" t="s">
        <v>159</v>
      </c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</row>
    <row r="297" spans="1:60" outlineLevel="1" x14ac:dyDescent="0.2">
      <c r="A297" s="152"/>
      <c r="B297" s="153"/>
      <c r="C297" s="247" t="s">
        <v>409</v>
      </c>
      <c r="D297" s="248"/>
      <c r="E297" s="248"/>
      <c r="F297" s="248"/>
      <c r="G297" s="248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45"/>
      <c r="Z297" s="145"/>
      <c r="AA297" s="145"/>
      <c r="AB297" s="145"/>
      <c r="AC297" s="145"/>
      <c r="AD297" s="145"/>
      <c r="AE297" s="145"/>
      <c r="AF297" s="145"/>
      <c r="AG297" s="145" t="s">
        <v>167</v>
      </c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</row>
    <row r="298" spans="1:60" outlineLevel="1" x14ac:dyDescent="0.2">
      <c r="A298" s="152"/>
      <c r="B298" s="153"/>
      <c r="C298" s="178" t="s">
        <v>348</v>
      </c>
      <c r="D298" s="155"/>
      <c r="E298" s="156">
        <v>36.700000000000003</v>
      </c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45"/>
      <c r="Z298" s="145"/>
      <c r="AA298" s="145"/>
      <c r="AB298" s="145"/>
      <c r="AC298" s="145"/>
      <c r="AD298" s="145"/>
      <c r="AE298" s="145"/>
      <c r="AF298" s="145"/>
      <c r="AG298" s="145" t="s">
        <v>161</v>
      </c>
      <c r="AH298" s="145">
        <v>5</v>
      </c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</row>
    <row r="299" spans="1:60" outlineLevel="1" x14ac:dyDescent="0.2">
      <c r="A299" s="152"/>
      <c r="B299" s="153"/>
      <c r="C299" s="178" t="s">
        <v>351</v>
      </c>
      <c r="D299" s="155"/>
      <c r="E299" s="156">
        <v>6</v>
      </c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45"/>
      <c r="Z299" s="145"/>
      <c r="AA299" s="145"/>
      <c r="AB299" s="145"/>
      <c r="AC299" s="145"/>
      <c r="AD299" s="145"/>
      <c r="AE299" s="145"/>
      <c r="AF299" s="145"/>
      <c r="AG299" s="145" t="s">
        <v>161</v>
      </c>
      <c r="AH299" s="145">
        <v>5</v>
      </c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</row>
    <row r="300" spans="1:60" outlineLevel="1" x14ac:dyDescent="0.2">
      <c r="A300" s="167">
        <v>93</v>
      </c>
      <c r="B300" s="168" t="s">
        <v>600</v>
      </c>
      <c r="C300" s="177" t="s">
        <v>601</v>
      </c>
      <c r="D300" s="169" t="s">
        <v>164</v>
      </c>
      <c r="E300" s="170">
        <v>29.5</v>
      </c>
      <c r="F300" s="171"/>
      <c r="G300" s="172">
        <f>ROUND(E300*F300,2)</f>
        <v>0</v>
      </c>
      <c r="H300" s="171"/>
      <c r="I300" s="172">
        <f>ROUND(E300*H300,2)</f>
        <v>0</v>
      </c>
      <c r="J300" s="171"/>
      <c r="K300" s="172">
        <f>ROUND(E300*J300,2)</f>
        <v>0</v>
      </c>
      <c r="L300" s="172">
        <v>15</v>
      </c>
      <c r="M300" s="172">
        <f>G300*(1+L300/100)</f>
        <v>0</v>
      </c>
      <c r="N300" s="172">
        <v>0</v>
      </c>
      <c r="O300" s="172">
        <f>ROUND(E300*N300,2)</f>
        <v>0</v>
      </c>
      <c r="P300" s="172">
        <v>0</v>
      </c>
      <c r="Q300" s="172">
        <f>ROUND(E300*P300,2)</f>
        <v>0</v>
      </c>
      <c r="R300" s="172" t="s">
        <v>276</v>
      </c>
      <c r="S300" s="172" t="s">
        <v>157</v>
      </c>
      <c r="T300" s="173" t="s">
        <v>157</v>
      </c>
      <c r="U300" s="154">
        <v>4.2000000000000003E-2</v>
      </c>
      <c r="V300" s="154">
        <f>ROUND(E300*U300,2)</f>
        <v>1.24</v>
      </c>
      <c r="W300" s="154"/>
      <c r="X300" s="154" t="s">
        <v>158</v>
      </c>
      <c r="Y300" s="145"/>
      <c r="Z300" s="145"/>
      <c r="AA300" s="145"/>
      <c r="AB300" s="145"/>
      <c r="AC300" s="145"/>
      <c r="AD300" s="145"/>
      <c r="AE300" s="145"/>
      <c r="AF300" s="145"/>
      <c r="AG300" s="145" t="s">
        <v>159</v>
      </c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</row>
    <row r="301" spans="1:60" outlineLevel="1" x14ac:dyDescent="0.2">
      <c r="A301" s="152"/>
      <c r="B301" s="153"/>
      <c r="C301" s="247" t="s">
        <v>602</v>
      </c>
      <c r="D301" s="248"/>
      <c r="E301" s="248"/>
      <c r="F301" s="248"/>
      <c r="G301" s="248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45"/>
      <c r="Z301" s="145"/>
      <c r="AA301" s="145"/>
      <c r="AB301" s="145"/>
      <c r="AC301" s="145"/>
      <c r="AD301" s="145"/>
      <c r="AE301" s="145"/>
      <c r="AF301" s="145"/>
      <c r="AG301" s="145" t="s">
        <v>167</v>
      </c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</row>
    <row r="302" spans="1:60" outlineLevel="1" x14ac:dyDescent="0.2">
      <c r="A302" s="152"/>
      <c r="B302" s="153"/>
      <c r="C302" s="178" t="s">
        <v>354</v>
      </c>
      <c r="D302" s="155"/>
      <c r="E302" s="156">
        <v>29.5</v>
      </c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45"/>
      <c r="Z302" s="145"/>
      <c r="AA302" s="145"/>
      <c r="AB302" s="145"/>
      <c r="AC302" s="145"/>
      <c r="AD302" s="145"/>
      <c r="AE302" s="145"/>
      <c r="AF302" s="145"/>
      <c r="AG302" s="145" t="s">
        <v>161</v>
      </c>
      <c r="AH302" s="145">
        <v>5</v>
      </c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</row>
    <row r="303" spans="1:60" outlineLevel="1" x14ac:dyDescent="0.2">
      <c r="A303" s="167">
        <v>94</v>
      </c>
      <c r="B303" s="168" t="s">
        <v>603</v>
      </c>
      <c r="C303" s="177" t="s">
        <v>604</v>
      </c>
      <c r="D303" s="169" t="s">
        <v>219</v>
      </c>
      <c r="E303" s="170">
        <v>1</v>
      </c>
      <c r="F303" s="171"/>
      <c r="G303" s="172">
        <f>ROUND(E303*F303,2)</f>
        <v>0</v>
      </c>
      <c r="H303" s="171"/>
      <c r="I303" s="172">
        <f>ROUND(E303*H303,2)</f>
        <v>0</v>
      </c>
      <c r="J303" s="171"/>
      <c r="K303" s="172">
        <f>ROUND(E303*J303,2)</f>
        <v>0</v>
      </c>
      <c r="L303" s="172">
        <v>15</v>
      </c>
      <c r="M303" s="172">
        <f>G303*(1+L303/100)</f>
        <v>0</v>
      </c>
      <c r="N303" s="172">
        <v>5.0000000000000001E-4</v>
      </c>
      <c r="O303" s="172">
        <f>ROUND(E303*N303,2)</f>
        <v>0</v>
      </c>
      <c r="P303" s="172">
        <v>0</v>
      </c>
      <c r="Q303" s="172">
        <f>ROUND(E303*P303,2)</f>
        <v>0</v>
      </c>
      <c r="R303" s="172"/>
      <c r="S303" s="172" t="s">
        <v>220</v>
      </c>
      <c r="T303" s="173" t="s">
        <v>221</v>
      </c>
      <c r="U303" s="154">
        <v>0</v>
      </c>
      <c r="V303" s="154">
        <f>ROUND(E303*U303,2)</f>
        <v>0</v>
      </c>
      <c r="W303" s="154"/>
      <c r="X303" s="154" t="s">
        <v>250</v>
      </c>
      <c r="Y303" s="145"/>
      <c r="Z303" s="145"/>
      <c r="AA303" s="145"/>
      <c r="AB303" s="145"/>
      <c r="AC303" s="145"/>
      <c r="AD303" s="145"/>
      <c r="AE303" s="145"/>
      <c r="AF303" s="145"/>
      <c r="AG303" s="145" t="s">
        <v>251</v>
      </c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</row>
    <row r="304" spans="1:60" outlineLevel="1" x14ac:dyDescent="0.2">
      <c r="A304" s="152"/>
      <c r="B304" s="153"/>
      <c r="C304" s="247" t="s">
        <v>602</v>
      </c>
      <c r="D304" s="248"/>
      <c r="E304" s="248"/>
      <c r="F304" s="248"/>
      <c r="G304" s="248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45"/>
      <c r="Z304" s="145"/>
      <c r="AA304" s="145"/>
      <c r="AB304" s="145"/>
      <c r="AC304" s="145"/>
      <c r="AD304" s="145"/>
      <c r="AE304" s="145"/>
      <c r="AF304" s="145"/>
      <c r="AG304" s="145" t="s">
        <v>167</v>
      </c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</row>
    <row r="305" spans="1:60" outlineLevel="1" x14ac:dyDescent="0.2">
      <c r="A305" s="152"/>
      <c r="B305" s="153"/>
      <c r="C305" s="178" t="s">
        <v>206</v>
      </c>
      <c r="D305" s="155"/>
      <c r="E305" s="156">
        <v>1</v>
      </c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45"/>
      <c r="Z305" s="145"/>
      <c r="AA305" s="145"/>
      <c r="AB305" s="145"/>
      <c r="AC305" s="145"/>
      <c r="AD305" s="145"/>
      <c r="AE305" s="145"/>
      <c r="AF305" s="145"/>
      <c r="AG305" s="145" t="s">
        <v>161</v>
      </c>
      <c r="AH305" s="145">
        <v>0</v>
      </c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</row>
    <row r="306" spans="1:60" x14ac:dyDescent="0.2">
      <c r="A306" s="161" t="s">
        <v>151</v>
      </c>
      <c r="B306" s="162" t="s">
        <v>92</v>
      </c>
      <c r="C306" s="176" t="s">
        <v>93</v>
      </c>
      <c r="D306" s="163"/>
      <c r="E306" s="164"/>
      <c r="F306" s="165"/>
      <c r="G306" s="165">
        <f>SUMIF(AG307:AG427,"&lt;&gt;NOR",G307:G427)</f>
        <v>0</v>
      </c>
      <c r="H306" s="165"/>
      <c r="I306" s="165">
        <f>SUM(I307:I427)</f>
        <v>0</v>
      </c>
      <c r="J306" s="165"/>
      <c r="K306" s="165">
        <f>SUM(K307:K427)</f>
        <v>0</v>
      </c>
      <c r="L306" s="165"/>
      <c r="M306" s="165">
        <f>SUM(M307:M427)</f>
        <v>0</v>
      </c>
      <c r="N306" s="165"/>
      <c r="O306" s="165">
        <f>SUM(O307:O427)</f>
        <v>0.41000000000000009</v>
      </c>
      <c r="P306" s="165"/>
      <c r="Q306" s="165">
        <f>SUM(Q307:Q427)</f>
        <v>0.87</v>
      </c>
      <c r="R306" s="165"/>
      <c r="S306" s="165"/>
      <c r="T306" s="166"/>
      <c r="U306" s="160"/>
      <c r="V306" s="160">
        <f>SUM(V307:V427)</f>
        <v>120.30000000000003</v>
      </c>
      <c r="W306" s="160"/>
      <c r="X306" s="160"/>
      <c r="AG306" t="s">
        <v>152</v>
      </c>
    </row>
    <row r="307" spans="1:60" outlineLevel="1" x14ac:dyDescent="0.2">
      <c r="A307" s="167">
        <v>95</v>
      </c>
      <c r="B307" s="168" t="s">
        <v>605</v>
      </c>
      <c r="C307" s="177" t="s">
        <v>606</v>
      </c>
      <c r="D307" s="169" t="s">
        <v>219</v>
      </c>
      <c r="E307" s="170">
        <v>5</v>
      </c>
      <c r="F307" s="171"/>
      <c r="G307" s="172">
        <f>ROUND(E307*F307,2)</f>
        <v>0</v>
      </c>
      <c r="H307" s="171"/>
      <c r="I307" s="172">
        <f>ROUND(E307*H307,2)</f>
        <v>0</v>
      </c>
      <c r="J307" s="171"/>
      <c r="K307" s="172">
        <f>ROUND(E307*J307,2)</f>
        <v>0</v>
      </c>
      <c r="L307" s="172">
        <v>15</v>
      </c>
      <c r="M307" s="172">
        <f>G307*(1+L307/100)</f>
        <v>0</v>
      </c>
      <c r="N307" s="172">
        <v>3.7499999999999999E-3</v>
      </c>
      <c r="O307" s="172">
        <f>ROUND(E307*N307,2)</f>
        <v>0.02</v>
      </c>
      <c r="P307" s="172">
        <v>0</v>
      </c>
      <c r="Q307" s="172">
        <f>ROUND(E307*P307,2)</f>
        <v>0</v>
      </c>
      <c r="R307" s="172" t="s">
        <v>276</v>
      </c>
      <c r="S307" s="172" t="s">
        <v>157</v>
      </c>
      <c r="T307" s="173" t="s">
        <v>157</v>
      </c>
      <c r="U307" s="154">
        <v>0.97799999999999998</v>
      </c>
      <c r="V307" s="154">
        <f>ROUND(E307*U307,2)</f>
        <v>4.8899999999999997</v>
      </c>
      <c r="W307" s="154"/>
      <c r="X307" s="154" t="s">
        <v>158</v>
      </c>
      <c r="Y307" s="145"/>
      <c r="Z307" s="145"/>
      <c r="AA307" s="145"/>
      <c r="AB307" s="145"/>
      <c r="AC307" s="145"/>
      <c r="AD307" s="145"/>
      <c r="AE307" s="145"/>
      <c r="AF307" s="145"/>
      <c r="AG307" s="145" t="s">
        <v>159</v>
      </c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</row>
    <row r="308" spans="1:60" outlineLevel="1" x14ac:dyDescent="0.2">
      <c r="A308" s="152"/>
      <c r="B308" s="153"/>
      <c r="C308" s="178" t="s">
        <v>607</v>
      </c>
      <c r="D308" s="155"/>
      <c r="E308" s="156">
        <v>1</v>
      </c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45"/>
      <c r="Z308" s="145"/>
      <c r="AA308" s="145"/>
      <c r="AB308" s="145"/>
      <c r="AC308" s="145"/>
      <c r="AD308" s="145"/>
      <c r="AE308" s="145"/>
      <c r="AF308" s="145"/>
      <c r="AG308" s="145" t="s">
        <v>161</v>
      </c>
      <c r="AH308" s="145">
        <v>5</v>
      </c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</row>
    <row r="309" spans="1:60" outlineLevel="1" x14ac:dyDescent="0.2">
      <c r="A309" s="152"/>
      <c r="B309" s="153"/>
      <c r="C309" s="178" t="s">
        <v>608</v>
      </c>
      <c r="D309" s="155"/>
      <c r="E309" s="156">
        <v>4</v>
      </c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45"/>
      <c r="Z309" s="145"/>
      <c r="AA309" s="145"/>
      <c r="AB309" s="145"/>
      <c r="AC309" s="145"/>
      <c r="AD309" s="145"/>
      <c r="AE309" s="145"/>
      <c r="AF309" s="145"/>
      <c r="AG309" s="145" t="s">
        <v>161</v>
      </c>
      <c r="AH309" s="145">
        <v>5</v>
      </c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</row>
    <row r="310" spans="1:60" outlineLevel="1" x14ac:dyDescent="0.2">
      <c r="A310" s="167">
        <v>96</v>
      </c>
      <c r="B310" s="168" t="s">
        <v>609</v>
      </c>
      <c r="C310" s="177" t="s">
        <v>610</v>
      </c>
      <c r="D310" s="169" t="s">
        <v>219</v>
      </c>
      <c r="E310" s="170">
        <v>16</v>
      </c>
      <c r="F310" s="171"/>
      <c r="G310" s="172">
        <f>ROUND(E310*F310,2)</f>
        <v>0</v>
      </c>
      <c r="H310" s="171"/>
      <c r="I310" s="172">
        <f>ROUND(E310*H310,2)</f>
        <v>0</v>
      </c>
      <c r="J310" s="171"/>
      <c r="K310" s="172">
        <f>ROUND(E310*J310,2)</f>
        <v>0</v>
      </c>
      <c r="L310" s="172">
        <v>15</v>
      </c>
      <c r="M310" s="172">
        <f>G310*(1+L310/100)</f>
        <v>0</v>
      </c>
      <c r="N310" s="172">
        <v>4.8500000000000001E-3</v>
      </c>
      <c r="O310" s="172">
        <f>ROUND(E310*N310,2)</f>
        <v>0.08</v>
      </c>
      <c r="P310" s="172">
        <v>0</v>
      </c>
      <c r="Q310" s="172">
        <f>ROUND(E310*P310,2)</f>
        <v>0</v>
      </c>
      <c r="R310" s="172" t="s">
        <v>276</v>
      </c>
      <c r="S310" s="172" t="s">
        <v>157</v>
      </c>
      <c r="T310" s="173" t="s">
        <v>157</v>
      </c>
      <c r="U310" s="154">
        <v>1.29</v>
      </c>
      <c r="V310" s="154">
        <f>ROUND(E310*U310,2)</f>
        <v>20.64</v>
      </c>
      <c r="W310" s="154"/>
      <c r="X310" s="154" t="s">
        <v>158</v>
      </c>
      <c r="Y310" s="145"/>
      <c r="Z310" s="145"/>
      <c r="AA310" s="145"/>
      <c r="AB310" s="145"/>
      <c r="AC310" s="145"/>
      <c r="AD310" s="145"/>
      <c r="AE310" s="145"/>
      <c r="AF310" s="145"/>
      <c r="AG310" s="145" t="s">
        <v>159</v>
      </c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</row>
    <row r="311" spans="1:60" outlineLevel="1" x14ac:dyDescent="0.2">
      <c r="A311" s="152"/>
      <c r="B311" s="153"/>
      <c r="C311" s="178" t="s">
        <v>357</v>
      </c>
      <c r="D311" s="155"/>
      <c r="E311" s="156">
        <v>1</v>
      </c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45"/>
      <c r="Z311" s="145"/>
      <c r="AA311" s="145"/>
      <c r="AB311" s="145"/>
      <c r="AC311" s="145"/>
      <c r="AD311" s="145"/>
      <c r="AE311" s="145"/>
      <c r="AF311" s="145"/>
      <c r="AG311" s="145" t="s">
        <v>161</v>
      </c>
      <c r="AH311" s="145">
        <v>5</v>
      </c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</row>
    <row r="312" spans="1:60" outlineLevel="1" x14ac:dyDescent="0.2">
      <c r="A312" s="152"/>
      <c r="B312" s="153"/>
      <c r="C312" s="178" t="s">
        <v>358</v>
      </c>
      <c r="D312" s="155"/>
      <c r="E312" s="156">
        <v>10</v>
      </c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  <c r="Y312" s="145"/>
      <c r="Z312" s="145"/>
      <c r="AA312" s="145"/>
      <c r="AB312" s="145"/>
      <c r="AC312" s="145"/>
      <c r="AD312" s="145"/>
      <c r="AE312" s="145"/>
      <c r="AF312" s="145"/>
      <c r="AG312" s="145" t="s">
        <v>161</v>
      </c>
      <c r="AH312" s="145">
        <v>5</v>
      </c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</row>
    <row r="313" spans="1:60" outlineLevel="1" x14ac:dyDescent="0.2">
      <c r="A313" s="152"/>
      <c r="B313" s="153"/>
      <c r="C313" s="178" t="s">
        <v>359</v>
      </c>
      <c r="D313" s="155"/>
      <c r="E313" s="156">
        <v>1</v>
      </c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45"/>
      <c r="Z313" s="145"/>
      <c r="AA313" s="145"/>
      <c r="AB313" s="145"/>
      <c r="AC313" s="145"/>
      <c r="AD313" s="145"/>
      <c r="AE313" s="145"/>
      <c r="AF313" s="145"/>
      <c r="AG313" s="145" t="s">
        <v>161</v>
      </c>
      <c r="AH313" s="145">
        <v>5</v>
      </c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</row>
    <row r="314" spans="1:60" outlineLevel="1" x14ac:dyDescent="0.2">
      <c r="A314" s="152"/>
      <c r="B314" s="153"/>
      <c r="C314" s="178" t="s">
        <v>611</v>
      </c>
      <c r="D314" s="155"/>
      <c r="E314" s="156">
        <v>4</v>
      </c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45"/>
      <c r="Z314" s="145"/>
      <c r="AA314" s="145"/>
      <c r="AB314" s="145"/>
      <c r="AC314" s="145"/>
      <c r="AD314" s="145"/>
      <c r="AE314" s="145"/>
      <c r="AF314" s="145"/>
      <c r="AG314" s="145" t="s">
        <v>161</v>
      </c>
      <c r="AH314" s="145">
        <v>0</v>
      </c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</row>
    <row r="315" spans="1:60" outlineLevel="1" x14ac:dyDescent="0.2">
      <c r="A315" s="167">
        <v>97</v>
      </c>
      <c r="B315" s="168" t="s">
        <v>612</v>
      </c>
      <c r="C315" s="177" t="s">
        <v>613</v>
      </c>
      <c r="D315" s="169" t="s">
        <v>196</v>
      </c>
      <c r="E315" s="170">
        <v>18</v>
      </c>
      <c r="F315" s="171"/>
      <c r="G315" s="172">
        <f>ROUND(E315*F315,2)</f>
        <v>0</v>
      </c>
      <c r="H315" s="171"/>
      <c r="I315" s="172">
        <f>ROUND(E315*H315,2)</f>
        <v>0</v>
      </c>
      <c r="J315" s="171"/>
      <c r="K315" s="172">
        <f>ROUND(E315*J315,2)</f>
        <v>0</v>
      </c>
      <c r="L315" s="172">
        <v>15</v>
      </c>
      <c r="M315" s="172">
        <f>G315*(1+L315/100)</f>
        <v>0</v>
      </c>
      <c r="N315" s="172">
        <v>2.0000000000000002E-5</v>
      </c>
      <c r="O315" s="172">
        <f>ROUND(E315*N315,2)</f>
        <v>0</v>
      </c>
      <c r="P315" s="172">
        <v>3.9E-2</v>
      </c>
      <c r="Q315" s="172">
        <f>ROUND(E315*P315,2)</f>
        <v>0.7</v>
      </c>
      <c r="R315" s="172" t="s">
        <v>276</v>
      </c>
      <c r="S315" s="172" t="s">
        <v>157</v>
      </c>
      <c r="T315" s="173" t="s">
        <v>157</v>
      </c>
      <c r="U315" s="154">
        <v>0.70699999999999996</v>
      </c>
      <c r="V315" s="154">
        <f>ROUND(E315*U315,2)</f>
        <v>12.73</v>
      </c>
      <c r="W315" s="154"/>
      <c r="X315" s="154" t="s">
        <v>158</v>
      </c>
      <c r="Y315" s="145"/>
      <c r="Z315" s="145"/>
      <c r="AA315" s="145"/>
      <c r="AB315" s="145"/>
      <c r="AC315" s="145"/>
      <c r="AD315" s="145"/>
      <c r="AE315" s="145"/>
      <c r="AF315" s="145"/>
      <c r="AG315" s="145" t="s">
        <v>159</v>
      </c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</row>
    <row r="316" spans="1:60" outlineLevel="1" x14ac:dyDescent="0.2">
      <c r="A316" s="152"/>
      <c r="B316" s="153"/>
      <c r="C316" s="178" t="s">
        <v>614</v>
      </c>
      <c r="D316" s="155"/>
      <c r="E316" s="156">
        <v>18</v>
      </c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45"/>
      <c r="Z316" s="145"/>
      <c r="AA316" s="145"/>
      <c r="AB316" s="145"/>
      <c r="AC316" s="145"/>
      <c r="AD316" s="145"/>
      <c r="AE316" s="145"/>
      <c r="AF316" s="145"/>
      <c r="AG316" s="145" t="s">
        <v>161</v>
      </c>
      <c r="AH316" s="145">
        <v>0</v>
      </c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</row>
    <row r="317" spans="1:60" outlineLevel="1" x14ac:dyDescent="0.2">
      <c r="A317" s="167">
        <v>98</v>
      </c>
      <c r="B317" s="168" t="s">
        <v>615</v>
      </c>
      <c r="C317" s="177" t="s">
        <v>616</v>
      </c>
      <c r="D317" s="169" t="s">
        <v>196</v>
      </c>
      <c r="E317" s="170">
        <v>1</v>
      </c>
      <c r="F317" s="171"/>
      <c r="G317" s="172">
        <f>ROUND(E317*F317,2)</f>
        <v>0</v>
      </c>
      <c r="H317" s="171"/>
      <c r="I317" s="172">
        <f>ROUND(E317*H317,2)</f>
        <v>0</v>
      </c>
      <c r="J317" s="171"/>
      <c r="K317" s="172">
        <f>ROUND(E317*J317,2)</f>
        <v>0</v>
      </c>
      <c r="L317" s="172">
        <v>15</v>
      </c>
      <c r="M317" s="172">
        <f>G317*(1+L317/100)</f>
        <v>0</v>
      </c>
      <c r="N317" s="172">
        <v>1.3780000000000001E-2</v>
      </c>
      <c r="O317" s="172">
        <f>ROUND(E317*N317,2)</f>
        <v>0.01</v>
      </c>
      <c r="P317" s="172">
        <v>0</v>
      </c>
      <c r="Q317" s="172">
        <f>ROUND(E317*P317,2)</f>
        <v>0</v>
      </c>
      <c r="R317" s="172" t="s">
        <v>276</v>
      </c>
      <c r="S317" s="172" t="s">
        <v>157</v>
      </c>
      <c r="T317" s="173" t="s">
        <v>157</v>
      </c>
      <c r="U317" s="154">
        <v>0.30199999999999999</v>
      </c>
      <c r="V317" s="154">
        <f>ROUND(E317*U317,2)</f>
        <v>0.3</v>
      </c>
      <c r="W317" s="154"/>
      <c r="X317" s="154" t="s">
        <v>158</v>
      </c>
      <c r="Y317" s="145"/>
      <c r="Z317" s="145"/>
      <c r="AA317" s="145"/>
      <c r="AB317" s="145"/>
      <c r="AC317" s="145"/>
      <c r="AD317" s="145"/>
      <c r="AE317" s="145"/>
      <c r="AF317" s="145"/>
      <c r="AG317" s="145" t="s">
        <v>159</v>
      </c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</row>
    <row r="318" spans="1:60" outlineLevel="1" x14ac:dyDescent="0.2">
      <c r="A318" s="152"/>
      <c r="B318" s="153"/>
      <c r="C318" s="178" t="s">
        <v>206</v>
      </c>
      <c r="D318" s="155"/>
      <c r="E318" s="156">
        <v>1</v>
      </c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45"/>
      <c r="Z318" s="145"/>
      <c r="AA318" s="145"/>
      <c r="AB318" s="145"/>
      <c r="AC318" s="145"/>
      <c r="AD318" s="145"/>
      <c r="AE318" s="145"/>
      <c r="AF318" s="145"/>
      <c r="AG318" s="145" t="s">
        <v>161</v>
      </c>
      <c r="AH318" s="145">
        <v>0</v>
      </c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</row>
    <row r="319" spans="1:60" ht="22.5" outlineLevel="1" x14ac:dyDescent="0.2">
      <c r="A319" s="167">
        <v>99</v>
      </c>
      <c r="B319" s="168" t="s">
        <v>617</v>
      </c>
      <c r="C319" s="177" t="s">
        <v>618</v>
      </c>
      <c r="D319" s="169" t="s">
        <v>196</v>
      </c>
      <c r="E319" s="170">
        <v>10</v>
      </c>
      <c r="F319" s="171"/>
      <c r="G319" s="172">
        <f>ROUND(E319*F319,2)</f>
        <v>0</v>
      </c>
      <c r="H319" s="171"/>
      <c r="I319" s="172">
        <f>ROUND(E319*H319,2)</f>
        <v>0</v>
      </c>
      <c r="J319" s="171"/>
      <c r="K319" s="172">
        <f>ROUND(E319*J319,2)</f>
        <v>0</v>
      </c>
      <c r="L319" s="172">
        <v>15</v>
      </c>
      <c r="M319" s="172">
        <f>G319*(1+L319/100)</f>
        <v>0</v>
      </c>
      <c r="N319" s="172">
        <v>4.1399999999999996E-3</v>
      </c>
      <c r="O319" s="172">
        <f>ROUND(E319*N319,2)</f>
        <v>0.04</v>
      </c>
      <c r="P319" s="172">
        <v>0</v>
      </c>
      <c r="Q319" s="172">
        <f>ROUND(E319*P319,2)</f>
        <v>0</v>
      </c>
      <c r="R319" s="172" t="s">
        <v>276</v>
      </c>
      <c r="S319" s="172" t="s">
        <v>157</v>
      </c>
      <c r="T319" s="173" t="s">
        <v>157</v>
      </c>
      <c r="U319" s="154">
        <v>0.151</v>
      </c>
      <c r="V319" s="154">
        <f>ROUND(E319*U319,2)</f>
        <v>1.51</v>
      </c>
      <c r="W319" s="154"/>
      <c r="X319" s="154" t="s">
        <v>158</v>
      </c>
      <c r="Y319" s="145"/>
      <c r="Z319" s="145"/>
      <c r="AA319" s="145"/>
      <c r="AB319" s="145"/>
      <c r="AC319" s="145"/>
      <c r="AD319" s="145"/>
      <c r="AE319" s="145"/>
      <c r="AF319" s="145"/>
      <c r="AG319" s="145" t="s">
        <v>159</v>
      </c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</row>
    <row r="320" spans="1:60" outlineLevel="1" x14ac:dyDescent="0.2">
      <c r="A320" s="152"/>
      <c r="B320" s="153"/>
      <c r="C320" s="178" t="s">
        <v>619</v>
      </c>
      <c r="D320" s="155"/>
      <c r="E320" s="156">
        <v>10</v>
      </c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45"/>
      <c r="Z320" s="145"/>
      <c r="AA320" s="145"/>
      <c r="AB320" s="145"/>
      <c r="AC320" s="145"/>
      <c r="AD320" s="145"/>
      <c r="AE320" s="145"/>
      <c r="AF320" s="145"/>
      <c r="AG320" s="145" t="s">
        <v>161</v>
      </c>
      <c r="AH320" s="145">
        <v>0</v>
      </c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</row>
    <row r="321" spans="1:60" ht="22.5" outlineLevel="1" x14ac:dyDescent="0.2">
      <c r="A321" s="167">
        <v>100</v>
      </c>
      <c r="B321" s="168" t="s">
        <v>620</v>
      </c>
      <c r="C321" s="177" t="s">
        <v>621</v>
      </c>
      <c r="D321" s="169" t="s">
        <v>196</v>
      </c>
      <c r="E321" s="170">
        <v>1</v>
      </c>
      <c r="F321" s="171"/>
      <c r="G321" s="172">
        <f>ROUND(E321*F321,2)</f>
        <v>0</v>
      </c>
      <c r="H321" s="171"/>
      <c r="I321" s="172">
        <f>ROUND(E321*H321,2)</f>
        <v>0</v>
      </c>
      <c r="J321" s="171"/>
      <c r="K321" s="172">
        <f>ROUND(E321*J321,2)</f>
        <v>0</v>
      </c>
      <c r="L321" s="172">
        <v>15</v>
      </c>
      <c r="M321" s="172">
        <f>G321*(1+L321/100)</f>
        <v>0</v>
      </c>
      <c r="N321" s="172">
        <v>4.2399999999999998E-3</v>
      </c>
      <c r="O321" s="172">
        <f>ROUND(E321*N321,2)</f>
        <v>0</v>
      </c>
      <c r="P321" s="172">
        <v>0</v>
      </c>
      <c r="Q321" s="172">
        <f>ROUND(E321*P321,2)</f>
        <v>0</v>
      </c>
      <c r="R321" s="172" t="s">
        <v>276</v>
      </c>
      <c r="S321" s="172" t="s">
        <v>157</v>
      </c>
      <c r="T321" s="173" t="s">
        <v>157</v>
      </c>
      <c r="U321" s="154">
        <v>0.151</v>
      </c>
      <c r="V321" s="154">
        <f>ROUND(E321*U321,2)</f>
        <v>0.15</v>
      </c>
      <c r="W321" s="154"/>
      <c r="X321" s="154" t="s">
        <v>158</v>
      </c>
      <c r="Y321" s="145"/>
      <c r="Z321" s="145"/>
      <c r="AA321" s="145"/>
      <c r="AB321" s="145"/>
      <c r="AC321" s="145"/>
      <c r="AD321" s="145"/>
      <c r="AE321" s="145"/>
      <c r="AF321" s="145"/>
      <c r="AG321" s="145" t="s">
        <v>159</v>
      </c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</row>
    <row r="322" spans="1:60" outlineLevel="1" x14ac:dyDescent="0.2">
      <c r="A322" s="152"/>
      <c r="B322" s="153"/>
      <c r="C322" s="178" t="s">
        <v>206</v>
      </c>
      <c r="D322" s="155"/>
      <c r="E322" s="156">
        <v>1</v>
      </c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45"/>
      <c r="Z322" s="145"/>
      <c r="AA322" s="145"/>
      <c r="AB322" s="145"/>
      <c r="AC322" s="145"/>
      <c r="AD322" s="145"/>
      <c r="AE322" s="145"/>
      <c r="AF322" s="145"/>
      <c r="AG322" s="145" t="s">
        <v>161</v>
      </c>
      <c r="AH322" s="145">
        <v>0</v>
      </c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</row>
    <row r="323" spans="1:60" outlineLevel="1" x14ac:dyDescent="0.2">
      <c r="A323" s="167">
        <v>101</v>
      </c>
      <c r="B323" s="168" t="s">
        <v>280</v>
      </c>
      <c r="C323" s="177" t="s">
        <v>281</v>
      </c>
      <c r="D323" s="169" t="s">
        <v>196</v>
      </c>
      <c r="E323" s="170">
        <v>40</v>
      </c>
      <c r="F323" s="171"/>
      <c r="G323" s="172">
        <f>ROUND(E323*F323,2)</f>
        <v>0</v>
      </c>
      <c r="H323" s="171"/>
      <c r="I323" s="172">
        <f>ROUND(E323*H323,2)</f>
        <v>0</v>
      </c>
      <c r="J323" s="171"/>
      <c r="K323" s="172">
        <f>ROUND(E323*J323,2)</f>
        <v>0</v>
      </c>
      <c r="L323" s="172">
        <v>15</v>
      </c>
      <c r="M323" s="172">
        <f>G323*(1+L323/100)</f>
        <v>0</v>
      </c>
      <c r="N323" s="172">
        <v>2.1000000000000001E-4</v>
      </c>
      <c r="O323" s="172">
        <f>ROUND(E323*N323,2)</f>
        <v>0.01</v>
      </c>
      <c r="P323" s="172">
        <v>3.5000000000000001E-3</v>
      </c>
      <c r="Q323" s="172">
        <f>ROUND(E323*P323,2)</f>
        <v>0.14000000000000001</v>
      </c>
      <c r="R323" s="172" t="s">
        <v>276</v>
      </c>
      <c r="S323" s="172" t="s">
        <v>157</v>
      </c>
      <c r="T323" s="173" t="s">
        <v>157</v>
      </c>
      <c r="U323" s="154">
        <v>0.374</v>
      </c>
      <c r="V323" s="154">
        <f>ROUND(E323*U323,2)</f>
        <v>14.96</v>
      </c>
      <c r="W323" s="154"/>
      <c r="X323" s="154" t="s">
        <v>158</v>
      </c>
      <c r="Y323" s="145"/>
      <c r="Z323" s="145"/>
      <c r="AA323" s="145"/>
      <c r="AB323" s="145"/>
      <c r="AC323" s="145"/>
      <c r="AD323" s="145"/>
      <c r="AE323" s="145"/>
      <c r="AF323" s="145"/>
      <c r="AG323" s="145" t="s">
        <v>159</v>
      </c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</row>
    <row r="324" spans="1:60" outlineLevel="1" x14ac:dyDescent="0.2">
      <c r="A324" s="152"/>
      <c r="B324" s="153"/>
      <c r="C324" s="178" t="s">
        <v>622</v>
      </c>
      <c r="D324" s="155"/>
      <c r="E324" s="156">
        <v>40</v>
      </c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45"/>
      <c r="Z324" s="145"/>
      <c r="AA324" s="145"/>
      <c r="AB324" s="145"/>
      <c r="AC324" s="145"/>
      <c r="AD324" s="145"/>
      <c r="AE324" s="145"/>
      <c r="AF324" s="145"/>
      <c r="AG324" s="145" t="s">
        <v>161</v>
      </c>
      <c r="AH324" s="145">
        <v>0</v>
      </c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</row>
    <row r="325" spans="1:60" outlineLevel="1" x14ac:dyDescent="0.2">
      <c r="A325" s="167">
        <v>102</v>
      </c>
      <c r="B325" s="168" t="s">
        <v>623</v>
      </c>
      <c r="C325" s="177" t="s">
        <v>624</v>
      </c>
      <c r="D325" s="169" t="s">
        <v>196</v>
      </c>
      <c r="E325" s="170">
        <v>7</v>
      </c>
      <c r="F325" s="171"/>
      <c r="G325" s="172">
        <f>ROUND(E325*F325,2)</f>
        <v>0</v>
      </c>
      <c r="H325" s="171"/>
      <c r="I325" s="172">
        <f>ROUND(E325*H325,2)</f>
        <v>0</v>
      </c>
      <c r="J325" s="171"/>
      <c r="K325" s="172">
        <f>ROUND(E325*J325,2)</f>
        <v>0</v>
      </c>
      <c r="L325" s="172">
        <v>15</v>
      </c>
      <c r="M325" s="172">
        <f>G325*(1+L325/100)</f>
        <v>0</v>
      </c>
      <c r="N325" s="172">
        <v>1.6000000000000001E-4</v>
      </c>
      <c r="O325" s="172">
        <f>ROUND(E325*N325,2)</f>
        <v>0</v>
      </c>
      <c r="P325" s="172">
        <v>4.9699999999999996E-3</v>
      </c>
      <c r="Q325" s="172">
        <f>ROUND(E325*P325,2)</f>
        <v>0.03</v>
      </c>
      <c r="R325" s="172" t="s">
        <v>276</v>
      </c>
      <c r="S325" s="172" t="s">
        <v>157</v>
      </c>
      <c r="T325" s="173" t="s">
        <v>157</v>
      </c>
      <c r="U325" s="154">
        <v>0.57199999999999995</v>
      </c>
      <c r="V325" s="154">
        <f>ROUND(E325*U325,2)</f>
        <v>4</v>
      </c>
      <c r="W325" s="154"/>
      <c r="X325" s="154" t="s">
        <v>158</v>
      </c>
      <c r="Y325" s="145"/>
      <c r="Z325" s="145"/>
      <c r="AA325" s="145"/>
      <c r="AB325" s="145"/>
      <c r="AC325" s="145"/>
      <c r="AD325" s="145"/>
      <c r="AE325" s="145"/>
      <c r="AF325" s="145"/>
      <c r="AG325" s="145" t="s">
        <v>159</v>
      </c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</row>
    <row r="326" spans="1:60" outlineLevel="1" x14ac:dyDescent="0.2">
      <c r="A326" s="152"/>
      <c r="B326" s="153"/>
      <c r="C326" s="178" t="s">
        <v>625</v>
      </c>
      <c r="D326" s="155"/>
      <c r="E326" s="156">
        <v>7</v>
      </c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45"/>
      <c r="Z326" s="145"/>
      <c r="AA326" s="145"/>
      <c r="AB326" s="145"/>
      <c r="AC326" s="145"/>
      <c r="AD326" s="145"/>
      <c r="AE326" s="145"/>
      <c r="AF326" s="145"/>
      <c r="AG326" s="145" t="s">
        <v>161</v>
      </c>
      <c r="AH326" s="145">
        <v>0</v>
      </c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</row>
    <row r="327" spans="1:60" outlineLevel="1" x14ac:dyDescent="0.2">
      <c r="A327" s="167">
        <v>103</v>
      </c>
      <c r="B327" s="168" t="s">
        <v>626</v>
      </c>
      <c r="C327" s="177" t="s">
        <v>627</v>
      </c>
      <c r="D327" s="169" t="s">
        <v>196</v>
      </c>
      <c r="E327" s="170">
        <v>16</v>
      </c>
      <c r="F327" s="171"/>
      <c r="G327" s="172">
        <f>ROUND(E327*F327,2)</f>
        <v>0</v>
      </c>
      <c r="H327" s="171"/>
      <c r="I327" s="172">
        <f>ROUND(E327*H327,2)</f>
        <v>0</v>
      </c>
      <c r="J327" s="171"/>
      <c r="K327" s="172">
        <f>ROUND(E327*J327,2)</f>
        <v>0</v>
      </c>
      <c r="L327" s="172">
        <v>15</v>
      </c>
      <c r="M327" s="172">
        <f>G327*(1+L327/100)</f>
        <v>0</v>
      </c>
      <c r="N327" s="172">
        <v>0</v>
      </c>
      <c r="O327" s="172">
        <f>ROUND(E327*N327,2)</f>
        <v>0</v>
      </c>
      <c r="P327" s="172">
        <v>0</v>
      </c>
      <c r="Q327" s="172">
        <f>ROUND(E327*P327,2)</f>
        <v>0</v>
      </c>
      <c r="R327" s="172" t="s">
        <v>276</v>
      </c>
      <c r="S327" s="172" t="s">
        <v>157</v>
      </c>
      <c r="T327" s="173" t="s">
        <v>157</v>
      </c>
      <c r="U327" s="154">
        <v>6.2E-2</v>
      </c>
      <c r="V327" s="154">
        <f>ROUND(E327*U327,2)</f>
        <v>0.99</v>
      </c>
      <c r="W327" s="154"/>
      <c r="X327" s="154" t="s">
        <v>158</v>
      </c>
      <c r="Y327" s="145"/>
      <c r="Z327" s="145"/>
      <c r="AA327" s="145"/>
      <c r="AB327" s="145"/>
      <c r="AC327" s="145"/>
      <c r="AD327" s="145"/>
      <c r="AE327" s="145"/>
      <c r="AF327" s="145"/>
      <c r="AG327" s="145" t="s">
        <v>159</v>
      </c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</row>
    <row r="328" spans="1:60" outlineLevel="1" x14ac:dyDescent="0.2">
      <c r="A328" s="152"/>
      <c r="B328" s="153"/>
      <c r="C328" s="178" t="s">
        <v>628</v>
      </c>
      <c r="D328" s="155"/>
      <c r="E328" s="156">
        <v>16</v>
      </c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45"/>
      <c r="Z328" s="145"/>
      <c r="AA328" s="145"/>
      <c r="AB328" s="145"/>
      <c r="AC328" s="145"/>
      <c r="AD328" s="145"/>
      <c r="AE328" s="145"/>
      <c r="AF328" s="145"/>
      <c r="AG328" s="145" t="s">
        <v>161</v>
      </c>
      <c r="AH328" s="145">
        <v>0</v>
      </c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</row>
    <row r="329" spans="1:60" outlineLevel="1" x14ac:dyDescent="0.2">
      <c r="A329" s="167">
        <v>104</v>
      </c>
      <c r="B329" s="168" t="s">
        <v>629</v>
      </c>
      <c r="C329" s="177" t="s">
        <v>630</v>
      </c>
      <c r="D329" s="169" t="s">
        <v>196</v>
      </c>
      <c r="E329" s="170">
        <v>18</v>
      </c>
      <c r="F329" s="171"/>
      <c r="G329" s="172">
        <f>ROUND(E329*F329,2)</f>
        <v>0</v>
      </c>
      <c r="H329" s="171"/>
      <c r="I329" s="172">
        <f>ROUND(E329*H329,2)</f>
        <v>0</v>
      </c>
      <c r="J329" s="171"/>
      <c r="K329" s="172">
        <f>ROUND(E329*J329,2)</f>
        <v>0</v>
      </c>
      <c r="L329" s="172">
        <v>15</v>
      </c>
      <c r="M329" s="172">
        <f>G329*(1+L329/100)</f>
        <v>0</v>
      </c>
      <c r="N329" s="172">
        <v>1.3999999999999999E-4</v>
      </c>
      <c r="O329" s="172">
        <f>ROUND(E329*N329,2)</f>
        <v>0</v>
      </c>
      <c r="P329" s="172">
        <v>0</v>
      </c>
      <c r="Q329" s="172">
        <f>ROUND(E329*P329,2)</f>
        <v>0</v>
      </c>
      <c r="R329" s="172" t="s">
        <v>276</v>
      </c>
      <c r="S329" s="172" t="s">
        <v>157</v>
      </c>
      <c r="T329" s="173" t="s">
        <v>157</v>
      </c>
      <c r="U329" s="154">
        <v>0.16500000000000001</v>
      </c>
      <c r="V329" s="154">
        <f>ROUND(E329*U329,2)</f>
        <v>2.97</v>
      </c>
      <c r="W329" s="154"/>
      <c r="X329" s="154" t="s">
        <v>158</v>
      </c>
      <c r="Y329" s="145"/>
      <c r="Z329" s="145"/>
      <c r="AA329" s="145"/>
      <c r="AB329" s="145"/>
      <c r="AC329" s="145"/>
      <c r="AD329" s="145"/>
      <c r="AE329" s="145"/>
      <c r="AF329" s="145"/>
      <c r="AG329" s="145" t="s">
        <v>159</v>
      </c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</row>
    <row r="330" spans="1:60" outlineLevel="1" x14ac:dyDescent="0.2">
      <c r="A330" s="152"/>
      <c r="B330" s="153"/>
      <c r="C330" s="178" t="s">
        <v>631</v>
      </c>
      <c r="D330" s="155"/>
      <c r="E330" s="156">
        <v>16</v>
      </c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45"/>
      <c r="Z330" s="145"/>
      <c r="AA330" s="145"/>
      <c r="AB330" s="145"/>
      <c r="AC330" s="145"/>
      <c r="AD330" s="145"/>
      <c r="AE330" s="145"/>
      <c r="AF330" s="145"/>
      <c r="AG330" s="145" t="s">
        <v>161</v>
      </c>
      <c r="AH330" s="145">
        <v>5</v>
      </c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</row>
    <row r="331" spans="1:60" outlineLevel="1" x14ac:dyDescent="0.2">
      <c r="A331" s="152"/>
      <c r="B331" s="153"/>
      <c r="C331" s="178" t="s">
        <v>222</v>
      </c>
      <c r="D331" s="155"/>
      <c r="E331" s="156">
        <v>2</v>
      </c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45"/>
      <c r="Z331" s="145"/>
      <c r="AA331" s="145"/>
      <c r="AB331" s="145"/>
      <c r="AC331" s="145"/>
      <c r="AD331" s="145"/>
      <c r="AE331" s="145"/>
      <c r="AF331" s="145"/>
      <c r="AG331" s="145" t="s">
        <v>161</v>
      </c>
      <c r="AH331" s="145">
        <v>0</v>
      </c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</row>
    <row r="332" spans="1:60" outlineLevel="1" x14ac:dyDescent="0.2">
      <c r="A332" s="167">
        <v>105</v>
      </c>
      <c r="B332" s="168" t="s">
        <v>632</v>
      </c>
      <c r="C332" s="177" t="s">
        <v>633</v>
      </c>
      <c r="D332" s="169" t="s">
        <v>196</v>
      </c>
      <c r="E332" s="170">
        <v>5</v>
      </c>
      <c r="F332" s="171"/>
      <c r="G332" s="172">
        <f>ROUND(E332*F332,2)</f>
        <v>0</v>
      </c>
      <c r="H332" s="171"/>
      <c r="I332" s="172">
        <f>ROUND(E332*H332,2)</f>
        <v>0</v>
      </c>
      <c r="J332" s="171"/>
      <c r="K332" s="172">
        <f>ROUND(E332*J332,2)</f>
        <v>0</v>
      </c>
      <c r="L332" s="172">
        <v>15</v>
      </c>
      <c r="M332" s="172">
        <f>G332*(1+L332/100)</f>
        <v>0</v>
      </c>
      <c r="N332" s="172">
        <v>2.0000000000000001E-4</v>
      </c>
      <c r="O332" s="172">
        <f>ROUND(E332*N332,2)</f>
        <v>0</v>
      </c>
      <c r="P332" s="172">
        <v>0</v>
      </c>
      <c r="Q332" s="172">
        <f>ROUND(E332*P332,2)</f>
        <v>0</v>
      </c>
      <c r="R332" s="172" t="s">
        <v>276</v>
      </c>
      <c r="S332" s="172" t="s">
        <v>157</v>
      </c>
      <c r="T332" s="173" t="s">
        <v>157</v>
      </c>
      <c r="U332" s="154">
        <v>0.20699999999999999</v>
      </c>
      <c r="V332" s="154">
        <f>ROUND(E332*U332,2)</f>
        <v>1.04</v>
      </c>
      <c r="W332" s="154"/>
      <c r="X332" s="154" t="s">
        <v>158</v>
      </c>
      <c r="Y332" s="145"/>
      <c r="Z332" s="145"/>
      <c r="AA332" s="145"/>
      <c r="AB332" s="145"/>
      <c r="AC332" s="145"/>
      <c r="AD332" s="145"/>
      <c r="AE332" s="145"/>
      <c r="AF332" s="145"/>
      <c r="AG332" s="145" t="s">
        <v>159</v>
      </c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</row>
    <row r="333" spans="1:60" outlineLevel="1" x14ac:dyDescent="0.2">
      <c r="A333" s="152"/>
      <c r="B333" s="153"/>
      <c r="C333" s="178" t="s">
        <v>634</v>
      </c>
      <c r="D333" s="155"/>
      <c r="E333" s="156">
        <v>5</v>
      </c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  <c r="Y333" s="145"/>
      <c r="Z333" s="145"/>
      <c r="AA333" s="145"/>
      <c r="AB333" s="145"/>
      <c r="AC333" s="145"/>
      <c r="AD333" s="145"/>
      <c r="AE333" s="145"/>
      <c r="AF333" s="145"/>
      <c r="AG333" s="145" t="s">
        <v>161</v>
      </c>
      <c r="AH333" s="145">
        <v>0</v>
      </c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</row>
    <row r="334" spans="1:60" outlineLevel="1" x14ac:dyDescent="0.2">
      <c r="A334" s="167">
        <v>106</v>
      </c>
      <c r="B334" s="168" t="s">
        <v>635</v>
      </c>
      <c r="C334" s="177" t="s">
        <v>636</v>
      </c>
      <c r="D334" s="169" t="s">
        <v>196</v>
      </c>
      <c r="E334" s="170">
        <v>12</v>
      </c>
      <c r="F334" s="171"/>
      <c r="G334" s="172">
        <f>ROUND(E334*F334,2)</f>
        <v>0</v>
      </c>
      <c r="H334" s="171"/>
      <c r="I334" s="172">
        <f>ROUND(E334*H334,2)</f>
        <v>0</v>
      </c>
      <c r="J334" s="171"/>
      <c r="K334" s="172">
        <f>ROUND(E334*J334,2)</f>
        <v>0</v>
      </c>
      <c r="L334" s="172">
        <v>15</v>
      </c>
      <c r="M334" s="172">
        <f>G334*(1+L334/100)</f>
        <v>0</v>
      </c>
      <c r="N334" s="172">
        <v>5.1999999999999995E-4</v>
      </c>
      <c r="O334" s="172">
        <f>ROUND(E334*N334,2)</f>
        <v>0.01</v>
      </c>
      <c r="P334" s="172">
        <v>0</v>
      </c>
      <c r="Q334" s="172">
        <f>ROUND(E334*P334,2)</f>
        <v>0</v>
      </c>
      <c r="R334" s="172" t="s">
        <v>276</v>
      </c>
      <c r="S334" s="172" t="s">
        <v>157</v>
      </c>
      <c r="T334" s="173" t="s">
        <v>157</v>
      </c>
      <c r="U334" s="154">
        <v>0.26900000000000002</v>
      </c>
      <c r="V334" s="154">
        <f>ROUND(E334*U334,2)</f>
        <v>3.23</v>
      </c>
      <c r="W334" s="154"/>
      <c r="X334" s="154" t="s">
        <v>158</v>
      </c>
      <c r="Y334" s="145"/>
      <c r="Z334" s="145"/>
      <c r="AA334" s="145"/>
      <c r="AB334" s="145"/>
      <c r="AC334" s="145"/>
      <c r="AD334" s="145"/>
      <c r="AE334" s="145"/>
      <c r="AF334" s="145"/>
      <c r="AG334" s="145" t="s">
        <v>159</v>
      </c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</row>
    <row r="335" spans="1:60" outlineLevel="1" x14ac:dyDescent="0.2">
      <c r="A335" s="152"/>
      <c r="B335" s="153"/>
      <c r="C335" s="178" t="s">
        <v>637</v>
      </c>
      <c r="D335" s="155"/>
      <c r="E335" s="156">
        <v>12</v>
      </c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  <c r="Y335" s="145"/>
      <c r="Z335" s="145"/>
      <c r="AA335" s="145"/>
      <c r="AB335" s="145"/>
      <c r="AC335" s="145"/>
      <c r="AD335" s="145"/>
      <c r="AE335" s="145"/>
      <c r="AF335" s="145"/>
      <c r="AG335" s="145" t="s">
        <v>161</v>
      </c>
      <c r="AH335" s="145">
        <v>0</v>
      </c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</row>
    <row r="336" spans="1:60" outlineLevel="1" x14ac:dyDescent="0.2">
      <c r="A336" s="167">
        <v>107</v>
      </c>
      <c r="B336" s="168" t="s">
        <v>638</v>
      </c>
      <c r="C336" s="177" t="s">
        <v>639</v>
      </c>
      <c r="D336" s="169" t="s">
        <v>196</v>
      </c>
      <c r="E336" s="170">
        <v>8</v>
      </c>
      <c r="F336" s="171"/>
      <c r="G336" s="172">
        <f>ROUND(E336*F336,2)</f>
        <v>0</v>
      </c>
      <c r="H336" s="171"/>
      <c r="I336" s="172">
        <f>ROUND(E336*H336,2)</f>
        <v>0</v>
      </c>
      <c r="J336" s="171"/>
      <c r="K336" s="172">
        <f>ROUND(E336*J336,2)</f>
        <v>0</v>
      </c>
      <c r="L336" s="172">
        <v>15</v>
      </c>
      <c r="M336" s="172">
        <f>G336*(1+L336/100)</f>
        <v>0</v>
      </c>
      <c r="N336" s="172">
        <v>7.6999999999999996E-4</v>
      </c>
      <c r="O336" s="172">
        <f>ROUND(E336*N336,2)</f>
        <v>0.01</v>
      </c>
      <c r="P336" s="172">
        <v>0</v>
      </c>
      <c r="Q336" s="172">
        <f>ROUND(E336*P336,2)</f>
        <v>0</v>
      </c>
      <c r="R336" s="172" t="s">
        <v>276</v>
      </c>
      <c r="S336" s="172" t="s">
        <v>157</v>
      </c>
      <c r="T336" s="173" t="s">
        <v>157</v>
      </c>
      <c r="U336" s="154">
        <v>0.35099999999999998</v>
      </c>
      <c r="V336" s="154">
        <f>ROUND(E336*U336,2)</f>
        <v>2.81</v>
      </c>
      <c r="W336" s="154"/>
      <c r="X336" s="154" t="s">
        <v>158</v>
      </c>
      <c r="Y336" s="145"/>
      <c r="Z336" s="145"/>
      <c r="AA336" s="145"/>
      <c r="AB336" s="145"/>
      <c r="AC336" s="145"/>
      <c r="AD336" s="145"/>
      <c r="AE336" s="145"/>
      <c r="AF336" s="145"/>
      <c r="AG336" s="145" t="s">
        <v>159</v>
      </c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</row>
    <row r="337" spans="1:60" outlineLevel="1" x14ac:dyDescent="0.2">
      <c r="A337" s="152"/>
      <c r="B337" s="153"/>
      <c r="C337" s="178" t="s">
        <v>640</v>
      </c>
      <c r="D337" s="155"/>
      <c r="E337" s="156">
        <v>8</v>
      </c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45"/>
      <c r="Z337" s="145"/>
      <c r="AA337" s="145"/>
      <c r="AB337" s="145"/>
      <c r="AC337" s="145"/>
      <c r="AD337" s="145"/>
      <c r="AE337" s="145"/>
      <c r="AF337" s="145"/>
      <c r="AG337" s="145" t="s">
        <v>161</v>
      </c>
      <c r="AH337" s="145">
        <v>0</v>
      </c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</row>
    <row r="338" spans="1:60" outlineLevel="1" x14ac:dyDescent="0.2">
      <c r="A338" s="167">
        <v>108</v>
      </c>
      <c r="B338" s="168" t="s">
        <v>641</v>
      </c>
      <c r="C338" s="177" t="s">
        <v>642</v>
      </c>
      <c r="D338" s="169" t="s">
        <v>196</v>
      </c>
      <c r="E338" s="170">
        <v>3</v>
      </c>
      <c r="F338" s="171"/>
      <c r="G338" s="172">
        <f>ROUND(E338*F338,2)</f>
        <v>0</v>
      </c>
      <c r="H338" s="171"/>
      <c r="I338" s="172">
        <f>ROUND(E338*H338,2)</f>
        <v>0</v>
      </c>
      <c r="J338" s="171"/>
      <c r="K338" s="172">
        <f>ROUND(E338*J338,2)</f>
        <v>0</v>
      </c>
      <c r="L338" s="172">
        <v>15</v>
      </c>
      <c r="M338" s="172">
        <f>G338*(1+L338/100)</f>
        <v>0</v>
      </c>
      <c r="N338" s="172">
        <v>4.8000000000000001E-4</v>
      </c>
      <c r="O338" s="172">
        <f>ROUND(E338*N338,2)</f>
        <v>0</v>
      </c>
      <c r="P338" s="172">
        <v>0</v>
      </c>
      <c r="Q338" s="172">
        <f>ROUND(E338*P338,2)</f>
        <v>0</v>
      </c>
      <c r="R338" s="172" t="s">
        <v>276</v>
      </c>
      <c r="S338" s="172" t="s">
        <v>157</v>
      </c>
      <c r="T338" s="173" t="s">
        <v>157</v>
      </c>
      <c r="U338" s="154">
        <v>0.26900000000000002</v>
      </c>
      <c r="V338" s="154">
        <f>ROUND(E338*U338,2)</f>
        <v>0.81</v>
      </c>
      <c r="W338" s="154"/>
      <c r="X338" s="154" t="s">
        <v>158</v>
      </c>
      <c r="Y338" s="145"/>
      <c r="Z338" s="145"/>
      <c r="AA338" s="145"/>
      <c r="AB338" s="145"/>
      <c r="AC338" s="145"/>
      <c r="AD338" s="145"/>
      <c r="AE338" s="145"/>
      <c r="AF338" s="145"/>
      <c r="AG338" s="145" t="s">
        <v>159</v>
      </c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</row>
    <row r="339" spans="1:60" outlineLevel="1" x14ac:dyDescent="0.2">
      <c r="A339" s="152"/>
      <c r="B339" s="153"/>
      <c r="C339" s="178" t="s">
        <v>62</v>
      </c>
      <c r="D339" s="155"/>
      <c r="E339" s="156">
        <v>3</v>
      </c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45"/>
      <c r="Z339" s="145"/>
      <c r="AA339" s="145"/>
      <c r="AB339" s="145"/>
      <c r="AC339" s="145"/>
      <c r="AD339" s="145"/>
      <c r="AE339" s="145"/>
      <c r="AF339" s="145"/>
      <c r="AG339" s="145" t="s">
        <v>161</v>
      </c>
      <c r="AH339" s="145">
        <v>0</v>
      </c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</row>
    <row r="340" spans="1:60" outlineLevel="1" x14ac:dyDescent="0.2">
      <c r="A340" s="167">
        <v>109</v>
      </c>
      <c r="B340" s="168" t="s">
        <v>643</v>
      </c>
      <c r="C340" s="177" t="s">
        <v>644</v>
      </c>
      <c r="D340" s="169" t="s">
        <v>196</v>
      </c>
      <c r="E340" s="170">
        <v>2</v>
      </c>
      <c r="F340" s="171"/>
      <c r="G340" s="172">
        <f>ROUND(E340*F340,2)</f>
        <v>0</v>
      </c>
      <c r="H340" s="171"/>
      <c r="I340" s="172">
        <f>ROUND(E340*H340,2)</f>
        <v>0</v>
      </c>
      <c r="J340" s="171"/>
      <c r="K340" s="172">
        <f>ROUND(E340*J340,2)</f>
        <v>0</v>
      </c>
      <c r="L340" s="172">
        <v>15</v>
      </c>
      <c r="M340" s="172">
        <f>G340*(1+L340/100)</f>
        <v>0</v>
      </c>
      <c r="N340" s="172">
        <v>9.2000000000000003E-4</v>
      </c>
      <c r="O340" s="172">
        <f>ROUND(E340*N340,2)</f>
        <v>0</v>
      </c>
      <c r="P340" s="172">
        <v>0</v>
      </c>
      <c r="Q340" s="172">
        <f>ROUND(E340*P340,2)</f>
        <v>0</v>
      </c>
      <c r="R340" s="172" t="s">
        <v>276</v>
      </c>
      <c r="S340" s="172" t="s">
        <v>157</v>
      </c>
      <c r="T340" s="173" t="s">
        <v>157</v>
      </c>
      <c r="U340" s="154">
        <v>0.35099999999999998</v>
      </c>
      <c r="V340" s="154">
        <f>ROUND(E340*U340,2)</f>
        <v>0.7</v>
      </c>
      <c r="W340" s="154"/>
      <c r="X340" s="154" t="s">
        <v>158</v>
      </c>
      <c r="Y340" s="145"/>
      <c r="Z340" s="145"/>
      <c r="AA340" s="145"/>
      <c r="AB340" s="145"/>
      <c r="AC340" s="145"/>
      <c r="AD340" s="145"/>
      <c r="AE340" s="145"/>
      <c r="AF340" s="145"/>
      <c r="AG340" s="145" t="s">
        <v>159</v>
      </c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</row>
    <row r="341" spans="1:60" outlineLevel="1" x14ac:dyDescent="0.2">
      <c r="A341" s="152"/>
      <c r="B341" s="153"/>
      <c r="C341" s="178" t="s">
        <v>222</v>
      </c>
      <c r="D341" s="155"/>
      <c r="E341" s="156">
        <v>2</v>
      </c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45"/>
      <c r="Z341" s="145"/>
      <c r="AA341" s="145"/>
      <c r="AB341" s="145"/>
      <c r="AC341" s="145"/>
      <c r="AD341" s="145"/>
      <c r="AE341" s="145"/>
      <c r="AF341" s="145"/>
      <c r="AG341" s="145" t="s">
        <v>161</v>
      </c>
      <c r="AH341" s="145">
        <v>0</v>
      </c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</row>
    <row r="342" spans="1:60" outlineLevel="1" x14ac:dyDescent="0.2">
      <c r="A342" s="167">
        <v>110</v>
      </c>
      <c r="B342" s="168" t="s">
        <v>645</v>
      </c>
      <c r="C342" s="177" t="s">
        <v>646</v>
      </c>
      <c r="D342" s="169" t="s">
        <v>196</v>
      </c>
      <c r="E342" s="170">
        <v>96</v>
      </c>
      <c r="F342" s="171"/>
      <c r="G342" s="172">
        <f>ROUND(E342*F342,2)</f>
        <v>0</v>
      </c>
      <c r="H342" s="171"/>
      <c r="I342" s="172">
        <f>ROUND(E342*H342,2)</f>
        <v>0</v>
      </c>
      <c r="J342" s="171"/>
      <c r="K342" s="172">
        <f>ROUND(E342*J342,2)</f>
        <v>0</v>
      </c>
      <c r="L342" s="172">
        <v>15</v>
      </c>
      <c r="M342" s="172">
        <f>G342*(1+L342/100)</f>
        <v>0</v>
      </c>
      <c r="N342" s="172">
        <v>0</v>
      </c>
      <c r="O342" s="172">
        <f>ROUND(E342*N342,2)</f>
        <v>0</v>
      </c>
      <c r="P342" s="172">
        <v>0</v>
      </c>
      <c r="Q342" s="172">
        <f>ROUND(E342*P342,2)</f>
        <v>0</v>
      </c>
      <c r="R342" s="172" t="s">
        <v>276</v>
      </c>
      <c r="S342" s="172" t="s">
        <v>157</v>
      </c>
      <c r="T342" s="173" t="s">
        <v>157</v>
      </c>
      <c r="U342" s="154">
        <v>8.2000000000000003E-2</v>
      </c>
      <c r="V342" s="154">
        <f>ROUND(E342*U342,2)</f>
        <v>7.87</v>
      </c>
      <c r="W342" s="154"/>
      <c r="X342" s="154" t="s">
        <v>158</v>
      </c>
      <c r="Y342" s="145"/>
      <c r="Z342" s="145"/>
      <c r="AA342" s="145"/>
      <c r="AB342" s="145"/>
      <c r="AC342" s="145"/>
      <c r="AD342" s="145"/>
      <c r="AE342" s="145"/>
      <c r="AF342" s="145"/>
      <c r="AG342" s="145" t="s">
        <v>159</v>
      </c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</row>
    <row r="343" spans="1:60" outlineLevel="1" x14ac:dyDescent="0.2">
      <c r="A343" s="152"/>
      <c r="B343" s="153"/>
      <c r="C343" s="178" t="s">
        <v>647</v>
      </c>
      <c r="D343" s="155"/>
      <c r="E343" s="156">
        <v>4</v>
      </c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45"/>
      <c r="Z343" s="145"/>
      <c r="AA343" s="145"/>
      <c r="AB343" s="145"/>
      <c r="AC343" s="145"/>
      <c r="AD343" s="145"/>
      <c r="AE343" s="145"/>
      <c r="AF343" s="145"/>
      <c r="AG343" s="145" t="s">
        <v>161</v>
      </c>
      <c r="AH343" s="145">
        <v>5</v>
      </c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</row>
    <row r="344" spans="1:60" outlineLevel="1" x14ac:dyDescent="0.2">
      <c r="A344" s="152"/>
      <c r="B344" s="153"/>
      <c r="C344" s="178" t="s">
        <v>648</v>
      </c>
      <c r="D344" s="155"/>
      <c r="E344" s="156">
        <v>2</v>
      </c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X344" s="154"/>
      <c r="Y344" s="145"/>
      <c r="Z344" s="145"/>
      <c r="AA344" s="145"/>
      <c r="AB344" s="145"/>
      <c r="AC344" s="145"/>
      <c r="AD344" s="145"/>
      <c r="AE344" s="145"/>
      <c r="AF344" s="145"/>
      <c r="AG344" s="145" t="s">
        <v>161</v>
      </c>
      <c r="AH344" s="145">
        <v>5</v>
      </c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</row>
    <row r="345" spans="1:60" outlineLevel="1" x14ac:dyDescent="0.2">
      <c r="A345" s="152"/>
      <c r="B345" s="153"/>
      <c r="C345" s="178" t="s">
        <v>649</v>
      </c>
      <c r="D345" s="155"/>
      <c r="E345" s="156">
        <v>6</v>
      </c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45"/>
      <c r="Z345" s="145"/>
      <c r="AA345" s="145"/>
      <c r="AB345" s="145"/>
      <c r="AC345" s="145"/>
      <c r="AD345" s="145"/>
      <c r="AE345" s="145"/>
      <c r="AF345" s="145"/>
      <c r="AG345" s="145" t="s">
        <v>161</v>
      </c>
      <c r="AH345" s="145">
        <v>5</v>
      </c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</row>
    <row r="346" spans="1:60" outlineLevel="1" x14ac:dyDescent="0.2">
      <c r="A346" s="152"/>
      <c r="B346" s="153"/>
      <c r="C346" s="178" t="s">
        <v>650</v>
      </c>
      <c r="D346" s="155"/>
      <c r="E346" s="156">
        <v>2</v>
      </c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45"/>
      <c r="Z346" s="145"/>
      <c r="AA346" s="145"/>
      <c r="AB346" s="145"/>
      <c r="AC346" s="145"/>
      <c r="AD346" s="145"/>
      <c r="AE346" s="145"/>
      <c r="AF346" s="145"/>
      <c r="AG346" s="145" t="s">
        <v>161</v>
      </c>
      <c r="AH346" s="145">
        <v>5</v>
      </c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</row>
    <row r="347" spans="1:60" outlineLevel="1" x14ac:dyDescent="0.2">
      <c r="A347" s="152"/>
      <c r="B347" s="153"/>
      <c r="C347" s="178" t="s">
        <v>651</v>
      </c>
      <c r="D347" s="155"/>
      <c r="E347" s="156">
        <v>2</v>
      </c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45"/>
      <c r="Z347" s="145"/>
      <c r="AA347" s="145"/>
      <c r="AB347" s="145"/>
      <c r="AC347" s="145"/>
      <c r="AD347" s="145"/>
      <c r="AE347" s="145"/>
      <c r="AF347" s="145"/>
      <c r="AG347" s="145" t="s">
        <v>161</v>
      </c>
      <c r="AH347" s="145">
        <v>5</v>
      </c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</row>
    <row r="348" spans="1:60" outlineLevel="1" x14ac:dyDescent="0.2">
      <c r="A348" s="152"/>
      <c r="B348" s="153"/>
      <c r="C348" s="178" t="s">
        <v>652</v>
      </c>
      <c r="D348" s="155"/>
      <c r="E348" s="156">
        <v>2</v>
      </c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45"/>
      <c r="Z348" s="145"/>
      <c r="AA348" s="145"/>
      <c r="AB348" s="145"/>
      <c r="AC348" s="145"/>
      <c r="AD348" s="145"/>
      <c r="AE348" s="145"/>
      <c r="AF348" s="145"/>
      <c r="AG348" s="145" t="s">
        <v>161</v>
      </c>
      <c r="AH348" s="145">
        <v>5</v>
      </c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</row>
    <row r="349" spans="1:60" outlineLevel="1" x14ac:dyDescent="0.2">
      <c r="A349" s="152"/>
      <c r="B349" s="153"/>
      <c r="C349" s="178" t="s">
        <v>653</v>
      </c>
      <c r="D349" s="155"/>
      <c r="E349" s="156">
        <v>2</v>
      </c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45"/>
      <c r="Z349" s="145"/>
      <c r="AA349" s="145"/>
      <c r="AB349" s="145"/>
      <c r="AC349" s="145"/>
      <c r="AD349" s="145"/>
      <c r="AE349" s="145"/>
      <c r="AF349" s="145"/>
      <c r="AG349" s="145" t="s">
        <v>161</v>
      </c>
      <c r="AH349" s="145">
        <v>5</v>
      </c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</row>
    <row r="350" spans="1:60" outlineLevel="1" x14ac:dyDescent="0.2">
      <c r="A350" s="152"/>
      <c r="B350" s="153"/>
      <c r="C350" s="178" t="s">
        <v>654</v>
      </c>
      <c r="D350" s="155"/>
      <c r="E350" s="156">
        <v>2</v>
      </c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45"/>
      <c r="Z350" s="145"/>
      <c r="AA350" s="145"/>
      <c r="AB350" s="145"/>
      <c r="AC350" s="145"/>
      <c r="AD350" s="145"/>
      <c r="AE350" s="145"/>
      <c r="AF350" s="145"/>
      <c r="AG350" s="145" t="s">
        <v>161</v>
      </c>
      <c r="AH350" s="145">
        <v>5</v>
      </c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</row>
    <row r="351" spans="1:60" outlineLevel="1" x14ac:dyDescent="0.2">
      <c r="A351" s="152"/>
      <c r="B351" s="153"/>
      <c r="C351" s="178" t="s">
        <v>382</v>
      </c>
      <c r="D351" s="155"/>
      <c r="E351" s="156">
        <v>1</v>
      </c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45"/>
      <c r="Z351" s="145"/>
      <c r="AA351" s="145"/>
      <c r="AB351" s="145"/>
      <c r="AC351" s="145"/>
      <c r="AD351" s="145"/>
      <c r="AE351" s="145"/>
      <c r="AF351" s="145"/>
      <c r="AG351" s="145" t="s">
        <v>161</v>
      </c>
      <c r="AH351" s="145">
        <v>5</v>
      </c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</row>
    <row r="352" spans="1:60" outlineLevel="1" x14ac:dyDescent="0.2">
      <c r="A352" s="152"/>
      <c r="B352" s="153"/>
      <c r="C352" s="178" t="s">
        <v>631</v>
      </c>
      <c r="D352" s="155"/>
      <c r="E352" s="156">
        <v>16</v>
      </c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45"/>
      <c r="Z352" s="145"/>
      <c r="AA352" s="145"/>
      <c r="AB352" s="145"/>
      <c r="AC352" s="145"/>
      <c r="AD352" s="145"/>
      <c r="AE352" s="145"/>
      <c r="AF352" s="145"/>
      <c r="AG352" s="145" t="s">
        <v>161</v>
      </c>
      <c r="AH352" s="145">
        <v>5</v>
      </c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</row>
    <row r="353" spans="1:60" outlineLevel="1" x14ac:dyDescent="0.2">
      <c r="A353" s="152"/>
      <c r="B353" s="153"/>
      <c r="C353" s="178" t="s">
        <v>655</v>
      </c>
      <c r="D353" s="155"/>
      <c r="E353" s="156">
        <v>36</v>
      </c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45"/>
      <c r="Z353" s="145"/>
      <c r="AA353" s="145"/>
      <c r="AB353" s="145"/>
      <c r="AC353" s="145"/>
      <c r="AD353" s="145"/>
      <c r="AE353" s="145"/>
      <c r="AF353" s="145"/>
      <c r="AG353" s="145" t="s">
        <v>161</v>
      </c>
      <c r="AH353" s="145">
        <v>5</v>
      </c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</row>
    <row r="354" spans="1:60" outlineLevel="1" x14ac:dyDescent="0.2">
      <c r="A354" s="152"/>
      <c r="B354" s="153"/>
      <c r="C354" s="178" t="s">
        <v>656</v>
      </c>
      <c r="D354" s="155"/>
      <c r="E354" s="156">
        <v>21</v>
      </c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45"/>
      <c r="Z354" s="145"/>
      <c r="AA354" s="145"/>
      <c r="AB354" s="145"/>
      <c r="AC354" s="145"/>
      <c r="AD354" s="145"/>
      <c r="AE354" s="145"/>
      <c r="AF354" s="145"/>
      <c r="AG354" s="145" t="s">
        <v>161</v>
      </c>
      <c r="AH354" s="145">
        <v>5</v>
      </c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</row>
    <row r="355" spans="1:60" outlineLevel="1" x14ac:dyDescent="0.2">
      <c r="A355" s="167">
        <v>111</v>
      </c>
      <c r="B355" s="168" t="s">
        <v>657</v>
      </c>
      <c r="C355" s="177" t="s">
        <v>658</v>
      </c>
      <c r="D355" s="169" t="s">
        <v>196</v>
      </c>
      <c r="E355" s="170">
        <v>16</v>
      </c>
      <c r="F355" s="171"/>
      <c r="G355" s="172">
        <f>ROUND(E355*F355,2)</f>
        <v>0</v>
      </c>
      <c r="H355" s="171"/>
      <c r="I355" s="172">
        <f>ROUND(E355*H355,2)</f>
        <v>0</v>
      </c>
      <c r="J355" s="171"/>
      <c r="K355" s="172">
        <f>ROUND(E355*J355,2)</f>
        <v>0</v>
      </c>
      <c r="L355" s="172">
        <v>15</v>
      </c>
      <c r="M355" s="172">
        <f>G355*(1+L355/100)</f>
        <v>0</v>
      </c>
      <c r="N355" s="172">
        <v>0</v>
      </c>
      <c r="O355" s="172">
        <f>ROUND(E355*N355,2)</f>
        <v>0</v>
      </c>
      <c r="P355" s="172">
        <v>0</v>
      </c>
      <c r="Q355" s="172">
        <f>ROUND(E355*P355,2)</f>
        <v>0</v>
      </c>
      <c r="R355" s="172" t="s">
        <v>276</v>
      </c>
      <c r="S355" s="172" t="s">
        <v>157</v>
      </c>
      <c r="T355" s="173" t="s">
        <v>157</v>
      </c>
      <c r="U355" s="154">
        <v>9.2999999999999999E-2</v>
      </c>
      <c r="V355" s="154">
        <f>ROUND(E355*U355,2)</f>
        <v>1.49</v>
      </c>
      <c r="W355" s="154"/>
      <c r="X355" s="154" t="s">
        <v>158</v>
      </c>
      <c r="Y355" s="145"/>
      <c r="Z355" s="145"/>
      <c r="AA355" s="145"/>
      <c r="AB355" s="145"/>
      <c r="AC355" s="145"/>
      <c r="AD355" s="145"/>
      <c r="AE355" s="145"/>
      <c r="AF355" s="145"/>
      <c r="AG355" s="145" t="s">
        <v>159</v>
      </c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</row>
    <row r="356" spans="1:60" outlineLevel="1" x14ac:dyDescent="0.2">
      <c r="A356" s="152"/>
      <c r="B356" s="153"/>
      <c r="C356" s="178" t="s">
        <v>659</v>
      </c>
      <c r="D356" s="155"/>
      <c r="E356" s="156">
        <v>2</v>
      </c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  <c r="Y356" s="145"/>
      <c r="Z356" s="145"/>
      <c r="AA356" s="145"/>
      <c r="AB356" s="145"/>
      <c r="AC356" s="145"/>
      <c r="AD356" s="145"/>
      <c r="AE356" s="145"/>
      <c r="AF356" s="145"/>
      <c r="AG356" s="145" t="s">
        <v>161</v>
      </c>
      <c r="AH356" s="145">
        <v>5</v>
      </c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</row>
    <row r="357" spans="1:60" outlineLevel="1" x14ac:dyDescent="0.2">
      <c r="A357" s="152"/>
      <c r="B357" s="153"/>
      <c r="C357" s="178" t="s">
        <v>383</v>
      </c>
      <c r="D357" s="155"/>
      <c r="E357" s="156">
        <v>1</v>
      </c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45"/>
      <c r="Z357" s="145"/>
      <c r="AA357" s="145"/>
      <c r="AB357" s="145"/>
      <c r="AC357" s="145"/>
      <c r="AD357" s="145"/>
      <c r="AE357" s="145"/>
      <c r="AF357" s="145"/>
      <c r="AG357" s="145" t="s">
        <v>161</v>
      </c>
      <c r="AH357" s="145">
        <v>5</v>
      </c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</row>
    <row r="358" spans="1:60" outlineLevel="1" x14ac:dyDescent="0.2">
      <c r="A358" s="152"/>
      <c r="B358" s="153"/>
      <c r="C358" s="178" t="s">
        <v>660</v>
      </c>
      <c r="D358" s="155"/>
      <c r="E358" s="156">
        <v>10</v>
      </c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45"/>
      <c r="Z358" s="145"/>
      <c r="AA358" s="145"/>
      <c r="AB358" s="145"/>
      <c r="AC358" s="145"/>
      <c r="AD358" s="145"/>
      <c r="AE358" s="145"/>
      <c r="AF358" s="145"/>
      <c r="AG358" s="145" t="s">
        <v>161</v>
      </c>
      <c r="AH358" s="145">
        <v>5</v>
      </c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</row>
    <row r="359" spans="1:60" outlineLevel="1" x14ac:dyDescent="0.2">
      <c r="A359" s="152"/>
      <c r="B359" s="153"/>
      <c r="C359" s="178" t="s">
        <v>386</v>
      </c>
      <c r="D359" s="155"/>
      <c r="E359" s="156">
        <v>3</v>
      </c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45"/>
      <c r="Z359" s="145"/>
      <c r="AA359" s="145"/>
      <c r="AB359" s="145"/>
      <c r="AC359" s="145"/>
      <c r="AD359" s="145"/>
      <c r="AE359" s="145"/>
      <c r="AF359" s="145"/>
      <c r="AG359" s="145" t="s">
        <v>161</v>
      </c>
      <c r="AH359" s="145">
        <v>5</v>
      </c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</row>
    <row r="360" spans="1:60" outlineLevel="1" x14ac:dyDescent="0.2">
      <c r="A360" s="167">
        <v>112</v>
      </c>
      <c r="B360" s="168" t="s">
        <v>661</v>
      </c>
      <c r="C360" s="177" t="s">
        <v>662</v>
      </c>
      <c r="D360" s="169" t="s">
        <v>196</v>
      </c>
      <c r="E360" s="170">
        <v>39</v>
      </c>
      <c r="F360" s="171"/>
      <c r="G360" s="172">
        <f>ROUND(E360*F360,2)</f>
        <v>0</v>
      </c>
      <c r="H360" s="171"/>
      <c r="I360" s="172">
        <f>ROUND(E360*H360,2)</f>
        <v>0</v>
      </c>
      <c r="J360" s="171"/>
      <c r="K360" s="172">
        <f>ROUND(E360*J360,2)</f>
        <v>0</v>
      </c>
      <c r="L360" s="172">
        <v>15</v>
      </c>
      <c r="M360" s="172">
        <f>G360*(1+L360/100)</f>
        <v>0</v>
      </c>
      <c r="N360" s="172">
        <v>1.1999999999999999E-3</v>
      </c>
      <c r="O360" s="172">
        <f>ROUND(E360*N360,2)</f>
        <v>0.05</v>
      </c>
      <c r="P360" s="172">
        <v>0</v>
      </c>
      <c r="Q360" s="172">
        <f>ROUND(E360*P360,2)</f>
        <v>0</v>
      </c>
      <c r="R360" s="172" t="s">
        <v>276</v>
      </c>
      <c r="S360" s="172" t="s">
        <v>157</v>
      </c>
      <c r="T360" s="173" t="s">
        <v>157</v>
      </c>
      <c r="U360" s="154">
        <v>0.10299999999999999</v>
      </c>
      <c r="V360" s="154">
        <f>ROUND(E360*U360,2)</f>
        <v>4.0199999999999996</v>
      </c>
      <c r="W360" s="154"/>
      <c r="X360" s="154" t="s">
        <v>158</v>
      </c>
      <c r="Y360" s="145"/>
      <c r="Z360" s="145"/>
      <c r="AA360" s="145"/>
      <c r="AB360" s="145"/>
      <c r="AC360" s="145"/>
      <c r="AD360" s="145"/>
      <c r="AE360" s="145"/>
      <c r="AF360" s="145"/>
      <c r="AG360" s="145" t="s">
        <v>159</v>
      </c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</row>
    <row r="361" spans="1:60" outlineLevel="1" x14ac:dyDescent="0.2">
      <c r="A361" s="152"/>
      <c r="B361" s="153"/>
      <c r="C361" s="178" t="s">
        <v>663</v>
      </c>
      <c r="D361" s="155"/>
      <c r="E361" s="156">
        <v>2</v>
      </c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45"/>
      <c r="Z361" s="145"/>
      <c r="AA361" s="145"/>
      <c r="AB361" s="145"/>
      <c r="AC361" s="145"/>
      <c r="AD361" s="145"/>
      <c r="AE361" s="145"/>
      <c r="AF361" s="145"/>
      <c r="AG361" s="145" t="s">
        <v>161</v>
      </c>
      <c r="AH361" s="145">
        <v>5</v>
      </c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</row>
    <row r="362" spans="1:60" outlineLevel="1" x14ac:dyDescent="0.2">
      <c r="A362" s="152"/>
      <c r="B362" s="153"/>
      <c r="C362" s="178" t="s">
        <v>664</v>
      </c>
      <c r="D362" s="155"/>
      <c r="E362" s="156">
        <v>16</v>
      </c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45"/>
      <c r="Z362" s="145"/>
      <c r="AA362" s="145"/>
      <c r="AB362" s="145"/>
      <c r="AC362" s="145"/>
      <c r="AD362" s="145"/>
      <c r="AE362" s="145"/>
      <c r="AF362" s="145"/>
      <c r="AG362" s="145" t="s">
        <v>161</v>
      </c>
      <c r="AH362" s="145">
        <v>5</v>
      </c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</row>
    <row r="363" spans="1:60" outlineLevel="1" x14ac:dyDescent="0.2">
      <c r="A363" s="152"/>
      <c r="B363" s="153"/>
      <c r="C363" s="178" t="s">
        <v>665</v>
      </c>
      <c r="D363" s="155"/>
      <c r="E363" s="156">
        <v>6</v>
      </c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45"/>
      <c r="Z363" s="145"/>
      <c r="AA363" s="145"/>
      <c r="AB363" s="145"/>
      <c r="AC363" s="145"/>
      <c r="AD363" s="145"/>
      <c r="AE363" s="145"/>
      <c r="AF363" s="145"/>
      <c r="AG363" s="145" t="s">
        <v>161</v>
      </c>
      <c r="AH363" s="145">
        <v>5</v>
      </c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</row>
    <row r="364" spans="1:60" outlineLevel="1" x14ac:dyDescent="0.2">
      <c r="A364" s="152"/>
      <c r="B364" s="153"/>
      <c r="C364" s="178" t="s">
        <v>666</v>
      </c>
      <c r="D364" s="155"/>
      <c r="E364" s="156">
        <v>15</v>
      </c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45"/>
      <c r="Z364" s="145"/>
      <c r="AA364" s="145"/>
      <c r="AB364" s="145"/>
      <c r="AC364" s="145"/>
      <c r="AD364" s="145"/>
      <c r="AE364" s="145"/>
      <c r="AF364" s="145"/>
      <c r="AG364" s="145" t="s">
        <v>161</v>
      </c>
      <c r="AH364" s="145">
        <v>0</v>
      </c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</row>
    <row r="365" spans="1:60" outlineLevel="1" x14ac:dyDescent="0.2">
      <c r="A365" s="167">
        <v>113</v>
      </c>
      <c r="B365" s="168" t="s">
        <v>667</v>
      </c>
      <c r="C365" s="177" t="s">
        <v>668</v>
      </c>
      <c r="D365" s="169" t="s">
        <v>196</v>
      </c>
      <c r="E365" s="170">
        <v>43</v>
      </c>
      <c r="F365" s="171"/>
      <c r="G365" s="172">
        <f>ROUND(E365*F365,2)</f>
        <v>0</v>
      </c>
      <c r="H365" s="171"/>
      <c r="I365" s="172">
        <f>ROUND(E365*H365,2)</f>
        <v>0</v>
      </c>
      <c r="J365" s="171"/>
      <c r="K365" s="172">
        <f>ROUND(E365*J365,2)</f>
        <v>0</v>
      </c>
      <c r="L365" s="172">
        <v>15</v>
      </c>
      <c r="M365" s="172">
        <f>G365*(1+L365/100)</f>
        <v>0</v>
      </c>
      <c r="N365" s="172">
        <v>1.4E-3</v>
      </c>
      <c r="O365" s="172">
        <f>ROUND(E365*N365,2)</f>
        <v>0.06</v>
      </c>
      <c r="P365" s="172">
        <v>0</v>
      </c>
      <c r="Q365" s="172">
        <f>ROUND(E365*P365,2)</f>
        <v>0</v>
      </c>
      <c r="R365" s="172" t="s">
        <v>276</v>
      </c>
      <c r="S365" s="172" t="s">
        <v>157</v>
      </c>
      <c r="T365" s="173" t="s">
        <v>157</v>
      </c>
      <c r="U365" s="154">
        <v>0.124</v>
      </c>
      <c r="V365" s="154">
        <f>ROUND(E365*U365,2)</f>
        <v>5.33</v>
      </c>
      <c r="W365" s="154"/>
      <c r="X365" s="154" t="s">
        <v>158</v>
      </c>
      <c r="Y365" s="145"/>
      <c r="Z365" s="145"/>
      <c r="AA365" s="145"/>
      <c r="AB365" s="145"/>
      <c r="AC365" s="145"/>
      <c r="AD365" s="145"/>
      <c r="AE365" s="145"/>
      <c r="AF365" s="145"/>
      <c r="AG365" s="145" t="s">
        <v>159</v>
      </c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</row>
    <row r="366" spans="1:60" outlineLevel="1" x14ac:dyDescent="0.2">
      <c r="A366" s="152"/>
      <c r="B366" s="153"/>
      <c r="C366" s="178" t="s">
        <v>663</v>
      </c>
      <c r="D366" s="155"/>
      <c r="E366" s="156">
        <v>2</v>
      </c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45"/>
      <c r="Z366" s="145"/>
      <c r="AA366" s="145"/>
      <c r="AB366" s="145"/>
      <c r="AC366" s="145"/>
      <c r="AD366" s="145"/>
      <c r="AE366" s="145"/>
      <c r="AF366" s="145"/>
      <c r="AG366" s="145" t="s">
        <v>161</v>
      </c>
      <c r="AH366" s="145">
        <v>5</v>
      </c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</row>
    <row r="367" spans="1:60" outlineLevel="1" x14ac:dyDescent="0.2">
      <c r="A367" s="152"/>
      <c r="B367" s="153"/>
      <c r="C367" s="178" t="s">
        <v>669</v>
      </c>
      <c r="D367" s="155"/>
      <c r="E367" s="156">
        <v>24</v>
      </c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45"/>
      <c r="Z367" s="145"/>
      <c r="AA367" s="145"/>
      <c r="AB367" s="145"/>
      <c r="AC367" s="145"/>
      <c r="AD367" s="145"/>
      <c r="AE367" s="145"/>
      <c r="AF367" s="145"/>
      <c r="AG367" s="145" t="s">
        <v>161</v>
      </c>
      <c r="AH367" s="145">
        <v>5</v>
      </c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</row>
    <row r="368" spans="1:60" outlineLevel="1" x14ac:dyDescent="0.2">
      <c r="A368" s="152"/>
      <c r="B368" s="153"/>
      <c r="C368" s="178" t="s">
        <v>670</v>
      </c>
      <c r="D368" s="155"/>
      <c r="E368" s="156">
        <v>6</v>
      </c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45"/>
      <c r="Z368" s="145"/>
      <c r="AA368" s="145"/>
      <c r="AB368" s="145"/>
      <c r="AC368" s="145"/>
      <c r="AD368" s="145"/>
      <c r="AE368" s="145"/>
      <c r="AF368" s="145"/>
      <c r="AG368" s="145" t="s">
        <v>161</v>
      </c>
      <c r="AH368" s="145">
        <v>5</v>
      </c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</row>
    <row r="369" spans="1:60" outlineLevel="1" x14ac:dyDescent="0.2">
      <c r="A369" s="152"/>
      <c r="B369" s="153"/>
      <c r="C369" s="178" t="s">
        <v>671</v>
      </c>
      <c r="D369" s="155"/>
      <c r="E369" s="156">
        <v>6</v>
      </c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45"/>
      <c r="Z369" s="145"/>
      <c r="AA369" s="145"/>
      <c r="AB369" s="145"/>
      <c r="AC369" s="145"/>
      <c r="AD369" s="145"/>
      <c r="AE369" s="145"/>
      <c r="AF369" s="145"/>
      <c r="AG369" s="145" t="s">
        <v>161</v>
      </c>
      <c r="AH369" s="145">
        <v>5</v>
      </c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</row>
    <row r="370" spans="1:60" outlineLevel="1" x14ac:dyDescent="0.2">
      <c r="A370" s="152"/>
      <c r="B370" s="153"/>
      <c r="C370" s="178" t="s">
        <v>672</v>
      </c>
      <c r="D370" s="155"/>
      <c r="E370" s="156">
        <v>2</v>
      </c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45"/>
      <c r="Z370" s="145"/>
      <c r="AA370" s="145"/>
      <c r="AB370" s="145"/>
      <c r="AC370" s="145"/>
      <c r="AD370" s="145"/>
      <c r="AE370" s="145"/>
      <c r="AF370" s="145"/>
      <c r="AG370" s="145" t="s">
        <v>161</v>
      </c>
      <c r="AH370" s="145">
        <v>5</v>
      </c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</row>
    <row r="371" spans="1:60" outlineLevel="1" x14ac:dyDescent="0.2">
      <c r="A371" s="152"/>
      <c r="B371" s="153"/>
      <c r="C371" s="178" t="s">
        <v>62</v>
      </c>
      <c r="D371" s="155"/>
      <c r="E371" s="156">
        <v>3</v>
      </c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45"/>
      <c r="Z371" s="145"/>
      <c r="AA371" s="145"/>
      <c r="AB371" s="145"/>
      <c r="AC371" s="145"/>
      <c r="AD371" s="145"/>
      <c r="AE371" s="145"/>
      <c r="AF371" s="145"/>
      <c r="AG371" s="145" t="s">
        <v>161</v>
      </c>
      <c r="AH371" s="145">
        <v>0</v>
      </c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</row>
    <row r="372" spans="1:60" outlineLevel="1" x14ac:dyDescent="0.2">
      <c r="A372" s="167">
        <v>114</v>
      </c>
      <c r="B372" s="168" t="s">
        <v>673</v>
      </c>
      <c r="C372" s="177" t="s">
        <v>674</v>
      </c>
      <c r="D372" s="169" t="s">
        <v>196</v>
      </c>
      <c r="E372" s="170">
        <v>34</v>
      </c>
      <c r="F372" s="171"/>
      <c r="G372" s="172">
        <f>ROUND(E372*F372,2)</f>
        <v>0</v>
      </c>
      <c r="H372" s="171"/>
      <c r="I372" s="172">
        <f>ROUND(E372*H372,2)</f>
        <v>0</v>
      </c>
      <c r="J372" s="171"/>
      <c r="K372" s="172">
        <f>ROUND(E372*J372,2)</f>
        <v>0</v>
      </c>
      <c r="L372" s="172">
        <v>15</v>
      </c>
      <c r="M372" s="172">
        <f>G372*(1+L372/100)</f>
        <v>0</v>
      </c>
      <c r="N372" s="172">
        <v>1.5E-3</v>
      </c>
      <c r="O372" s="172">
        <f>ROUND(E372*N372,2)</f>
        <v>0.05</v>
      </c>
      <c r="P372" s="172">
        <v>0</v>
      </c>
      <c r="Q372" s="172">
        <f>ROUND(E372*P372,2)</f>
        <v>0</v>
      </c>
      <c r="R372" s="172" t="s">
        <v>276</v>
      </c>
      <c r="S372" s="172" t="s">
        <v>157</v>
      </c>
      <c r="T372" s="173" t="s">
        <v>157</v>
      </c>
      <c r="U372" s="154">
        <v>0.16500000000000001</v>
      </c>
      <c r="V372" s="154">
        <f>ROUND(E372*U372,2)</f>
        <v>5.61</v>
      </c>
      <c r="W372" s="154"/>
      <c r="X372" s="154" t="s">
        <v>158</v>
      </c>
      <c r="Y372" s="145"/>
      <c r="Z372" s="145"/>
      <c r="AA372" s="145"/>
      <c r="AB372" s="145"/>
      <c r="AC372" s="145"/>
      <c r="AD372" s="145"/>
      <c r="AE372" s="145"/>
      <c r="AF372" s="145"/>
      <c r="AG372" s="145" t="s">
        <v>159</v>
      </c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</row>
    <row r="373" spans="1:60" outlineLevel="1" x14ac:dyDescent="0.2">
      <c r="A373" s="152"/>
      <c r="B373" s="153"/>
      <c r="C373" s="178" t="s">
        <v>675</v>
      </c>
      <c r="D373" s="155"/>
      <c r="E373" s="156">
        <v>6</v>
      </c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45"/>
      <c r="Z373" s="145"/>
      <c r="AA373" s="145"/>
      <c r="AB373" s="145"/>
      <c r="AC373" s="145"/>
      <c r="AD373" s="145"/>
      <c r="AE373" s="145"/>
      <c r="AF373" s="145"/>
      <c r="AG373" s="145" t="s">
        <v>161</v>
      </c>
      <c r="AH373" s="145">
        <v>5</v>
      </c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</row>
    <row r="374" spans="1:60" outlineLevel="1" x14ac:dyDescent="0.2">
      <c r="A374" s="152"/>
      <c r="B374" s="153"/>
      <c r="C374" s="178" t="s">
        <v>676</v>
      </c>
      <c r="D374" s="155"/>
      <c r="E374" s="156">
        <v>2</v>
      </c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45"/>
      <c r="Z374" s="145"/>
      <c r="AA374" s="145"/>
      <c r="AB374" s="145"/>
      <c r="AC374" s="145"/>
      <c r="AD374" s="145"/>
      <c r="AE374" s="145"/>
      <c r="AF374" s="145"/>
      <c r="AG374" s="145" t="s">
        <v>161</v>
      </c>
      <c r="AH374" s="145">
        <v>5</v>
      </c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</row>
    <row r="375" spans="1:60" outlineLevel="1" x14ac:dyDescent="0.2">
      <c r="A375" s="152"/>
      <c r="B375" s="153"/>
      <c r="C375" s="178" t="s">
        <v>677</v>
      </c>
      <c r="D375" s="155"/>
      <c r="E375" s="156">
        <v>2</v>
      </c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45"/>
      <c r="Z375" s="145"/>
      <c r="AA375" s="145"/>
      <c r="AB375" s="145"/>
      <c r="AC375" s="145"/>
      <c r="AD375" s="145"/>
      <c r="AE375" s="145"/>
      <c r="AF375" s="145"/>
      <c r="AG375" s="145" t="s">
        <v>161</v>
      </c>
      <c r="AH375" s="145">
        <v>5</v>
      </c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</row>
    <row r="376" spans="1:60" outlineLevel="1" x14ac:dyDescent="0.2">
      <c r="A376" s="152"/>
      <c r="B376" s="153"/>
      <c r="C376" s="178" t="s">
        <v>664</v>
      </c>
      <c r="D376" s="155"/>
      <c r="E376" s="156">
        <v>16</v>
      </c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45"/>
      <c r="Z376" s="145"/>
      <c r="AA376" s="145"/>
      <c r="AB376" s="145"/>
      <c r="AC376" s="145"/>
      <c r="AD376" s="145"/>
      <c r="AE376" s="145"/>
      <c r="AF376" s="145"/>
      <c r="AG376" s="145" t="s">
        <v>161</v>
      </c>
      <c r="AH376" s="145">
        <v>5</v>
      </c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</row>
    <row r="377" spans="1:60" outlineLevel="1" x14ac:dyDescent="0.2">
      <c r="A377" s="152"/>
      <c r="B377" s="153"/>
      <c r="C377" s="178" t="s">
        <v>678</v>
      </c>
      <c r="D377" s="155"/>
      <c r="E377" s="156">
        <v>4</v>
      </c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45"/>
      <c r="Z377" s="145"/>
      <c r="AA377" s="145"/>
      <c r="AB377" s="145"/>
      <c r="AC377" s="145"/>
      <c r="AD377" s="145"/>
      <c r="AE377" s="145"/>
      <c r="AF377" s="145"/>
      <c r="AG377" s="145" t="s">
        <v>161</v>
      </c>
      <c r="AH377" s="145">
        <v>5</v>
      </c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</row>
    <row r="378" spans="1:60" outlineLevel="1" x14ac:dyDescent="0.2">
      <c r="A378" s="152"/>
      <c r="B378" s="153"/>
      <c r="C378" s="178" t="s">
        <v>679</v>
      </c>
      <c r="D378" s="155"/>
      <c r="E378" s="156">
        <v>4</v>
      </c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45"/>
      <c r="Z378" s="145"/>
      <c r="AA378" s="145"/>
      <c r="AB378" s="145"/>
      <c r="AC378" s="145"/>
      <c r="AD378" s="145"/>
      <c r="AE378" s="145"/>
      <c r="AF378" s="145"/>
      <c r="AG378" s="145" t="s">
        <v>161</v>
      </c>
      <c r="AH378" s="145">
        <v>5</v>
      </c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</row>
    <row r="379" spans="1:60" outlineLevel="1" x14ac:dyDescent="0.2">
      <c r="A379" s="167">
        <v>115</v>
      </c>
      <c r="B379" s="168" t="s">
        <v>680</v>
      </c>
      <c r="C379" s="177" t="s">
        <v>681</v>
      </c>
      <c r="D379" s="169" t="s">
        <v>196</v>
      </c>
      <c r="E379" s="170">
        <v>16</v>
      </c>
      <c r="F379" s="171"/>
      <c r="G379" s="172">
        <f>ROUND(E379*F379,2)</f>
        <v>0</v>
      </c>
      <c r="H379" s="171"/>
      <c r="I379" s="172">
        <f>ROUND(E379*H379,2)</f>
        <v>0</v>
      </c>
      <c r="J379" s="171"/>
      <c r="K379" s="172">
        <f>ROUND(E379*J379,2)</f>
        <v>0</v>
      </c>
      <c r="L379" s="172">
        <v>15</v>
      </c>
      <c r="M379" s="172">
        <f>G379*(1+L379/100)</f>
        <v>0</v>
      </c>
      <c r="N379" s="172">
        <v>1.1800000000000001E-3</v>
      </c>
      <c r="O379" s="172">
        <f>ROUND(E379*N379,2)</f>
        <v>0.02</v>
      </c>
      <c r="P379" s="172">
        <v>0</v>
      </c>
      <c r="Q379" s="172">
        <f>ROUND(E379*P379,2)</f>
        <v>0</v>
      </c>
      <c r="R379" s="172" t="s">
        <v>276</v>
      </c>
      <c r="S379" s="172" t="s">
        <v>157</v>
      </c>
      <c r="T379" s="173" t="s">
        <v>157</v>
      </c>
      <c r="U379" s="154">
        <v>0.21</v>
      </c>
      <c r="V379" s="154">
        <f>ROUND(E379*U379,2)</f>
        <v>3.36</v>
      </c>
      <c r="W379" s="154"/>
      <c r="X379" s="154" t="s">
        <v>158</v>
      </c>
      <c r="Y379" s="145"/>
      <c r="Z379" s="145"/>
      <c r="AA379" s="145"/>
      <c r="AB379" s="145"/>
      <c r="AC379" s="145"/>
      <c r="AD379" s="145"/>
      <c r="AE379" s="145"/>
      <c r="AF379" s="145"/>
      <c r="AG379" s="145" t="s">
        <v>159</v>
      </c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</row>
    <row r="380" spans="1:60" outlineLevel="1" x14ac:dyDescent="0.2">
      <c r="A380" s="152"/>
      <c r="B380" s="153"/>
      <c r="C380" s="178" t="s">
        <v>682</v>
      </c>
      <c r="D380" s="155"/>
      <c r="E380" s="156">
        <v>2</v>
      </c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45"/>
      <c r="Z380" s="145"/>
      <c r="AA380" s="145"/>
      <c r="AB380" s="145"/>
      <c r="AC380" s="145"/>
      <c r="AD380" s="145"/>
      <c r="AE380" s="145"/>
      <c r="AF380" s="145"/>
      <c r="AG380" s="145" t="s">
        <v>161</v>
      </c>
      <c r="AH380" s="145">
        <v>5</v>
      </c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</row>
    <row r="381" spans="1:60" outlineLevel="1" x14ac:dyDescent="0.2">
      <c r="A381" s="152"/>
      <c r="B381" s="153"/>
      <c r="C381" s="178" t="s">
        <v>683</v>
      </c>
      <c r="D381" s="155"/>
      <c r="E381" s="156">
        <v>12</v>
      </c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  <c r="Y381" s="145"/>
      <c r="Z381" s="145"/>
      <c r="AA381" s="145"/>
      <c r="AB381" s="145"/>
      <c r="AC381" s="145"/>
      <c r="AD381" s="145"/>
      <c r="AE381" s="145"/>
      <c r="AF381" s="145"/>
      <c r="AG381" s="145" t="s">
        <v>161</v>
      </c>
      <c r="AH381" s="145">
        <v>5</v>
      </c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</row>
    <row r="382" spans="1:60" outlineLevel="1" x14ac:dyDescent="0.2">
      <c r="A382" s="152"/>
      <c r="B382" s="153"/>
      <c r="C382" s="178" t="s">
        <v>684</v>
      </c>
      <c r="D382" s="155"/>
      <c r="E382" s="156">
        <v>2</v>
      </c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  <c r="Y382" s="145"/>
      <c r="Z382" s="145"/>
      <c r="AA382" s="145"/>
      <c r="AB382" s="145"/>
      <c r="AC382" s="145"/>
      <c r="AD382" s="145"/>
      <c r="AE382" s="145"/>
      <c r="AF382" s="145"/>
      <c r="AG382" s="145" t="s">
        <v>161</v>
      </c>
      <c r="AH382" s="145">
        <v>5</v>
      </c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</row>
    <row r="383" spans="1:60" ht="22.5" outlineLevel="1" x14ac:dyDescent="0.2">
      <c r="A383" s="167">
        <v>116</v>
      </c>
      <c r="B383" s="168" t="s">
        <v>685</v>
      </c>
      <c r="C383" s="177" t="s">
        <v>686</v>
      </c>
      <c r="D383" s="169" t="s">
        <v>196</v>
      </c>
      <c r="E383" s="170">
        <v>21</v>
      </c>
      <c r="F383" s="171"/>
      <c r="G383" s="172">
        <f>ROUND(E383*F383,2)</f>
        <v>0</v>
      </c>
      <c r="H383" s="171"/>
      <c r="I383" s="172">
        <f>ROUND(E383*H383,2)</f>
        <v>0</v>
      </c>
      <c r="J383" s="171"/>
      <c r="K383" s="172">
        <f>ROUND(E383*J383,2)</f>
        <v>0</v>
      </c>
      <c r="L383" s="172">
        <v>15</v>
      </c>
      <c r="M383" s="172">
        <f>G383*(1+L383/100)</f>
        <v>0</v>
      </c>
      <c r="N383" s="172">
        <v>2.9999999999999997E-4</v>
      </c>
      <c r="O383" s="172">
        <f>ROUND(E383*N383,2)</f>
        <v>0.01</v>
      </c>
      <c r="P383" s="172">
        <v>0</v>
      </c>
      <c r="Q383" s="172">
        <f>ROUND(E383*P383,2)</f>
        <v>0</v>
      </c>
      <c r="R383" s="172" t="s">
        <v>276</v>
      </c>
      <c r="S383" s="172" t="s">
        <v>157</v>
      </c>
      <c r="T383" s="173" t="s">
        <v>157</v>
      </c>
      <c r="U383" s="154">
        <v>8.3000000000000004E-2</v>
      </c>
      <c r="V383" s="154">
        <f>ROUND(E383*U383,2)</f>
        <v>1.74</v>
      </c>
      <c r="W383" s="154"/>
      <c r="X383" s="154" t="s">
        <v>158</v>
      </c>
      <c r="Y383" s="145"/>
      <c r="Z383" s="145"/>
      <c r="AA383" s="145"/>
      <c r="AB383" s="145"/>
      <c r="AC383" s="145"/>
      <c r="AD383" s="145"/>
      <c r="AE383" s="145"/>
      <c r="AF383" s="145"/>
      <c r="AG383" s="145" t="s">
        <v>159</v>
      </c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</row>
    <row r="384" spans="1:60" outlineLevel="1" x14ac:dyDescent="0.2">
      <c r="A384" s="152"/>
      <c r="B384" s="153"/>
      <c r="C384" s="178" t="s">
        <v>687</v>
      </c>
      <c r="D384" s="155"/>
      <c r="E384" s="156">
        <v>21</v>
      </c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45"/>
      <c r="Z384" s="145"/>
      <c r="AA384" s="145"/>
      <c r="AB384" s="145"/>
      <c r="AC384" s="145"/>
      <c r="AD384" s="145"/>
      <c r="AE384" s="145"/>
      <c r="AF384" s="145"/>
      <c r="AG384" s="145" t="s">
        <v>161</v>
      </c>
      <c r="AH384" s="145">
        <v>0</v>
      </c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</row>
    <row r="385" spans="1:60" outlineLevel="1" x14ac:dyDescent="0.2">
      <c r="A385" s="167">
        <v>117</v>
      </c>
      <c r="B385" s="168" t="s">
        <v>688</v>
      </c>
      <c r="C385" s="177" t="s">
        <v>689</v>
      </c>
      <c r="D385" s="169" t="s">
        <v>196</v>
      </c>
      <c r="E385" s="170">
        <v>3</v>
      </c>
      <c r="F385" s="171"/>
      <c r="G385" s="172">
        <f>ROUND(E385*F385,2)</f>
        <v>0</v>
      </c>
      <c r="H385" s="171"/>
      <c r="I385" s="172">
        <f>ROUND(E385*H385,2)</f>
        <v>0</v>
      </c>
      <c r="J385" s="171"/>
      <c r="K385" s="172">
        <f>ROUND(E385*J385,2)</f>
        <v>0</v>
      </c>
      <c r="L385" s="172">
        <v>15</v>
      </c>
      <c r="M385" s="172">
        <f>G385*(1+L385/100)</f>
        <v>0</v>
      </c>
      <c r="N385" s="172">
        <v>5.5999999999999995E-4</v>
      </c>
      <c r="O385" s="172">
        <f>ROUND(E385*N385,2)</f>
        <v>0</v>
      </c>
      <c r="P385" s="172">
        <v>0</v>
      </c>
      <c r="Q385" s="172">
        <f>ROUND(E385*P385,2)</f>
        <v>0</v>
      </c>
      <c r="R385" s="172" t="s">
        <v>276</v>
      </c>
      <c r="S385" s="172" t="s">
        <v>157</v>
      </c>
      <c r="T385" s="173" t="s">
        <v>157</v>
      </c>
      <c r="U385" s="154">
        <v>0.26900000000000002</v>
      </c>
      <c r="V385" s="154">
        <f>ROUND(E385*U385,2)</f>
        <v>0.81</v>
      </c>
      <c r="W385" s="154"/>
      <c r="X385" s="154" t="s">
        <v>158</v>
      </c>
      <c r="Y385" s="145"/>
      <c r="Z385" s="145"/>
      <c r="AA385" s="145"/>
      <c r="AB385" s="145"/>
      <c r="AC385" s="145"/>
      <c r="AD385" s="145"/>
      <c r="AE385" s="145"/>
      <c r="AF385" s="145"/>
      <c r="AG385" s="145" t="s">
        <v>159</v>
      </c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</row>
    <row r="386" spans="1:60" outlineLevel="1" x14ac:dyDescent="0.2">
      <c r="A386" s="152"/>
      <c r="B386" s="153"/>
      <c r="C386" s="178" t="s">
        <v>62</v>
      </c>
      <c r="D386" s="155"/>
      <c r="E386" s="156">
        <v>3</v>
      </c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  <c r="W386" s="154"/>
      <c r="X386" s="154"/>
      <c r="Y386" s="145"/>
      <c r="Z386" s="145"/>
      <c r="AA386" s="145"/>
      <c r="AB386" s="145"/>
      <c r="AC386" s="145"/>
      <c r="AD386" s="145"/>
      <c r="AE386" s="145"/>
      <c r="AF386" s="145"/>
      <c r="AG386" s="145" t="s">
        <v>161</v>
      </c>
      <c r="AH386" s="145">
        <v>0</v>
      </c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</row>
    <row r="387" spans="1:60" outlineLevel="1" x14ac:dyDescent="0.2">
      <c r="A387" s="167">
        <v>118</v>
      </c>
      <c r="B387" s="168" t="s">
        <v>690</v>
      </c>
      <c r="C387" s="177" t="s">
        <v>691</v>
      </c>
      <c r="D387" s="169" t="s">
        <v>196</v>
      </c>
      <c r="E387" s="170">
        <v>2</v>
      </c>
      <c r="F387" s="171"/>
      <c r="G387" s="172">
        <f>ROUND(E387*F387,2)</f>
        <v>0</v>
      </c>
      <c r="H387" s="171"/>
      <c r="I387" s="172">
        <f>ROUND(E387*H387,2)</f>
        <v>0</v>
      </c>
      <c r="J387" s="171"/>
      <c r="K387" s="172">
        <f>ROUND(E387*J387,2)</f>
        <v>0</v>
      </c>
      <c r="L387" s="172">
        <v>15</v>
      </c>
      <c r="M387" s="172">
        <f>G387*(1+L387/100)</f>
        <v>0</v>
      </c>
      <c r="N387" s="172">
        <v>8.4000000000000003E-4</v>
      </c>
      <c r="O387" s="172">
        <f>ROUND(E387*N387,2)</f>
        <v>0</v>
      </c>
      <c r="P387" s="172">
        <v>0</v>
      </c>
      <c r="Q387" s="172">
        <f>ROUND(E387*P387,2)</f>
        <v>0</v>
      </c>
      <c r="R387" s="172" t="s">
        <v>276</v>
      </c>
      <c r="S387" s="172" t="s">
        <v>157</v>
      </c>
      <c r="T387" s="173" t="s">
        <v>157</v>
      </c>
      <c r="U387" s="154">
        <v>0.35099999999999998</v>
      </c>
      <c r="V387" s="154">
        <f>ROUND(E387*U387,2)</f>
        <v>0.7</v>
      </c>
      <c r="W387" s="154"/>
      <c r="X387" s="154" t="s">
        <v>158</v>
      </c>
      <c r="Y387" s="145"/>
      <c r="Z387" s="145"/>
      <c r="AA387" s="145"/>
      <c r="AB387" s="145"/>
      <c r="AC387" s="145"/>
      <c r="AD387" s="145"/>
      <c r="AE387" s="145"/>
      <c r="AF387" s="145"/>
      <c r="AG387" s="145" t="s">
        <v>159</v>
      </c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</row>
    <row r="388" spans="1:60" outlineLevel="1" x14ac:dyDescent="0.2">
      <c r="A388" s="152"/>
      <c r="B388" s="153"/>
      <c r="C388" s="178" t="s">
        <v>222</v>
      </c>
      <c r="D388" s="155"/>
      <c r="E388" s="156">
        <v>2</v>
      </c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45"/>
      <c r="Z388" s="145"/>
      <c r="AA388" s="145"/>
      <c r="AB388" s="145"/>
      <c r="AC388" s="145"/>
      <c r="AD388" s="145"/>
      <c r="AE388" s="145"/>
      <c r="AF388" s="145"/>
      <c r="AG388" s="145" t="s">
        <v>161</v>
      </c>
      <c r="AH388" s="145">
        <v>0</v>
      </c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</row>
    <row r="389" spans="1:60" outlineLevel="1" x14ac:dyDescent="0.2">
      <c r="A389" s="167">
        <v>119</v>
      </c>
      <c r="B389" s="168" t="s">
        <v>291</v>
      </c>
      <c r="C389" s="177" t="s">
        <v>692</v>
      </c>
      <c r="D389" s="169" t="s">
        <v>196</v>
      </c>
      <c r="E389" s="170">
        <v>9</v>
      </c>
      <c r="F389" s="171"/>
      <c r="G389" s="172">
        <f>ROUND(E389*F389,2)</f>
        <v>0</v>
      </c>
      <c r="H389" s="171"/>
      <c r="I389" s="172">
        <f>ROUND(E389*H389,2)</f>
        <v>0</v>
      </c>
      <c r="J389" s="171"/>
      <c r="K389" s="172">
        <f>ROUND(E389*J389,2)</f>
        <v>0</v>
      </c>
      <c r="L389" s="172">
        <v>15</v>
      </c>
      <c r="M389" s="172">
        <f>G389*(1+L389/100)</f>
        <v>0</v>
      </c>
      <c r="N389" s="172">
        <v>5.1000000000000004E-4</v>
      </c>
      <c r="O389" s="172">
        <f>ROUND(E389*N389,2)</f>
        <v>0</v>
      </c>
      <c r="P389" s="172">
        <v>0</v>
      </c>
      <c r="Q389" s="172">
        <f>ROUND(E389*P389,2)</f>
        <v>0</v>
      </c>
      <c r="R389" s="172" t="s">
        <v>276</v>
      </c>
      <c r="S389" s="172" t="s">
        <v>157</v>
      </c>
      <c r="T389" s="173" t="s">
        <v>157</v>
      </c>
      <c r="U389" s="154">
        <v>0.251</v>
      </c>
      <c r="V389" s="154">
        <f>ROUND(E389*U389,2)</f>
        <v>2.2599999999999998</v>
      </c>
      <c r="W389" s="154"/>
      <c r="X389" s="154" t="s">
        <v>158</v>
      </c>
      <c r="Y389" s="145"/>
      <c r="Z389" s="145"/>
      <c r="AA389" s="145"/>
      <c r="AB389" s="145"/>
      <c r="AC389" s="145"/>
      <c r="AD389" s="145"/>
      <c r="AE389" s="145"/>
      <c r="AF389" s="145"/>
      <c r="AG389" s="145" t="s">
        <v>159</v>
      </c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</row>
    <row r="390" spans="1:60" outlineLevel="1" x14ac:dyDescent="0.2">
      <c r="A390" s="152"/>
      <c r="B390" s="153"/>
      <c r="C390" s="178" t="s">
        <v>693</v>
      </c>
      <c r="D390" s="155"/>
      <c r="E390" s="156">
        <v>9</v>
      </c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45"/>
      <c r="Z390" s="145"/>
      <c r="AA390" s="145"/>
      <c r="AB390" s="145"/>
      <c r="AC390" s="145"/>
      <c r="AD390" s="145"/>
      <c r="AE390" s="145"/>
      <c r="AF390" s="145"/>
      <c r="AG390" s="145" t="s">
        <v>161</v>
      </c>
      <c r="AH390" s="145">
        <v>5</v>
      </c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</row>
    <row r="391" spans="1:60" outlineLevel="1" x14ac:dyDescent="0.2">
      <c r="A391" s="167">
        <v>120</v>
      </c>
      <c r="B391" s="168" t="s">
        <v>694</v>
      </c>
      <c r="C391" s="177" t="s">
        <v>695</v>
      </c>
      <c r="D391" s="169" t="s">
        <v>196</v>
      </c>
      <c r="E391" s="170">
        <v>51</v>
      </c>
      <c r="F391" s="171"/>
      <c r="G391" s="172">
        <f>ROUND(E391*F391,2)</f>
        <v>0</v>
      </c>
      <c r="H391" s="171"/>
      <c r="I391" s="172">
        <f>ROUND(E391*H391,2)</f>
        <v>0</v>
      </c>
      <c r="J391" s="171"/>
      <c r="K391" s="172">
        <f>ROUND(E391*J391,2)</f>
        <v>0</v>
      </c>
      <c r="L391" s="172">
        <v>15</v>
      </c>
      <c r="M391" s="172">
        <f>G391*(1+L391/100)</f>
        <v>0</v>
      </c>
      <c r="N391" s="172">
        <v>2.4000000000000001E-4</v>
      </c>
      <c r="O391" s="172">
        <f>ROUND(E391*N391,2)</f>
        <v>0.01</v>
      </c>
      <c r="P391" s="172">
        <v>0</v>
      </c>
      <c r="Q391" s="172">
        <f>ROUND(E391*P391,2)</f>
        <v>0</v>
      </c>
      <c r="R391" s="172" t="s">
        <v>276</v>
      </c>
      <c r="S391" s="172" t="s">
        <v>157</v>
      </c>
      <c r="T391" s="173" t="s">
        <v>157</v>
      </c>
      <c r="U391" s="154">
        <v>0.27800000000000002</v>
      </c>
      <c r="V391" s="154">
        <f>ROUND(E391*U391,2)</f>
        <v>14.18</v>
      </c>
      <c r="W391" s="154"/>
      <c r="X391" s="154" t="s">
        <v>158</v>
      </c>
      <c r="Y391" s="145"/>
      <c r="Z391" s="145"/>
      <c r="AA391" s="145"/>
      <c r="AB391" s="145"/>
      <c r="AC391" s="145"/>
      <c r="AD391" s="145"/>
      <c r="AE391" s="145"/>
      <c r="AF391" s="145"/>
      <c r="AG391" s="145" t="s">
        <v>159</v>
      </c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</row>
    <row r="392" spans="1:60" outlineLevel="1" x14ac:dyDescent="0.2">
      <c r="A392" s="152"/>
      <c r="B392" s="153"/>
      <c r="C392" s="178" t="s">
        <v>631</v>
      </c>
      <c r="D392" s="155"/>
      <c r="E392" s="156">
        <v>16</v>
      </c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4"/>
      <c r="W392" s="154"/>
      <c r="X392" s="154"/>
      <c r="Y392" s="145"/>
      <c r="Z392" s="145"/>
      <c r="AA392" s="145"/>
      <c r="AB392" s="145"/>
      <c r="AC392" s="145"/>
      <c r="AD392" s="145"/>
      <c r="AE392" s="145"/>
      <c r="AF392" s="145"/>
      <c r="AG392" s="145" t="s">
        <v>161</v>
      </c>
      <c r="AH392" s="145">
        <v>5</v>
      </c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</row>
    <row r="393" spans="1:60" outlineLevel="1" x14ac:dyDescent="0.2">
      <c r="A393" s="152"/>
      <c r="B393" s="153"/>
      <c r="C393" s="178" t="s">
        <v>656</v>
      </c>
      <c r="D393" s="155"/>
      <c r="E393" s="156">
        <v>21</v>
      </c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  <c r="V393" s="154"/>
      <c r="W393" s="154"/>
      <c r="X393" s="154"/>
      <c r="Y393" s="145"/>
      <c r="Z393" s="145"/>
      <c r="AA393" s="145"/>
      <c r="AB393" s="145"/>
      <c r="AC393" s="145"/>
      <c r="AD393" s="145"/>
      <c r="AE393" s="145"/>
      <c r="AF393" s="145"/>
      <c r="AG393" s="145" t="s">
        <v>161</v>
      </c>
      <c r="AH393" s="145">
        <v>5</v>
      </c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</row>
    <row r="394" spans="1:60" outlineLevel="1" x14ac:dyDescent="0.2">
      <c r="A394" s="152"/>
      <c r="B394" s="153"/>
      <c r="C394" s="178" t="s">
        <v>696</v>
      </c>
      <c r="D394" s="155"/>
      <c r="E394" s="156">
        <v>8</v>
      </c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  <c r="Y394" s="145"/>
      <c r="Z394" s="145"/>
      <c r="AA394" s="145"/>
      <c r="AB394" s="145"/>
      <c r="AC394" s="145"/>
      <c r="AD394" s="145"/>
      <c r="AE394" s="145"/>
      <c r="AF394" s="145"/>
      <c r="AG394" s="145" t="s">
        <v>161</v>
      </c>
      <c r="AH394" s="145">
        <v>5</v>
      </c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</row>
    <row r="395" spans="1:60" outlineLevel="1" x14ac:dyDescent="0.2">
      <c r="A395" s="152"/>
      <c r="B395" s="153"/>
      <c r="C395" s="178" t="s">
        <v>697</v>
      </c>
      <c r="D395" s="155"/>
      <c r="E395" s="156">
        <v>6</v>
      </c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  <c r="R395" s="154"/>
      <c r="S395" s="154"/>
      <c r="T395" s="154"/>
      <c r="U395" s="154"/>
      <c r="V395" s="154"/>
      <c r="W395" s="154"/>
      <c r="X395" s="154"/>
      <c r="Y395" s="145"/>
      <c r="Z395" s="145"/>
      <c r="AA395" s="145"/>
      <c r="AB395" s="145"/>
      <c r="AC395" s="145"/>
      <c r="AD395" s="145"/>
      <c r="AE395" s="145"/>
      <c r="AF395" s="145"/>
      <c r="AG395" s="145" t="s">
        <v>161</v>
      </c>
      <c r="AH395" s="145">
        <v>5</v>
      </c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</row>
    <row r="396" spans="1:60" outlineLevel="1" x14ac:dyDescent="0.2">
      <c r="A396" s="167">
        <v>121</v>
      </c>
      <c r="B396" s="168" t="s">
        <v>698</v>
      </c>
      <c r="C396" s="177" t="s">
        <v>699</v>
      </c>
      <c r="D396" s="169" t="s">
        <v>196</v>
      </c>
      <c r="E396" s="170">
        <v>2</v>
      </c>
      <c r="F396" s="171"/>
      <c r="G396" s="172">
        <f>ROUND(E396*F396,2)</f>
        <v>0</v>
      </c>
      <c r="H396" s="171"/>
      <c r="I396" s="172">
        <f>ROUND(E396*H396,2)</f>
        <v>0</v>
      </c>
      <c r="J396" s="171"/>
      <c r="K396" s="172">
        <f>ROUND(E396*J396,2)</f>
        <v>0</v>
      </c>
      <c r="L396" s="172">
        <v>15</v>
      </c>
      <c r="M396" s="172">
        <f>G396*(1+L396/100)</f>
        <v>0</v>
      </c>
      <c r="N396" s="172">
        <v>2.5999999999999998E-4</v>
      </c>
      <c r="O396" s="172">
        <f>ROUND(E396*N396,2)</f>
        <v>0</v>
      </c>
      <c r="P396" s="172">
        <v>0</v>
      </c>
      <c r="Q396" s="172">
        <f>ROUND(E396*P396,2)</f>
        <v>0</v>
      </c>
      <c r="R396" s="172" t="s">
        <v>276</v>
      </c>
      <c r="S396" s="172" t="s">
        <v>157</v>
      </c>
      <c r="T396" s="173" t="s">
        <v>157</v>
      </c>
      <c r="U396" s="154">
        <v>0.27800000000000002</v>
      </c>
      <c r="V396" s="154">
        <f>ROUND(E396*U396,2)</f>
        <v>0.56000000000000005</v>
      </c>
      <c r="W396" s="154"/>
      <c r="X396" s="154" t="s">
        <v>158</v>
      </c>
      <c r="Y396" s="145"/>
      <c r="Z396" s="145"/>
      <c r="AA396" s="145"/>
      <c r="AB396" s="145"/>
      <c r="AC396" s="145"/>
      <c r="AD396" s="145"/>
      <c r="AE396" s="145"/>
      <c r="AF396" s="145"/>
      <c r="AG396" s="145" t="s">
        <v>159</v>
      </c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</row>
    <row r="397" spans="1:60" outlineLevel="1" x14ac:dyDescent="0.2">
      <c r="A397" s="152"/>
      <c r="B397" s="153"/>
      <c r="C397" s="178" t="s">
        <v>222</v>
      </c>
      <c r="D397" s="155"/>
      <c r="E397" s="156">
        <v>2</v>
      </c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  <c r="R397" s="154"/>
      <c r="S397" s="154"/>
      <c r="T397" s="154"/>
      <c r="U397" s="154"/>
      <c r="V397" s="154"/>
      <c r="W397" s="154"/>
      <c r="X397" s="154"/>
      <c r="Y397" s="145"/>
      <c r="Z397" s="145"/>
      <c r="AA397" s="145"/>
      <c r="AB397" s="145"/>
      <c r="AC397" s="145"/>
      <c r="AD397" s="145"/>
      <c r="AE397" s="145"/>
      <c r="AF397" s="145"/>
      <c r="AG397" s="145" t="s">
        <v>161</v>
      </c>
      <c r="AH397" s="145">
        <v>0</v>
      </c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</row>
    <row r="398" spans="1:60" outlineLevel="1" x14ac:dyDescent="0.2">
      <c r="A398" s="167">
        <v>122</v>
      </c>
      <c r="B398" s="168" t="s">
        <v>700</v>
      </c>
      <c r="C398" s="177" t="s">
        <v>701</v>
      </c>
      <c r="D398" s="169" t="s">
        <v>196</v>
      </c>
      <c r="E398" s="170">
        <v>2</v>
      </c>
      <c r="F398" s="171"/>
      <c r="G398" s="172">
        <f>ROUND(E398*F398,2)</f>
        <v>0</v>
      </c>
      <c r="H398" s="171"/>
      <c r="I398" s="172">
        <f>ROUND(E398*H398,2)</f>
        <v>0</v>
      </c>
      <c r="J398" s="171"/>
      <c r="K398" s="172">
        <f>ROUND(E398*J398,2)</f>
        <v>0</v>
      </c>
      <c r="L398" s="172">
        <v>15</v>
      </c>
      <c r="M398" s="172">
        <f>G398*(1+L398/100)</f>
        <v>0</v>
      </c>
      <c r="N398" s="172">
        <v>3.6999999999999999E-4</v>
      </c>
      <c r="O398" s="172">
        <f>ROUND(E398*N398,2)</f>
        <v>0</v>
      </c>
      <c r="P398" s="172">
        <v>0</v>
      </c>
      <c r="Q398" s="172">
        <f>ROUND(E398*P398,2)</f>
        <v>0</v>
      </c>
      <c r="R398" s="172" t="s">
        <v>276</v>
      </c>
      <c r="S398" s="172" t="s">
        <v>157</v>
      </c>
      <c r="T398" s="173" t="s">
        <v>157</v>
      </c>
      <c r="U398" s="154">
        <v>0.31900000000000001</v>
      </c>
      <c r="V398" s="154">
        <f>ROUND(E398*U398,2)</f>
        <v>0.64</v>
      </c>
      <c r="W398" s="154"/>
      <c r="X398" s="154" t="s">
        <v>158</v>
      </c>
      <c r="Y398" s="145"/>
      <c r="Z398" s="145"/>
      <c r="AA398" s="145"/>
      <c r="AB398" s="145"/>
      <c r="AC398" s="145"/>
      <c r="AD398" s="145"/>
      <c r="AE398" s="145"/>
      <c r="AF398" s="145"/>
      <c r="AG398" s="145" t="s">
        <v>159</v>
      </c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</row>
    <row r="399" spans="1:60" outlineLevel="1" x14ac:dyDescent="0.2">
      <c r="A399" s="152"/>
      <c r="B399" s="153"/>
      <c r="C399" s="178" t="s">
        <v>222</v>
      </c>
      <c r="D399" s="155"/>
      <c r="E399" s="156">
        <v>2</v>
      </c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  <c r="P399" s="154"/>
      <c r="Q399" s="154"/>
      <c r="R399" s="154"/>
      <c r="S399" s="154"/>
      <c r="T399" s="154"/>
      <c r="U399" s="154"/>
      <c r="V399" s="154"/>
      <c r="W399" s="154"/>
      <c r="X399" s="154"/>
      <c r="Y399" s="145"/>
      <c r="Z399" s="145"/>
      <c r="AA399" s="145"/>
      <c r="AB399" s="145"/>
      <c r="AC399" s="145"/>
      <c r="AD399" s="145"/>
      <c r="AE399" s="145"/>
      <c r="AF399" s="145"/>
      <c r="AG399" s="145" t="s">
        <v>161</v>
      </c>
      <c r="AH399" s="145">
        <v>0</v>
      </c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</row>
    <row r="400" spans="1:60" outlineLevel="1" x14ac:dyDescent="0.2">
      <c r="A400" s="167">
        <v>123</v>
      </c>
      <c r="B400" s="168" t="s">
        <v>702</v>
      </c>
      <c r="C400" s="177" t="s">
        <v>703</v>
      </c>
      <c r="D400" s="169" t="s">
        <v>196</v>
      </c>
      <c r="E400" s="170">
        <v>4</v>
      </c>
      <c r="F400" s="171"/>
      <c r="G400" s="172">
        <f>ROUND(E400*F400,2)</f>
        <v>0</v>
      </c>
      <c r="H400" s="171"/>
      <c r="I400" s="172">
        <f>ROUND(E400*H400,2)</f>
        <v>0</v>
      </c>
      <c r="J400" s="171"/>
      <c r="K400" s="172">
        <f>ROUND(E400*J400,2)</f>
        <v>0</v>
      </c>
      <c r="L400" s="172">
        <v>15</v>
      </c>
      <c r="M400" s="172">
        <f>G400*(1+L400/100)</f>
        <v>0</v>
      </c>
      <c r="N400" s="172">
        <v>5.0000000000000001E-3</v>
      </c>
      <c r="O400" s="172">
        <f>ROUND(E400*N400,2)</f>
        <v>0.02</v>
      </c>
      <c r="P400" s="172">
        <v>0</v>
      </c>
      <c r="Q400" s="172">
        <f>ROUND(E400*P400,2)</f>
        <v>0</v>
      </c>
      <c r="R400" s="172"/>
      <c r="S400" s="172" t="s">
        <v>220</v>
      </c>
      <c r="T400" s="173" t="s">
        <v>221</v>
      </c>
      <c r="U400" s="154">
        <v>0</v>
      </c>
      <c r="V400" s="154">
        <f>ROUND(E400*U400,2)</f>
        <v>0</v>
      </c>
      <c r="W400" s="154"/>
      <c r="X400" s="154" t="s">
        <v>158</v>
      </c>
      <c r="Y400" s="145"/>
      <c r="Z400" s="145"/>
      <c r="AA400" s="145"/>
      <c r="AB400" s="145"/>
      <c r="AC400" s="145"/>
      <c r="AD400" s="145"/>
      <c r="AE400" s="145"/>
      <c r="AF400" s="145"/>
      <c r="AG400" s="145" t="s">
        <v>159</v>
      </c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</row>
    <row r="401" spans="1:60" outlineLevel="1" x14ac:dyDescent="0.2">
      <c r="A401" s="152"/>
      <c r="B401" s="153"/>
      <c r="C401" s="247" t="s">
        <v>704</v>
      </c>
      <c r="D401" s="248"/>
      <c r="E401" s="248"/>
      <c r="F401" s="248"/>
      <c r="G401" s="248"/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4"/>
      <c r="W401" s="154"/>
      <c r="X401" s="154"/>
      <c r="Y401" s="145"/>
      <c r="Z401" s="145"/>
      <c r="AA401" s="145"/>
      <c r="AB401" s="145"/>
      <c r="AC401" s="145"/>
      <c r="AD401" s="145"/>
      <c r="AE401" s="145"/>
      <c r="AF401" s="145"/>
      <c r="AG401" s="145" t="s">
        <v>167</v>
      </c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</row>
    <row r="402" spans="1:60" outlineLevel="1" x14ac:dyDescent="0.2">
      <c r="A402" s="152"/>
      <c r="B402" s="153"/>
      <c r="C402" s="178" t="s">
        <v>504</v>
      </c>
      <c r="D402" s="155"/>
      <c r="E402" s="156">
        <v>4</v>
      </c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X402" s="154"/>
      <c r="Y402" s="145"/>
      <c r="Z402" s="145"/>
      <c r="AA402" s="145"/>
      <c r="AB402" s="145"/>
      <c r="AC402" s="145"/>
      <c r="AD402" s="145"/>
      <c r="AE402" s="145"/>
      <c r="AF402" s="145"/>
      <c r="AG402" s="145" t="s">
        <v>161</v>
      </c>
      <c r="AH402" s="145">
        <v>0</v>
      </c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</row>
    <row r="403" spans="1:60" outlineLevel="1" x14ac:dyDescent="0.2">
      <c r="A403" s="167">
        <v>124</v>
      </c>
      <c r="B403" s="168" t="s">
        <v>705</v>
      </c>
      <c r="C403" s="177" t="s">
        <v>706</v>
      </c>
      <c r="D403" s="169" t="s">
        <v>196</v>
      </c>
      <c r="E403" s="170">
        <v>2</v>
      </c>
      <c r="F403" s="171"/>
      <c r="G403" s="172">
        <f>ROUND(E403*F403,2)</f>
        <v>0</v>
      </c>
      <c r="H403" s="171"/>
      <c r="I403" s="172">
        <f>ROUND(E403*H403,2)</f>
        <v>0</v>
      </c>
      <c r="J403" s="171"/>
      <c r="K403" s="172">
        <f>ROUND(E403*J403,2)</f>
        <v>0</v>
      </c>
      <c r="L403" s="172">
        <v>15</v>
      </c>
      <c r="M403" s="172">
        <f>G403*(1+L403/100)</f>
        <v>0</v>
      </c>
      <c r="N403" s="172">
        <v>5.0000000000000001E-3</v>
      </c>
      <c r="O403" s="172">
        <f>ROUND(E403*N403,2)</f>
        <v>0.01</v>
      </c>
      <c r="P403" s="172">
        <v>0</v>
      </c>
      <c r="Q403" s="172">
        <f>ROUND(E403*P403,2)</f>
        <v>0</v>
      </c>
      <c r="R403" s="172"/>
      <c r="S403" s="172" t="s">
        <v>220</v>
      </c>
      <c r="T403" s="173" t="s">
        <v>221</v>
      </c>
      <c r="U403" s="154">
        <v>0</v>
      </c>
      <c r="V403" s="154">
        <f>ROUND(E403*U403,2)</f>
        <v>0</v>
      </c>
      <c r="W403" s="154"/>
      <c r="X403" s="154" t="s">
        <v>158</v>
      </c>
      <c r="Y403" s="145"/>
      <c r="Z403" s="145"/>
      <c r="AA403" s="145"/>
      <c r="AB403" s="145"/>
      <c r="AC403" s="145"/>
      <c r="AD403" s="145"/>
      <c r="AE403" s="145"/>
      <c r="AF403" s="145"/>
      <c r="AG403" s="145" t="s">
        <v>159</v>
      </c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</row>
    <row r="404" spans="1:60" outlineLevel="1" x14ac:dyDescent="0.2">
      <c r="A404" s="152"/>
      <c r="B404" s="153"/>
      <c r="C404" s="247" t="s">
        <v>704</v>
      </c>
      <c r="D404" s="248"/>
      <c r="E404" s="248"/>
      <c r="F404" s="248"/>
      <c r="G404" s="248"/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X404" s="154"/>
      <c r="Y404" s="145"/>
      <c r="Z404" s="145"/>
      <c r="AA404" s="145"/>
      <c r="AB404" s="145"/>
      <c r="AC404" s="145"/>
      <c r="AD404" s="145"/>
      <c r="AE404" s="145"/>
      <c r="AF404" s="145"/>
      <c r="AG404" s="145" t="s">
        <v>167</v>
      </c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</row>
    <row r="405" spans="1:60" outlineLevel="1" x14ac:dyDescent="0.2">
      <c r="A405" s="152"/>
      <c r="B405" s="153"/>
      <c r="C405" s="178" t="s">
        <v>222</v>
      </c>
      <c r="D405" s="155"/>
      <c r="E405" s="156">
        <v>2</v>
      </c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  <c r="Y405" s="145"/>
      <c r="Z405" s="145"/>
      <c r="AA405" s="145"/>
      <c r="AB405" s="145"/>
      <c r="AC405" s="145"/>
      <c r="AD405" s="145"/>
      <c r="AE405" s="145"/>
      <c r="AF405" s="145"/>
      <c r="AG405" s="145" t="s">
        <v>161</v>
      </c>
      <c r="AH405" s="145">
        <v>0</v>
      </c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</row>
    <row r="406" spans="1:60" ht="22.5" outlineLevel="1" x14ac:dyDescent="0.2">
      <c r="A406" s="167">
        <v>125</v>
      </c>
      <c r="B406" s="168" t="s">
        <v>707</v>
      </c>
      <c r="C406" s="177" t="s">
        <v>708</v>
      </c>
      <c r="D406" s="169" t="s">
        <v>196</v>
      </c>
      <c r="E406" s="170">
        <v>3</v>
      </c>
      <c r="F406" s="171"/>
      <c r="G406" s="172">
        <f>ROUND(E406*F406,2)</f>
        <v>0</v>
      </c>
      <c r="H406" s="171"/>
      <c r="I406" s="172">
        <f>ROUND(E406*H406,2)</f>
        <v>0</v>
      </c>
      <c r="J406" s="171"/>
      <c r="K406" s="172">
        <f>ROUND(E406*J406,2)</f>
        <v>0</v>
      </c>
      <c r="L406" s="172">
        <v>15</v>
      </c>
      <c r="M406" s="172">
        <f>G406*(1+L406/100)</f>
        <v>0</v>
      </c>
      <c r="N406" s="172">
        <v>0</v>
      </c>
      <c r="O406" s="172">
        <f>ROUND(E406*N406,2)</f>
        <v>0</v>
      </c>
      <c r="P406" s="172">
        <v>0</v>
      </c>
      <c r="Q406" s="172">
        <f>ROUND(E406*P406,2)</f>
        <v>0</v>
      </c>
      <c r="R406" s="172"/>
      <c r="S406" s="172" t="s">
        <v>220</v>
      </c>
      <c r="T406" s="173" t="s">
        <v>221</v>
      </c>
      <c r="U406" s="154">
        <v>0</v>
      </c>
      <c r="V406" s="154">
        <f>ROUND(E406*U406,2)</f>
        <v>0</v>
      </c>
      <c r="W406" s="154"/>
      <c r="X406" s="154" t="s">
        <v>158</v>
      </c>
      <c r="Y406" s="145"/>
      <c r="Z406" s="145"/>
      <c r="AA406" s="145"/>
      <c r="AB406" s="145"/>
      <c r="AC406" s="145"/>
      <c r="AD406" s="145"/>
      <c r="AE406" s="145"/>
      <c r="AF406" s="145"/>
      <c r="AG406" s="145" t="s">
        <v>159</v>
      </c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</row>
    <row r="407" spans="1:60" outlineLevel="1" x14ac:dyDescent="0.2">
      <c r="A407" s="152"/>
      <c r="B407" s="153"/>
      <c r="C407" s="247" t="s">
        <v>709</v>
      </c>
      <c r="D407" s="248"/>
      <c r="E407" s="248"/>
      <c r="F407" s="248"/>
      <c r="G407" s="248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  <c r="X407" s="154"/>
      <c r="Y407" s="145"/>
      <c r="Z407" s="145"/>
      <c r="AA407" s="145"/>
      <c r="AB407" s="145"/>
      <c r="AC407" s="145"/>
      <c r="AD407" s="145"/>
      <c r="AE407" s="145"/>
      <c r="AF407" s="145"/>
      <c r="AG407" s="145" t="s">
        <v>167</v>
      </c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</row>
    <row r="408" spans="1:60" outlineLevel="1" x14ac:dyDescent="0.2">
      <c r="A408" s="152"/>
      <c r="B408" s="153"/>
      <c r="C408" s="178" t="s">
        <v>62</v>
      </c>
      <c r="D408" s="155"/>
      <c r="E408" s="156">
        <v>3</v>
      </c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X408" s="154"/>
      <c r="Y408" s="145"/>
      <c r="Z408" s="145"/>
      <c r="AA408" s="145"/>
      <c r="AB408" s="145"/>
      <c r="AC408" s="145"/>
      <c r="AD408" s="145"/>
      <c r="AE408" s="145"/>
      <c r="AF408" s="145"/>
      <c r="AG408" s="145" t="s">
        <v>161</v>
      </c>
      <c r="AH408" s="145">
        <v>0</v>
      </c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</row>
    <row r="409" spans="1:60" ht="22.5" outlineLevel="1" x14ac:dyDescent="0.2">
      <c r="A409" s="167">
        <v>126</v>
      </c>
      <c r="B409" s="168" t="s">
        <v>710</v>
      </c>
      <c r="C409" s="177" t="s">
        <v>711</v>
      </c>
      <c r="D409" s="169" t="s">
        <v>196</v>
      </c>
      <c r="E409" s="170">
        <v>2</v>
      </c>
      <c r="F409" s="171"/>
      <c r="G409" s="172">
        <f>ROUND(E409*F409,2)</f>
        <v>0</v>
      </c>
      <c r="H409" s="171"/>
      <c r="I409" s="172">
        <f>ROUND(E409*H409,2)</f>
        <v>0</v>
      </c>
      <c r="J409" s="171"/>
      <c r="K409" s="172">
        <f>ROUND(E409*J409,2)</f>
        <v>0</v>
      </c>
      <c r="L409" s="172">
        <v>15</v>
      </c>
      <c r="M409" s="172">
        <f>G409*(1+L409/100)</f>
        <v>0</v>
      </c>
      <c r="N409" s="172">
        <v>0</v>
      </c>
      <c r="O409" s="172">
        <f>ROUND(E409*N409,2)</f>
        <v>0</v>
      </c>
      <c r="P409" s="172">
        <v>0</v>
      </c>
      <c r="Q409" s="172">
        <f>ROUND(E409*P409,2)</f>
        <v>0</v>
      </c>
      <c r="R409" s="172"/>
      <c r="S409" s="172" t="s">
        <v>220</v>
      </c>
      <c r="T409" s="173" t="s">
        <v>221</v>
      </c>
      <c r="U409" s="154">
        <v>0</v>
      </c>
      <c r="V409" s="154">
        <f>ROUND(E409*U409,2)</f>
        <v>0</v>
      </c>
      <c r="W409" s="154"/>
      <c r="X409" s="154" t="s">
        <v>158</v>
      </c>
      <c r="Y409" s="145"/>
      <c r="Z409" s="145"/>
      <c r="AA409" s="145"/>
      <c r="AB409" s="145"/>
      <c r="AC409" s="145"/>
      <c r="AD409" s="145"/>
      <c r="AE409" s="145"/>
      <c r="AF409" s="145"/>
      <c r="AG409" s="145" t="s">
        <v>159</v>
      </c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</row>
    <row r="410" spans="1:60" outlineLevel="1" x14ac:dyDescent="0.2">
      <c r="A410" s="152"/>
      <c r="B410" s="153"/>
      <c r="C410" s="247" t="s">
        <v>704</v>
      </c>
      <c r="D410" s="248"/>
      <c r="E410" s="248"/>
      <c r="F410" s="248"/>
      <c r="G410" s="248"/>
      <c r="H410" s="154"/>
      <c r="I410" s="154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4"/>
      <c r="W410" s="154"/>
      <c r="X410" s="154"/>
      <c r="Y410" s="145"/>
      <c r="Z410" s="145"/>
      <c r="AA410" s="145"/>
      <c r="AB410" s="145"/>
      <c r="AC410" s="145"/>
      <c r="AD410" s="145"/>
      <c r="AE410" s="145"/>
      <c r="AF410" s="145"/>
      <c r="AG410" s="145" t="s">
        <v>167</v>
      </c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</row>
    <row r="411" spans="1:60" outlineLevel="1" x14ac:dyDescent="0.2">
      <c r="A411" s="152"/>
      <c r="B411" s="153"/>
      <c r="C411" s="178" t="s">
        <v>222</v>
      </c>
      <c r="D411" s="155"/>
      <c r="E411" s="156">
        <v>2</v>
      </c>
      <c r="F411" s="154"/>
      <c r="G411" s="154"/>
      <c r="H411" s="154"/>
      <c r="I411" s="154"/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4"/>
      <c r="W411" s="154"/>
      <c r="X411" s="154"/>
      <c r="Y411" s="145"/>
      <c r="Z411" s="145"/>
      <c r="AA411" s="145"/>
      <c r="AB411" s="145"/>
      <c r="AC411" s="145"/>
      <c r="AD411" s="145"/>
      <c r="AE411" s="145"/>
      <c r="AF411" s="145"/>
      <c r="AG411" s="145" t="s">
        <v>161</v>
      </c>
      <c r="AH411" s="145">
        <v>0</v>
      </c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</row>
    <row r="412" spans="1:60" ht="22.5" outlineLevel="1" x14ac:dyDescent="0.2">
      <c r="A412" s="167">
        <v>127</v>
      </c>
      <c r="B412" s="168" t="s">
        <v>712</v>
      </c>
      <c r="C412" s="177" t="s">
        <v>713</v>
      </c>
      <c r="D412" s="169" t="s">
        <v>196</v>
      </c>
      <c r="E412" s="170">
        <v>1</v>
      </c>
      <c r="F412" s="171"/>
      <c r="G412" s="172">
        <f>ROUND(E412*F412,2)</f>
        <v>0</v>
      </c>
      <c r="H412" s="171"/>
      <c r="I412" s="172">
        <f>ROUND(E412*H412,2)</f>
        <v>0</v>
      </c>
      <c r="J412" s="171"/>
      <c r="K412" s="172">
        <f>ROUND(E412*J412,2)</f>
        <v>0</v>
      </c>
      <c r="L412" s="172">
        <v>15</v>
      </c>
      <c r="M412" s="172">
        <f>G412*(1+L412/100)</f>
        <v>0</v>
      </c>
      <c r="N412" s="172">
        <v>0</v>
      </c>
      <c r="O412" s="172">
        <f>ROUND(E412*N412,2)</f>
        <v>0</v>
      </c>
      <c r="P412" s="172">
        <v>0</v>
      </c>
      <c r="Q412" s="172">
        <f>ROUND(E412*P412,2)</f>
        <v>0</v>
      </c>
      <c r="R412" s="172"/>
      <c r="S412" s="172" t="s">
        <v>220</v>
      </c>
      <c r="T412" s="173" t="s">
        <v>221</v>
      </c>
      <c r="U412" s="154">
        <v>0</v>
      </c>
      <c r="V412" s="154">
        <f>ROUND(E412*U412,2)</f>
        <v>0</v>
      </c>
      <c r="W412" s="154"/>
      <c r="X412" s="154" t="s">
        <v>158</v>
      </c>
      <c r="Y412" s="145"/>
      <c r="Z412" s="145"/>
      <c r="AA412" s="145"/>
      <c r="AB412" s="145"/>
      <c r="AC412" s="145"/>
      <c r="AD412" s="145"/>
      <c r="AE412" s="145"/>
      <c r="AF412" s="145"/>
      <c r="AG412" s="145" t="s">
        <v>159</v>
      </c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</row>
    <row r="413" spans="1:60" outlineLevel="1" x14ac:dyDescent="0.2">
      <c r="A413" s="152"/>
      <c r="B413" s="153"/>
      <c r="C413" s="247" t="s">
        <v>704</v>
      </c>
      <c r="D413" s="248"/>
      <c r="E413" s="248"/>
      <c r="F413" s="248"/>
      <c r="G413" s="248"/>
      <c r="H413" s="154"/>
      <c r="I413" s="154"/>
      <c r="J413" s="154"/>
      <c r="K413" s="154"/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  <c r="V413" s="154"/>
      <c r="W413" s="154"/>
      <c r="X413" s="154"/>
      <c r="Y413" s="145"/>
      <c r="Z413" s="145"/>
      <c r="AA413" s="145"/>
      <c r="AB413" s="145"/>
      <c r="AC413" s="145"/>
      <c r="AD413" s="145"/>
      <c r="AE413" s="145"/>
      <c r="AF413" s="145"/>
      <c r="AG413" s="145" t="s">
        <v>167</v>
      </c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</row>
    <row r="414" spans="1:60" outlineLevel="1" x14ac:dyDescent="0.2">
      <c r="A414" s="152"/>
      <c r="B414" s="153"/>
      <c r="C414" s="178" t="s">
        <v>206</v>
      </c>
      <c r="D414" s="155"/>
      <c r="E414" s="156">
        <v>1</v>
      </c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  <c r="V414" s="154"/>
      <c r="W414" s="154"/>
      <c r="X414" s="154"/>
      <c r="Y414" s="145"/>
      <c r="Z414" s="145"/>
      <c r="AA414" s="145"/>
      <c r="AB414" s="145"/>
      <c r="AC414" s="145"/>
      <c r="AD414" s="145"/>
      <c r="AE414" s="145"/>
      <c r="AF414" s="145"/>
      <c r="AG414" s="145" t="s">
        <v>161</v>
      </c>
      <c r="AH414" s="145">
        <v>0</v>
      </c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</row>
    <row r="415" spans="1:60" outlineLevel="1" x14ac:dyDescent="0.2">
      <c r="A415" s="167">
        <v>128</v>
      </c>
      <c r="B415" s="168" t="s">
        <v>714</v>
      </c>
      <c r="C415" s="177" t="s">
        <v>715</v>
      </c>
      <c r="D415" s="169" t="s">
        <v>196</v>
      </c>
      <c r="E415" s="170">
        <v>3</v>
      </c>
      <c r="F415" s="171"/>
      <c r="G415" s="172">
        <f>ROUND(E415*F415,2)</f>
        <v>0</v>
      </c>
      <c r="H415" s="171"/>
      <c r="I415" s="172">
        <f>ROUND(E415*H415,2)</f>
        <v>0</v>
      </c>
      <c r="J415" s="171"/>
      <c r="K415" s="172">
        <f>ROUND(E415*J415,2)</f>
        <v>0</v>
      </c>
      <c r="L415" s="172">
        <v>15</v>
      </c>
      <c r="M415" s="172">
        <f>G415*(1+L415/100)</f>
        <v>0</v>
      </c>
      <c r="N415" s="172">
        <v>0</v>
      </c>
      <c r="O415" s="172">
        <f>ROUND(E415*N415,2)</f>
        <v>0</v>
      </c>
      <c r="P415" s="172">
        <v>0</v>
      </c>
      <c r="Q415" s="172">
        <f>ROUND(E415*P415,2)</f>
        <v>0</v>
      </c>
      <c r="R415" s="172"/>
      <c r="S415" s="172" t="s">
        <v>220</v>
      </c>
      <c r="T415" s="173" t="s">
        <v>221</v>
      </c>
      <c r="U415" s="154">
        <v>0</v>
      </c>
      <c r="V415" s="154">
        <f>ROUND(E415*U415,2)</f>
        <v>0</v>
      </c>
      <c r="W415" s="154"/>
      <c r="X415" s="154" t="s">
        <v>158</v>
      </c>
      <c r="Y415" s="145"/>
      <c r="Z415" s="145"/>
      <c r="AA415" s="145"/>
      <c r="AB415" s="145"/>
      <c r="AC415" s="145"/>
      <c r="AD415" s="145"/>
      <c r="AE415" s="145"/>
      <c r="AF415" s="145"/>
      <c r="AG415" s="145" t="s">
        <v>159</v>
      </c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</row>
    <row r="416" spans="1:60" outlineLevel="1" x14ac:dyDescent="0.2">
      <c r="A416" s="152"/>
      <c r="B416" s="153"/>
      <c r="C416" s="247" t="s">
        <v>716</v>
      </c>
      <c r="D416" s="248"/>
      <c r="E416" s="248"/>
      <c r="F416" s="248"/>
      <c r="G416" s="248"/>
      <c r="H416" s="154"/>
      <c r="I416" s="154"/>
      <c r="J416" s="154"/>
      <c r="K416" s="15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  <c r="X416" s="154"/>
      <c r="Y416" s="145"/>
      <c r="Z416" s="145"/>
      <c r="AA416" s="145"/>
      <c r="AB416" s="145"/>
      <c r="AC416" s="145"/>
      <c r="AD416" s="145"/>
      <c r="AE416" s="145"/>
      <c r="AF416" s="145"/>
      <c r="AG416" s="145" t="s">
        <v>167</v>
      </c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</row>
    <row r="417" spans="1:60" outlineLevel="1" x14ac:dyDescent="0.2">
      <c r="A417" s="152"/>
      <c r="B417" s="153"/>
      <c r="C417" s="249" t="s">
        <v>704</v>
      </c>
      <c r="D417" s="250"/>
      <c r="E417" s="250"/>
      <c r="F417" s="250"/>
      <c r="G417" s="250"/>
      <c r="H417" s="154"/>
      <c r="I417" s="154"/>
      <c r="J417" s="154"/>
      <c r="K417" s="154"/>
      <c r="L417" s="154"/>
      <c r="M417" s="154"/>
      <c r="N417" s="154"/>
      <c r="O417" s="154"/>
      <c r="P417" s="154"/>
      <c r="Q417" s="154"/>
      <c r="R417" s="154"/>
      <c r="S417" s="154"/>
      <c r="T417" s="154"/>
      <c r="U417" s="154"/>
      <c r="V417" s="154"/>
      <c r="W417" s="154"/>
      <c r="X417" s="154"/>
      <c r="Y417" s="145"/>
      <c r="Z417" s="145"/>
      <c r="AA417" s="145"/>
      <c r="AB417" s="145"/>
      <c r="AC417" s="145"/>
      <c r="AD417" s="145"/>
      <c r="AE417" s="145"/>
      <c r="AF417" s="145"/>
      <c r="AG417" s="145" t="s">
        <v>167</v>
      </c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</row>
    <row r="418" spans="1:60" outlineLevel="1" x14ac:dyDescent="0.2">
      <c r="A418" s="152"/>
      <c r="B418" s="153"/>
      <c r="C418" s="178" t="s">
        <v>377</v>
      </c>
      <c r="D418" s="155"/>
      <c r="E418" s="156">
        <v>3</v>
      </c>
      <c r="F418" s="154"/>
      <c r="G418" s="154"/>
      <c r="H418" s="154"/>
      <c r="I418" s="154"/>
      <c r="J418" s="154"/>
      <c r="K418" s="154"/>
      <c r="L418" s="154"/>
      <c r="M418" s="154"/>
      <c r="N418" s="154"/>
      <c r="O418" s="154"/>
      <c r="P418" s="154"/>
      <c r="Q418" s="154"/>
      <c r="R418" s="154"/>
      <c r="S418" s="154"/>
      <c r="T418" s="154"/>
      <c r="U418" s="154"/>
      <c r="V418" s="154"/>
      <c r="W418" s="154"/>
      <c r="X418" s="154"/>
      <c r="Y418" s="145"/>
      <c r="Z418" s="145"/>
      <c r="AA418" s="145"/>
      <c r="AB418" s="145"/>
      <c r="AC418" s="145"/>
      <c r="AD418" s="145"/>
      <c r="AE418" s="145"/>
      <c r="AF418" s="145"/>
      <c r="AG418" s="145" t="s">
        <v>161</v>
      </c>
      <c r="AH418" s="145">
        <v>5</v>
      </c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</row>
    <row r="419" spans="1:60" outlineLevel="1" x14ac:dyDescent="0.2">
      <c r="A419" s="167">
        <v>129</v>
      </c>
      <c r="B419" s="168" t="s">
        <v>717</v>
      </c>
      <c r="C419" s="177" t="s">
        <v>718</v>
      </c>
      <c r="D419" s="169" t="s">
        <v>196</v>
      </c>
      <c r="E419" s="170">
        <v>8</v>
      </c>
      <c r="F419" s="171"/>
      <c r="G419" s="172">
        <f>ROUND(E419*F419,2)</f>
        <v>0</v>
      </c>
      <c r="H419" s="171"/>
      <c r="I419" s="172">
        <f>ROUND(E419*H419,2)</f>
        <v>0</v>
      </c>
      <c r="J419" s="171"/>
      <c r="K419" s="172">
        <f>ROUND(E419*J419,2)</f>
        <v>0</v>
      </c>
      <c r="L419" s="172">
        <v>15</v>
      </c>
      <c r="M419" s="172">
        <f>G419*(1+L419/100)</f>
        <v>0</v>
      </c>
      <c r="N419" s="172">
        <v>5.0000000000000001E-4</v>
      </c>
      <c r="O419" s="172">
        <f>ROUND(E419*N419,2)</f>
        <v>0</v>
      </c>
      <c r="P419" s="172">
        <v>0</v>
      </c>
      <c r="Q419" s="172">
        <f>ROUND(E419*P419,2)</f>
        <v>0</v>
      </c>
      <c r="R419" s="172"/>
      <c r="S419" s="172" t="s">
        <v>220</v>
      </c>
      <c r="T419" s="173" t="s">
        <v>221</v>
      </c>
      <c r="U419" s="154">
        <v>0</v>
      </c>
      <c r="V419" s="154">
        <f>ROUND(E419*U419,2)</f>
        <v>0</v>
      </c>
      <c r="W419" s="154"/>
      <c r="X419" s="154" t="s">
        <v>158</v>
      </c>
      <c r="Y419" s="145"/>
      <c r="Z419" s="145"/>
      <c r="AA419" s="145"/>
      <c r="AB419" s="145"/>
      <c r="AC419" s="145"/>
      <c r="AD419" s="145"/>
      <c r="AE419" s="145"/>
      <c r="AF419" s="145"/>
      <c r="AG419" s="145" t="s">
        <v>159</v>
      </c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</row>
    <row r="420" spans="1:60" outlineLevel="1" x14ac:dyDescent="0.2">
      <c r="A420" s="152"/>
      <c r="B420" s="153"/>
      <c r="C420" s="247" t="s">
        <v>704</v>
      </c>
      <c r="D420" s="248"/>
      <c r="E420" s="248"/>
      <c r="F420" s="248"/>
      <c r="G420" s="248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  <c r="V420" s="154"/>
      <c r="W420" s="154"/>
      <c r="X420" s="154"/>
      <c r="Y420" s="145"/>
      <c r="Z420" s="145"/>
      <c r="AA420" s="145"/>
      <c r="AB420" s="145"/>
      <c r="AC420" s="145"/>
      <c r="AD420" s="145"/>
      <c r="AE420" s="145"/>
      <c r="AF420" s="145"/>
      <c r="AG420" s="145" t="s">
        <v>167</v>
      </c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</row>
    <row r="421" spans="1:60" outlineLevel="1" x14ac:dyDescent="0.2">
      <c r="A421" s="152"/>
      <c r="B421" s="153"/>
      <c r="C421" s="178" t="s">
        <v>719</v>
      </c>
      <c r="D421" s="155"/>
      <c r="E421" s="156">
        <v>8</v>
      </c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  <c r="R421" s="154"/>
      <c r="S421" s="154"/>
      <c r="T421" s="154"/>
      <c r="U421" s="154"/>
      <c r="V421" s="154"/>
      <c r="W421" s="154"/>
      <c r="X421" s="154"/>
      <c r="Y421" s="145"/>
      <c r="Z421" s="145"/>
      <c r="AA421" s="145"/>
      <c r="AB421" s="145"/>
      <c r="AC421" s="145"/>
      <c r="AD421" s="145"/>
      <c r="AE421" s="145"/>
      <c r="AF421" s="145"/>
      <c r="AG421" s="145" t="s">
        <v>161</v>
      </c>
      <c r="AH421" s="145">
        <v>0</v>
      </c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</row>
    <row r="422" spans="1:60" ht="22.5" outlineLevel="1" x14ac:dyDescent="0.2">
      <c r="A422" s="167">
        <v>130</v>
      </c>
      <c r="B422" s="168" t="s">
        <v>720</v>
      </c>
      <c r="C422" s="177" t="s">
        <v>721</v>
      </c>
      <c r="D422" s="169" t="s">
        <v>196</v>
      </c>
      <c r="E422" s="170">
        <v>9</v>
      </c>
      <c r="F422" s="171"/>
      <c r="G422" s="172">
        <f>ROUND(E422*F422,2)</f>
        <v>0</v>
      </c>
      <c r="H422" s="171"/>
      <c r="I422" s="172">
        <f>ROUND(E422*H422,2)</f>
        <v>0</v>
      </c>
      <c r="J422" s="171"/>
      <c r="K422" s="172">
        <f>ROUND(E422*J422,2)</f>
        <v>0</v>
      </c>
      <c r="L422" s="172">
        <v>15</v>
      </c>
      <c r="M422" s="172">
        <f>G422*(1+L422/100)</f>
        <v>0</v>
      </c>
      <c r="N422" s="172">
        <v>5.0000000000000001E-4</v>
      </c>
      <c r="O422" s="172">
        <f>ROUND(E422*N422,2)</f>
        <v>0</v>
      </c>
      <c r="P422" s="172">
        <v>0</v>
      </c>
      <c r="Q422" s="172">
        <f>ROUND(E422*P422,2)</f>
        <v>0</v>
      </c>
      <c r="R422" s="172"/>
      <c r="S422" s="172" t="s">
        <v>220</v>
      </c>
      <c r="T422" s="173" t="s">
        <v>221</v>
      </c>
      <c r="U422" s="154">
        <v>0</v>
      </c>
      <c r="V422" s="154">
        <f>ROUND(E422*U422,2)</f>
        <v>0</v>
      </c>
      <c r="W422" s="154"/>
      <c r="X422" s="154" t="s">
        <v>158</v>
      </c>
      <c r="Y422" s="145"/>
      <c r="Z422" s="145"/>
      <c r="AA422" s="145"/>
      <c r="AB422" s="145"/>
      <c r="AC422" s="145"/>
      <c r="AD422" s="145"/>
      <c r="AE422" s="145"/>
      <c r="AF422" s="145"/>
      <c r="AG422" s="145" t="s">
        <v>159</v>
      </c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</row>
    <row r="423" spans="1:60" outlineLevel="1" x14ac:dyDescent="0.2">
      <c r="A423" s="152"/>
      <c r="B423" s="153"/>
      <c r="C423" s="247" t="s">
        <v>704</v>
      </c>
      <c r="D423" s="248"/>
      <c r="E423" s="248"/>
      <c r="F423" s="248"/>
      <c r="G423" s="248"/>
      <c r="H423" s="154"/>
      <c r="I423" s="154"/>
      <c r="J423" s="154"/>
      <c r="K423" s="154"/>
      <c r="L423" s="154"/>
      <c r="M423" s="154"/>
      <c r="N423" s="154"/>
      <c r="O423" s="154"/>
      <c r="P423" s="154"/>
      <c r="Q423" s="154"/>
      <c r="R423" s="154"/>
      <c r="S423" s="154"/>
      <c r="T423" s="154"/>
      <c r="U423" s="154"/>
      <c r="V423" s="154"/>
      <c r="W423" s="154"/>
      <c r="X423" s="154"/>
      <c r="Y423" s="145"/>
      <c r="Z423" s="145"/>
      <c r="AA423" s="145"/>
      <c r="AB423" s="145"/>
      <c r="AC423" s="145"/>
      <c r="AD423" s="145"/>
      <c r="AE423" s="145"/>
      <c r="AF423" s="145"/>
      <c r="AG423" s="145" t="s">
        <v>167</v>
      </c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</row>
    <row r="424" spans="1:60" outlineLevel="1" x14ac:dyDescent="0.2">
      <c r="A424" s="152"/>
      <c r="B424" s="153"/>
      <c r="C424" s="178" t="s">
        <v>722</v>
      </c>
      <c r="D424" s="155"/>
      <c r="E424" s="156">
        <v>9</v>
      </c>
      <c r="F424" s="154"/>
      <c r="G424" s="154"/>
      <c r="H424" s="154"/>
      <c r="I424" s="154"/>
      <c r="J424" s="154"/>
      <c r="K424" s="15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  <c r="V424" s="154"/>
      <c r="W424" s="154"/>
      <c r="X424" s="154"/>
      <c r="Y424" s="145"/>
      <c r="Z424" s="145"/>
      <c r="AA424" s="145"/>
      <c r="AB424" s="145"/>
      <c r="AC424" s="145"/>
      <c r="AD424" s="145"/>
      <c r="AE424" s="145"/>
      <c r="AF424" s="145"/>
      <c r="AG424" s="145" t="s">
        <v>161</v>
      </c>
      <c r="AH424" s="145">
        <v>0</v>
      </c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</row>
    <row r="425" spans="1:60" outlineLevel="1" x14ac:dyDescent="0.2">
      <c r="A425" s="167">
        <v>131</v>
      </c>
      <c r="B425" s="168" t="s">
        <v>723</v>
      </c>
      <c r="C425" s="177" t="s">
        <v>724</v>
      </c>
      <c r="D425" s="169" t="s">
        <v>196</v>
      </c>
      <c r="E425" s="170">
        <v>6</v>
      </c>
      <c r="F425" s="171"/>
      <c r="G425" s="172">
        <f>ROUND(E425*F425,2)</f>
        <v>0</v>
      </c>
      <c r="H425" s="171"/>
      <c r="I425" s="172">
        <f>ROUND(E425*H425,2)</f>
        <v>0</v>
      </c>
      <c r="J425" s="171"/>
      <c r="K425" s="172">
        <f>ROUND(E425*J425,2)</f>
        <v>0</v>
      </c>
      <c r="L425" s="172">
        <v>15</v>
      </c>
      <c r="M425" s="172">
        <f>G425*(1+L425/100)</f>
        <v>0</v>
      </c>
      <c r="N425" s="172">
        <v>5.0000000000000001E-4</v>
      </c>
      <c r="O425" s="172">
        <f>ROUND(E425*N425,2)</f>
        <v>0</v>
      </c>
      <c r="P425" s="172">
        <v>0</v>
      </c>
      <c r="Q425" s="172">
        <f>ROUND(E425*P425,2)</f>
        <v>0</v>
      </c>
      <c r="R425" s="172"/>
      <c r="S425" s="172" t="s">
        <v>220</v>
      </c>
      <c r="T425" s="173" t="s">
        <v>221</v>
      </c>
      <c r="U425" s="154">
        <v>0</v>
      </c>
      <c r="V425" s="154">
        <f>ROUND(E425*U425,2)</f>
        <v>0</v>
      </c>
      <c r="W425" s="154"/>
      <c r="X425" s="154" t="s">
        <v>158</v>
      </c>
      <c r="Y425" s="145"/>
      <c r="Z425" s="145"/>
      <c r="AA425" s="145"/>
      <c r="AB425" s="145"/>
      <c r="AC425" s="145"/>
      <c r="AD425" s="145"/>
      <c r="AE425" s="145"/>
      <c r="AF425" s="145"/>
      <c r="AG425" s="145" t="s">
        <v>159</v>
      </c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</row>
    <row r="426" spans="1:60" outlineLevel="1" x14ac:dyDescent="0.2">
      <c r="A426" s="152"/>
      <c r="B426" s="153"/>
      <c r="C426" s="247" t="s">
        <v>704</v>
      </c>
      <c r="D426" s="248"/>
      <c r="E426" s="248"/>
      <c r="F426" s="248"/>
      <c r="G426" s="248"/>
      <c r="H426" s="154"/>
      <c r="I426" s="154"/>
      <c r="J426" s="154"/>
      <c r="K426" s="154"/>
      <c r="L426" s="154"/>
      <c r="M426" s="154"/>
      <c r="N426" s="154"/>
      <c r="O426" s="154"/>
      <c r="P426" s="154"/>
      <c r="Q426" s="154"/>
      <c r="R426" s="154"/>
      <c r="S426" s="154"/>
      <c r="T426" s="154"/>
      <c r="U426" s="154"/>
      <c r="V426" s="154"/>
      <c r="W426" s="154"/>
      <c r="X426" s="154"/>
      <c r="Y426" s="145"/>
      <c r="Z426" s="145"/>
      <c r="AA426" s="145"/>
      <c r="AB426" s="145"/>
      <c r="AC426" s="145"/>
      <c r="AD426" s="145"/>
      <c r="AE426" s="145"/>
      <c r="AF426" s="145"/>
      <c r="AG426" s="145" t="s">
        <v>167</v>
      </c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</row>
    <row r="427" spans="1:60" outlineLevel="1" x14ac:dyDescent="0.2">
      <c r="A427" s="152"/>
      <c r="B427" s="153"/>
      <c r="C427" s="178" t="s">
        <v>725</v>
      </c>
      <c r="D427" s="155"/>
      <c r="E427" s="156">
        <v>6</v>
      </c>
      <c r="F427" s="154"/>
      <c r="G427" s="154"/>
      <c r="H427" s="154"/>
      <c r="I427" s="154"/>
      <c r="J427" s="154"/>
      <c r="K427" s="154"/>
      <c r="L427" s="154"/>
      <c r="M427" s="154"/>
      <c r="N427" s="154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45"/>
      <c r="Z427" s="145"/>
      <c r="AA427" s="145"/>
      <c r="AB427" s="145"/>
      <c r="AC427" s="145"/>
      <c r="AD427" s="145"/>
      <c r="AE427" s="145"/>
      <c r="AF427" s="145"/>
      <c r="AG427" s="145" t="s">
        <v>161</v>
      </c>
      <c r="AH427" s="145">
        <v>0</v>
      </c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</row>
    <row r="428" spans="1:60" x14ac:dyDescent="0.2">
      <c r="A428" s="161" t="s">
        <v>151</v>
      </c>
      <c r="B428" s="162" t="s">
        <v>94</v>
      </c>
      <c r="C428" s="176" t="s">
        <v>95</v>
      </c>
      <c r="D428" s="163"/>
      <c r="E428" s="164"/>
      <c r="F428" s="165"/>
      <c r="G428" s="165">
        <f>SUMIF(AG429:AG430,"&lt;&gt;NOR",G429:G430)</f>
        <v>0</v>
      </c>
      <c r="H428" s="165"/>
      <c r="I428" s="165">
        <f>SUM(I429:I430)</f>
        <v>0</v>
      </c>
      <c r="J428" s="165"/>
      <c r="K428" s="165">
        <f>SUM(K429:K430)</f>
        <v>0</v>
      </c>
      <c r="L428" s="165"/>
      <c r="M428" s="165">
        <f>SUM(M429:M430)</f>
        <v>0</v>
      </c>
      <c r="N428" s="165"/>
      <c r="O428" s="165">
        <f>SUM(O429:O430)</f>
        <v>0</v>
      </c>
      <c r="P428" s="165"/>
      <c r="Q428" s="165">
        <f>SUM(Q429:Q430)</f>
        <v>0</v>
      </c>
      <c r="R428" s="165"/>
      <c r="S428" s="165"/>
      <c r="T428" s="166"/>
      <c r="U428" s="160"/>
      <c r="V428" s="160">
        <f>SUM(V429:V430)</f>
        <v>0.03</v>
      </c>
      <c r="W428" s="160"/>
      <c r="X428" s="160"/>
      <c r="AG428" t="s">
        <v>152</v>
      </c>
    </row>
    <row r="429" spans="1:60" outlineLevel="1" x14ac:dyDescent="0.2">
      <c r="A429" s="167">
        <v>132</v>
      </c>
      <c r="B429" s="168" t="s">
        <v>726</v>
      </c>
      <c r="C429" s="177" t="s">
        <v>727</v>
      </c>
      <c r="D429" s="169" t="s">
        <v>219</v>
      </c>
      <c r="E429" s="170">
        <v>1</v>
      </c>
      <c r="F429" s="171"/>
      <c r="G429" s="172">
        <f>ROUND(E429*F429,2)</f>
        <v>0</v>
      </c>
      <c r="H429" s="171"/>
      <c r="I429" s="172">
        <f>ROUND(E429*H429,2)</f>
        <v>0</v>
      </c>
      <c r="J429" s="171"/>
      <c r="K429" s="172">
        <f>ROUND(E429*J429,2)</f>
        <v>0</v>
      </c>
      <c r="L429" s="172">
        <v>15</v>
      </c>
      <c r="M429" s="172">
        <f>G429*(1+L429/100)</f>
        <v>0</v>
      </c>
      <c r="N429" s="172">
        <v>0</v>
      </c>
      <c r="O429" s="172">
        <f>ROUND(E429*N429,2)</f>
        <v>0</v>
      </c>
      <c r="P429" s="172">
        <v>0</v>
      </c>
      <c r="Q429" s="172">
        <f>ROUND(E429*P429,2)</f>
        <v>0</v>
      </c>
      <c r="R429" s="172"/>
      <c r="S429" s="172" t="s">
        <v>220</v>
      </c>
      <c r="T429" s="173" t="s">
        <v>221</v>
      </c>
      <c r="U429" s="154">
        <v>3.1E-2</v>
      </c>
      <c r="V429" s="154">
        <f>ROUND(E429*U429,2)</f>
        <v>0.03</v>
      </c>
      <c r="W429" s="154"/>
      <c r="X429" s="154" t="s">
        <v>158</v>
      </c>
      <c r="Y429" s="145"/>
      <c r="Z429" s="145"/>
      <c r="AA429" s="145"/>
      <c r="AB429" s="145"/>
      <c r="AC429" s="145"/>
      <c r="AD429" s="145"/>
      <c r="AE429" s="145"/>
      <c r="AF429" s="145"/>
      <c r="AG429" s="145" t="s">
        <v>159</v>
      </c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</row>
    <row r="430" spans="1:60" outlineLevel="1" x14ac:dyDescent="0.2">
      <c r="A430" s="152"/>
      <c r="B430" s="153"/>
      <c r="C430" s="178" t="s">
        <v>206</v>
      </c>
      <c r="D430" s="155"/>
      <c r="E430" s="156">
        <v>1</v>
      </c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X430" s="154"/>
      <c r="Y430" s="145"/>
      <c r="Z430" s="145"/>
      <c r="AA430" s="145"/>
      <c r="AB430" s="145"/>
      <c r="AC430" s="145"/>
      <c r="AD430" s="145"/>
      <c r="AE430" s="145"/>
      <c r="AF430" s="145"/>
      <c r="AG430" s="145" t="s">
        <v>161</v>
      </c>
      <c r="AH430" s="145">
        <v>0</v>
      </c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</row>
    <row r="431" spans="1:60" x14ac:dyDescent="0.2">
      <c r="A431" s="161" t="s">
        <v>151</v>
      </c>
      <c r="B431" s="162" t="s">
        <v>102</v>
      </c>
      <c r="C431" s="176" t="s">
        <v>103</v>
      </c>
      <c r="D431" s="163"/>
      <c r="E431" s="164"/>
      <c r="F431" s="165"/>
      <c r="G431" s="165">
        <f>SUMIF(AG432:AG443,"&lt;&gt;NOR",G432:G443)</f>
        <v>0</v>
      </c>
      <c r="H431" s="165"/>
      <c r="I431" s="165">
        <f>SUM(I432:I443)</f>
        <v>0</v>
      </c>
      <c r="J431" s="165"/>
      <c r="K431" s="165">
        <f>SUM(K432:K443)</f>
        <v>0</v>
      </c>
      <c r="L431" s="165"/>
      <c r="M431" s="165">
        <f>SUM(M432:M443)</f>
        <v>0</v>
      </c>
      <c r="N431" s="165"/>
      <c r="O431" s="165">
        <f>SUM(O432:O443)</f>
        <v>0</v>
      </c>
      <c r="P431" s="165"/>
      <c r="Q431" s="165">
        <f>SUM(Q432:Q443)</f>
        <v>0</v>
      </c>
      <c r="R431" s="165"/>
      <c r="S431" s="165"/>
      <c r="T431" s="166"/>
      <c r="U431" s="160"/>
      <c r="V431" s="160">
        <f>SUM(V432:V443)</f>
        <v>4.21</v>
      </c>
      <c r="W431" s="160"/>
      <c r="X431" s="160"/>
      <c r="AG431" t="s">
        <v>152</v>
      </c>
    </row>
    <row r="432" spans="1:60" outlineLevel="1" x14ac:dyDescent="0.2">
      <c r="A432" s="167">
        <v>133</v>
      </c>
      <c r="B432" s="168" t="s">
        <v>728</v>
      </c>
      <c r="C432" s="177" t="s">
        <v>729</v>
      </c>
      <c r="D432" s="169" t="s">
        <v>164</v>
      </c>
      <c r="E432" s="170">
        <v>123.9</v>
      </c>
      <c r="F432" s="171"/>
      <c r="G432" s="172">
        <f>ROUND(E432*F432,2)</f>
        <v>0</v>
      </c>
      <c r="H432" s="171"/>
      <c r="I432" s="172">
        <f>ROUND(E432*H432,2)</f>
        <v>0</v>
      </c>
      <c r="J432" s="171"/>
      <c r="K432" s="172">
        <f>ROUND(E432*J432,2)</f>
        <v>0</v>
      </c>
      <c r="L432" s="172">
        <v>15</v>
      </c>
      <c r="M432" s="172">
        <f>G432*(1+L432/100)</f>
        <v>0</v>
      </c>
      <c r="N432" s="172">
        <v>3.0000000000000001E-5</v>
      </c>
      <c r="O432" s="172">
        <f>ROUND(E432*N432,2)</f>
        <v>0</v>
      </c>
      <c r="P432" s="172">
        <v>0</v>
      </c>
      <c r="Q432" s="172">
        <f>ROUND(E432*P432,2)</f>
        <v>0</v>
      </c>
      <c r="R432" s="172" t="s">
        <v>296</v>
      </c>
      <c r="S432" s="172" t="s">
        <v>157</v>
      </c>
      <c r="T432" s="173" t="s">
        <v>157</v>
      </c>
      <c r="U432" s="154">
        <v>2.9000000000000001E-2</v>
      </c>
      <c r="V432" s="154">
        <f>ROUND(E432*U432,2)</f>
        <v>3.59</v>
      </c>
      <c r="W432" s="154"/>
      <c r="X432" s="154" t="s">
        <v>158</v>
      </c>
      <c r="Y432" s="145"/>
      <c r="Z432" s="145"/>
      <c r="AA432" s="145"/>
      <c r="AB432" s="145"/>
      <c r="AC432" s="145"/>
      <c r="AD432" s="145"/>
      <c r="AE432" s="145"/>
      <c r="AF432" s="145"/>
      <c r="AG432" s="145" t="s">
        <v>159</v>
      </c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</row>
    <row r="433" spans="1:60" outlineLevel="1" x14ac:dyDescent="0.2">
      <c r="A433" s="152"/>
      <c r="B433" s="153"/>
      <c r="C433" s="245" t="s">
        <v>297</v>
      </c>
      <c r="D433" s="246"/>
      <c r="E433" s="246"/>
      <c r="F433" s="246"/>
      <c r="G433" s="246"/>
      <c r="H433" s="154"/>
      <c r="I433" s="154"/>
      <c r="J433" s="154"/>
      <c r="K433" s="154"/>
      <c r="L433" s="154"/>
      <c r="M433" s="154"/>
      <c r="N433" s="154"/>
      <c r="O433" s="154"/>
      <c r="P433" s="154"/>
      <c r="Q433" s="154"/>
      <c r="R433" s="154"/>
      <c r="S433" s="154"/>
      <c r="T433" s="154"/>
      <c r="U433" s="154"/>
      <c r="V433" s="154"/>
      <c r="W433" s="154"/>
      <c r="X433" s="154"/>
      <c r="Y433" s="145"/>
      <c r="Z433" s="145"/>
      <c r="AA433" s="145"/>
      <c r="AB433" s="145"/>
      <c r="AC433" s="145"/>
      <c r="AD433" s="145"/>
      <c r="AE433" s="145"/>
      <c r="AF433" s="145"/>
      <c r="AG433" s="145" t="s">
        <v>179</v>
      </c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</row>
    <row r="434" spans="1:60" outlineLevel="1" x14ac:dyDescent="0.2">
      <c r="A434" s="152"/>
      <c r="B434" s="153"/>
      <c r="C434" s="249" t="s">
        <v>602</v>
      </c>
      <c r="D434" s="250"/>
      <c r="E434" s="250"/>
      <c r="F434" s="250"/>
      <c r="G434" s="250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  <c r="V434" s="154"/>
      <c r="W434" s="154"/>
      <c r="X434" s="154"/>
      <c r="Y434" s="145"/>
      <c r="Z434" s="145"/>
      <c r="AA434" s="145"/>
      <c r="AB434" s="145"/>
      <c r="AC434" s="145"/>
      <c r="AD434" s="145"/>
      <c r="AE434" s="145"/>
      <c r="AF434" s="145"/>
      <c r="AG434" s="145" t="s">
        <v>167</v>
      </c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</row>
    <row r="435" spans="1:60" outlineLevel="1" x14ac:dyDescent="0.2">
      <c r="A435" s="152"/>
      <c r="B435" s="153"/>
      <c r="C435" s="178" t="s">
        <v>339</v>
      </c>
      <c r="D435" s="155"/>
      <c r="E435" s="156">
        <v>1</v>
      </c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  <c r="R435" s="154"/>
      <c r="S435" s="154"/>
      <c r="T435" s="154"/>
      <c r="U435" s="154"/>
      <c r="V435" s="154"/>
      <c r="W435" s="154"/>
      <c r="X435" s="154"/>
      <c r="Y435" s="145"/>
      <c r="Z435" s="145"/>
      <c r="AA435" s="145"/>
      <c r="AB435" s="145"/>
      <c r="AC435" s="145"/>
      <c r="AD435" s="145"/>
      <c r="AE435" s="145"/>
      <c r="AF435" s="145"/>
      <c r="AG435" s="145" t="s">
        <v>161</v>
      </c>
      <c r="AH435" s="145">
        <v>5</v>
      </c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</row>
    <row r="436" spans="1:60" outlineLevel="1" x14ac:dyDescent="0.2">
      <c r="A436" s="152"/>
      <c r="B436" s="153"/>
      <c r="C436" s="178" t="s">
        <v>342</v>
      </c>
      <c r="D436" s="155"/>
      <c r="E436" s="156">
        <v>28.8</v>
      </c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  <c r="V436" s="154"/>
      <c r="W436" s="154"/>
      <c r="X436" s="154"/>
      <c r="Y436" s="145"/>
      <c r="Z436" s="145"/>
      <c r="AA436" s="145"/>
      <c r="AB436" s="145"/>
      <c r="AC436" s="145"/>
      <c r="AD436" s="145"/>
      <c r="AE436" s="145"/>
      <c r="AF436" s="145"/>
      <c r="AG436" s="145" t="s">
        <v>161</v>
      </c>
      <c r="AH436" s="145">
        <v>5</v>
      </c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</row>
    <row r="437" spans="1:60" outlineLevel="1" x14ac:dyDescent="0.2">
      <c r="A437" s="152"/>
      <c r="B437" s="153"/>
      <c r="C437" s="178" t="s">
        <v>345</v>
      </c>
      <c r="D437" s="155"/>
      <c r="E437" s="156">
        <v>51.4</v>
      </c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  <c r="V437" s="154"/>
      <c r="W437" s="154"/>
      <c r="X437" s="154"/>
      <c r="Y437" s="145"/>
      <c r="Z437" s="145"/>
      <c r="AA437" s="145"/>
      <c r="AB437" s="145"/>
      <c r="AC437" s="145"/>
      <c r="AD437" s="145"/>
      <c r="AE437" s="145"/>
      <c r="AF437" s="145"/>
      <c r="AG437" s="145" t="s">
        <v>161</v>
      </c>
      <c r="AH437" s="145">
        <v>5</v>
      </c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</row>
    <row r="438" spans="1:60" outlineLevel="1" x14ac:dyDescent="0.2">
      <c r="A438" s="152"/>
      <c r="B438" s="153"/>
      <c r="C438" s="178" t="s">
        <v>348</v>
      </c>
      <c r="D438" s="155"/>
      <c r="E438" s="156">
        <v>36.700000000000003</v>
      </c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  <c r="V438" s="154"/>
      <c r="W438" s="154"/>
      <c r="X438" s="154"/>
      <c r="Y438" s="145"/>
      <c r="Z438" s="145"/>
      <c r="AA438" s="145"/>
      <c r="AB438" s="145"/>
      <c r="AC438" s="145"/>
      <c r="AD438" s="145"/>
      <c r="AE438" s="145"/>
      <c r="AF438" s="145"/>
      <c r="AG438" s="145" t="s">
        <v>161</v>
      </c>
      <c r="AH438" s="145">
        <v>5</v>
      </c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</row>
    <row r="439" spans="1:60" outlineLevel="1" x14ac:dyDescent="0.2">
      <c r="A439" s="152"/>
      <c r="B439" s="153"/>
      <c r="C439" s="178" t="s">
        <v>351</v>
      </c>
      <c r="D439" s="155"/>
      <c r="E439" s="156">
        <v>6</v>
      </c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  <c r="V439" s="154"/>
      <c r="W439" s="154"/>
      <c r="X439" s="154"/>
      <c r="Y439" s="145"/>
      <c r="Z439" s="145"/>
      <c r="AA439" s="145"/>
      <c r="AB439" s="145"/>
      <c r="AC439" s="145"/>
      <c r="AD439" s="145"/>
      <c r="AE439" s="145"/>
      <c r="AF439" s="145"/>
      <c r="AG439" s="145" t="s">
        <v>161</v>
      </c>
      <c r="AH439" s="145">
        <v>5</v>
      </c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</row>
    <row r="440" spans="1:60" outlineLevel="1" x14ac:dyDescent="0.2">
      <c r="A440" s="167">
        <v>134</v>
      </c>
      <c r="B440" s="168" t="s">
        <v>730</v>
      </c>
      <c r="C440" s="177" t="s">
        <v>731</v>
      </c>
      <c r="D440" s="169" t="s">
        <v>164</v>
      </c>
      <c r="E440" s="170">
        <v>29.5</v>
      </c>
      <c r="F440" s="171"/>
      <c r="G440" s="172">
        <f>ROUND(E440*F440,2)</f>
        <v>0</v>
      </c>
      <c r="H440" s="171"/>
      <c r="I440" s="172">
        <f>ROUND(E440*H440,2)</f>
        <v>0</v>
      </c>
      <c r="J440" s="171"/>
      <c r="K440" s="172">
        <f>ROUND(E440*J440,2)</f>
        <v>0</v>
      </c>
      <c r="L440" s="172">
        <v>15</v>
      </c>
      <c r="M440" s="172">
        <f>G440*(1+L440/100)</f>
        <v>0</v>
      </c>
      <c r="N440" s="172">
        <v>4.0000000000000003E-5</v>
      </c>
      <c r="O440" s="172">
        <f>ROUND(E440*N440,2)</f>
        <v>0</v>
      </c>
      <c r="P440" s="172">
        <v>0</v>
      </c>
      <c r="Q440" s="172">
        <f>ROUND(E440*P440,2)</f>
        <v>0</v>
      </c>
      <c r="R440" s="172" t="s">
        <v>296</v>
      </c>
      <c r="S440" s="172" t="s">
        <v>157</v>
      </c>
      <c r="T440" s="173" t="s">
        <v>157</v>
      </c>
      <c r="U440" s="154">
        <v>2.1000000000000001E-2</v>
      </c>
      <c r="V440" s="154">
        <f>ROUND(E440*U440,2)</f>
        <v>0.62</v>
      </c>
      <c r="W440" s="154"/>
      <c r="X440" s="154" t="s">
        <v>158</v>
      </c>
      <c r="Y440" s="145"/>
      <c r="Z440" s="145"/>
      <c r="AA440" s="145"/>
      <c r="AB440" s="145"/>
      <c r="AC440" s="145"/>
      <c r="AD440" s="145"/>
      <c r="AE440" s="145"/>
      <c r="AF440" s="145"/>
      <c r="AG440" s="145" t="s">
        <v>159</v>
      </c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</row>
    <row r="441" spans="1:60" outlineLevel="1" x14ac:dyDescent="0.2">
      <c r="A441" s="152"/>
      <c r="B441" s="153"/>
      <c r="C441" s="245" t="s">
        <v>297</v>
      </c>
      <c r="D441" s="246"/>
      <c r="E441" s="246"/>
      <c r="F441" s="246"/>
      <c r="G441" s="246"/>
      <c r="H441" s="154"/>
      <c r="I441" s="154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  <c r="V441" s="154"/>
      <c r="W441" s="154"/>
      <c r="X441" s="154"/>
      <c r="Y441" s="145"/>
      <c r="Z441" s="145"/>
      <c r="AA441" s="145"/>
      <c r="AB441" s="145"/>
      <c r="AC441" s="145"/>
      <c r="AD441" s="145"/>
      <c r="AE441" s="145"/>
      <c r="AF441" s="145"/>
      <c r="AG441" s="145" t="s">
        <v>179</v>
      </c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</row>
    <row r="442" spans="1:60" outlineLevel="1" x14ac:dyDescent="0.2">
      <c r="A442" s="152"/>
      <c r="B442" s="153"/>
      <c r="C442" s="249" t="s">
        <v>602</v>
      </c>
      <c r="D442" s="250"/>
      <c r="E442" s="250"/>
      <c r="F442" s="250"/>
      <c r="G442" s="250"/>
      <c r="H442" s="154"/>
      <c r="I442" s="154"/>
      <c r="J442" s="154"/>
      <c r="K442" s="154"/>
      <c r="L442" s="154"/>
      <c r="M442" s="154"/>
      <c r="N442" s="154"/>
      <c r="O442" s="154"/>
      <c r="P442" s="154"/>
      <c r="Q442" s="154"/>
      <c r="R442" s="154"/>
      <c r="S442" s="154"/>
      <c r="T442" s="154"/>
      <c r="U442" s="154"/>
      <c r="V442" s="154"/>
      <c r="W442" s="154"/>
      <c r="X442" s="154"/>
      <c r="Y442" s="145"/>
      <c r="Z442" s="145"/>
      <c r="AA442" s="145"/>
      <c r="AB442" s="145"/>
      <c r="AC442" s="145"/>
      <c r="AD442" s="145"/>
      <c r="AE442" s="145"/>
      <c r="AF442" s="145"/>
      <c r="AG442" s="145" t="s">
        <v>167</v>
      </c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</row>
    <row r="443" spans="1:60" outlineLevel="1" x14ac:dyDescent="0.2">
      <c r="A443" s="152"/>
      <c r="B443" s="153"/>
      <c r="C443" s="178" t="s">
        <v>354</v>
      </c>
      <c r="D443" s="155"/>
      <c r="E443" s="156">
        <v>29.5</v>
      </c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X443" s="154"/>
      <c r="Y443" s="145"/>
      <c r="Z443" s="145"/>
      <c r="AA443" s="145"/>
      <c r="AB443" s="145"/>
      <c r="AC443" s="145"/>
      <c r="AD443" s="145"/>
      <c r="AE443" s="145"/>
      <c r="AF443" s="145"/>
      <c r="AG443" s="145" t="s">
        <v>161</v>
      </c>
      <c r="AH443" s="145">
        <v>5</v>
      </c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</row>
    <row r="444" spans="1:60" x14ac:dyDescent="0.2">
      <c r="A444" s="161" t="s">
        <v>151</v>
      </c>
      <c r="B444" s="162" t="s">
        <v>106</v>
      </c>
      <c r="C444" s="176" t="s">
        <v>107</v>
      </c>
      <c r="D444" s="163"/>
      <c r="E444" s="164"/>
      <c r="F444" s="165"/>
      <c r="G444" s="165">
        <f>SUMIF(AG445:AG476,"&lt;&gt;NOR",G445:G476)</f>
        <v>0</v>
      </c>
      <c r="H444" s="165"/>
      <c r="I444" s="165">
        <f>SUM(I445:I476)</f>
        <v>0</v>
      </c>
      <c r="J444" s="165"/>
      <c r="K444" s="165">
        <f>SUM(K445:K476)</f>
        <v>0</v>
      </c>
      <c r="L444" s="165"/>
      <c r="M444" s="165">
        <f>SUM(M445:M476)</f>
        <v>0</v>
      </c>
      <c r="N444" s="165"/>
      <c r="O444" s="165">
        <f>SUM(O445:O476)</f>
        <v>0</v>
      </c>
      <c r="P444" s="165"/>
      <c r="Q444" s="165">
        <f>SUM(Q445:Q476)</f>
        <v>0</v>
      </c>
      <c r="R444" s="165"/>
      <c r="S444" s="165"/>
      <c r="T444" s="166"/>
      <c r="U444" s="160"/>
      <c r="V444" s="160">
        <f>SUM(V445:V476)</f>
        <v>24.07</v>
      </c>
      <c r="W444" s="160"/>
      <c r="X444" s="160"/>
      <c r="AG444" t="s">
        <v>152</v>
      </c>
    </row>
    <row r="445" spans="1:60" outlineLevel="1" x14ac:dyDescent="0.2">
      <c r="A445" s="167">
        <v>135</v>
      </c>
      <c r="B445" s="168" t="s">
        <v>732</v>
      </c>
      <c r="C445" s="177" t="s">
        <v>733</v>
      </c>
      <c r="D445" s="169" t="s">
        <v>164</v>
      </c>
      <c r="E445" s="170">
        <v>93.7</v>
      </c>
      <c r="F445" s="171"/>
      <c r="G445" s="172">
        <f>ROUND(E445*F445,2)</f>
        <v>0</v>
      </c>
      <c r="H445" s="171"/>
      <c r="I445" s="172">
        <f>ROUND(E445*H445,2)</f>
        <v>0</v>
      </c>
      <c r="J445" s="171"/>
      <c r="K445" s="172">
        <f>ROUND(E445*J445,2)</f>
        <v>0</v>
      </c>
      <c r="L445" s="172">
        <v>15</v>
      </c>
      <c r="M445" s="172">
        <f>G445*(1+L445/100)</f>
        <v>0</v>
      </c>
      <c r="N445" s="172">
        <v>0</v>
      </c>
      <c r="O445" s="172">
        <f>ROUND(E445*N445,2)</f>
        <v>0</v>
      </c>
      <c r="P445" s="172">
        <v>0</v>
      </c>
      <c r="Q445" s="172">
        <f>ROUND(E445*P445,2)</f>
        <v>0</v>
      </c>
      <c r="R445" s="172"/>
      <c r="S445" s="172" t="s">
        <v>157</v>
      </c>
      <c r="T445" s="173" t="s">
        <v>157</v>
      </c>
      <c r="U445" s="154">
        <v>0</v>
      </c>
      <c r="V445" s="154">
        <f>ROUND(E445*U445,2)</f>
        <v>0</v>
      </c>
      <c r="W445" s="154"/>
      <c r="X445" s="154" t="s">
        <v>158</v>
      </c>
      <c r="Y445" s="145"/>
      <c r="Z445" s="145"/>
      <c r="AA445" s="145"/>
      <c r="AB445" s="145"/>
      <c r="AC445" s="145"/>
      <c r="AD445" s="145"/>
      <c r="AE445" s="145"/>
      <c r="AF445" s="145"/>
      <c r="AG445" s="145" t="s">
        <v>159</v>
      </c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</row>
    <row r="446" spans="1:60" outlineLevel="1" x14ac:dyDescent="0.2">
      <c r="A446" s="152"/>
      <c r="B446" s="153"/>
      <c r="C446" s="178" t="s">
        <v>410</v>
      </c>
      <c r="D446" s="155"/>
      <c r="E446" s="156">
        <v>12.5</v>
      </c>
      <c r="F446" s="154"/>
      <c r="G446" s="154"/>
      <c r="H446" s="154"/>
      <c r="I446" s="154"/>
      <c r="J446" s="154"/>
      <c r="K446" s="154"/>
      <c r="L446" s="154"/>
      <c r="M446" s="154"/>
      <c r="N446" s="154"/>
      <c r="O446" s="154"/>
      <c r="P446" s="154"/>
      <c r="Q446" s="154"/>
      <c r="R446" s="154"/>
      <c r="S446" s="154"/>
      <c r="T446" s="154"/>
      <c r="U446" s="154"/>
      <c r="V446" s="154"/>
      <c r="W446" s="154"/>
      <c r="X446" s="154"/>
      <c r="Y446" s="145"/>
      <c r="Z446" s="145"/>
      <c r="AA446" s="145"/>
      <c r="AB446" s="145"/>
      <c r="AC446" s="145"/>
      <c r="AD446" s="145"/>
      <c r="AE446" s="145"/>
      <c r="AF446" s="145"/>
      <c r="AG446" s="145" t="s">
        <v>161</v>
      </c>
      <c r="AH446" s="145">
        <v>5</v>
      </c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</row>
    <row r="447" spans="1:60" outlineLevel="1" x14ac:dyDescent="0.2">
      <c r="A447" s="152"/>
      <c r="B447" s="153"/>
      <c r="C447" s="178" t="s">
        <v>339</v>
      </c>
      <c r="D447" s="155"/>
      <c r="E447" s="156">
        <v>1</v>
      </c>
      <c r="F447" s="154"/>
      <c r="G447" s="154"/>
      <c r="H447" s="154"/>
      <c r="I447" s="154"/>
      <c r="J447" s="154"/>
      <c r="K447" s="154"/>
      <c r="L447" s="154"/>
      <c r="M447" s="154"/>
      <c r="N447" s="154"/>
      <c r="O447" s="154"/>
      <c r="P447" s="154"/>
      <c r="Q447" s="154"/>
      <c r="R447" s="154"/>
      <c r="S447" s="154"/>
      <c r="T447" s="154"/>
      <c r="U447" s="154"/>
      <c r="V447" s="154"/>
      <c r="W447" s="154"/>
      <c r="X447" s="154"/>
      <c r="Y447" s="145"/>
      <c r="Z447" s="145"/>
      <c r="AA447" s="145"/>
      <c r="AB447" s="145"/>
      <c r="AC447" s="145"/>
      <c r="AD447" s="145"/>
      <c r="AE447" s="145"/>
      <c r="AF447" s="145"/>
      <c r="AG447" s="145" t="s">
        <v>161</v>
      </c>
      <c r="AH447" s="145">
        <v>5</v>
      </c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</row>
    <row r="448" spans="1:60" outlineLevel="1" x14ac:dyDescent="0.2">
      <c r="A448" s="152"/>
      <c r="B448" s="153"/>
      <c r="C448" s="178" t="s">
        <v>342</v>
      </c>
      <c r="D448" s="155"/>
      <c r="E448" s="156">
        <v>28.8</v>
      </c>
      <c r="F448" s="154"/>
      <c r="G448" s="154"/>
      <c r="H448" s="154"/>
      <c r="I448" s="154"/>
      <c r="J448" s="154"/>
      <c r="K448" s="154"/>
      <c r="L448" s="154"/>
      <c r="M448" s="154"/>
      <c r="N448" s="154"/>
      <c r="O448" s="154"/>
      <c r="P448" s="154"/>
      <c r="Q448" s="154"/>
      <c r="R448" s="154"/>
      <c r="S448" s="154"/>
      <c r="T448" s="154"/>
      <c r="U448" s="154"/>
      <c r="V448" s="154"/>
      <c r="W448" s="154"/>
      <c r="X448" s="154"/>
      <c r="Y448" s="145"/>
      <c r="Z448" s="145"/>
      <c r="AA448" s="145"/>
      <c r="AB448" s="145"/>
      <c r="AC448" s="145"/>
      <c r="AD448" s="145"/>
      <c r="AE448" s="145"/>
      <c r="AF448" s="145"/>
      <c r="AG448" s="145" t="s">
        <v>161</v>
      </c>
      <c r="AH448" s="145">
        <v>5</v>
      </c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</row>
    <row r="449" spans="1:60" outlineLevel="1" x14ac:dyDescent="0.2">
      <c r="A449" s="152"/>
      <c r="B449" s="153"/>
      <c r="C449" s="178" t="s">
        <v>345</v>
      </c>
      <c r="D449" s="155"/>
      <c r="E449" s="156">
        <v>51.4</v>
      </c>
      <c r="F449" s="154"/>
      <c r="G449" s="154"/>
      <c r="H449" s="154"/>
      <c r="I449" s="154"/>
      <c r="J449" s="154"/>
      <c r="K449" s="154"/>
      <c r="L449" s="154"/>
      <c r="M449" s="154"/>
      <c r="N449" s="154"/>
      <c r="O449" s="154"/>
      <c r="P449" s="154"/>
      <c r="Q449" s="154"/>
      <c r="R449" s="154"/>
      <c r="S449" s="154"/>
      <c r="T449" s="154"/>
      <c r="U449" s="154"/>
      <c r="V449" s="154"/>
      <c r="W449" s="154"/>
      <c r="X449" s="154"/>
      <c r="Y449" s="145"/>
      <c r="Z449" s="145"/>
      <c r="AA449" s="145"/>
      <c r="AB449" s="145"/>
      <c r="AC449" s="145"/>
      <c r="AD449" s="145"/>
      <c r="AE449" s="145"/>
      <c r="AF449" s="145"/>
      <c r="AG449" s="145" t="s">
        <v>161</v>
      </c>
      <c r="AH449" s="145">
        <v>5</v>
      </c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</row>
    <row r="450" spans="1:60" outlineLevel="1" x14ac:dyDescent="0.2">
      <c r="A450" s="167">
        <v>136</v>
      </c>
      <c r="B450" s="168" t="s">
        <v>734</v>
      </c>
      <c r="C450" s="177" t="s">
        <v>735</v>
      </c>
      <c r="D450" s="169" t="s">
        <v>164</v>
      </c>
      <c r="E450" s="170">
        <v>36.700000000000003</v>
      </c>
      <c r="F450" s="171"/>
      <c r="G450" s="172">
        <f>ROUND(E450*F450,2)</f>
        <v>0</v>
      </c>
      <c r="H450" s="171"/>
      <c r="I450" s="172">
        <f>ROUND(E450*H450,2)</f>
        <v>0</v>
      </c>
      <c r="J450" s="171"/>
      <c r="K450" s="172">
        <f>ROUND(E450*J450,2)</f>
        <v>0</v>
      </c>
      <c r="L450" s="172">
        <v>15</v>
      </c>
      <c r="M450" s="172">
        <f>G450*(1+L450/100)</f>
        <v>0</v>
      </c>
      <c r="N450" s="172">
        <v>0</v>
      </c>
      <c r="O450" s="172">
        <f>ROUND(E450*N450,2)</f>
        <v>0</v>
      </c>
      <c r="P450" s="172">
        <v>0</v>
      </c>
      <c r="Q450" s="172">
        <f>ROUND(E450*P450,2)</f>
        <v>0</v>
      </c>
      <c r="R450" s="172"/>
      <c r="S450" s="172" t="s">
        <v>157</v>
      </c>
      <c r="T450" s="173" t="s">
        <v>157</v>
      </c>
      <c r="U450" s="154">
        <v>0</v>
      </c>
      <c r="V450" s="154">
        <f>ROUND(E450*U450,2)</f>
        <v>0</v>
      </c>
      <c r="W450" s="154"/>
      <c r="X450" s="154" t="s">
        <v>158</v>
      </c>
      <c r="Y450" s="145"/>
      <c r="Z450" s="145"/>
      <c r="AA450" s="145"/>
      <c r="AB450" s="145"/>
      <c r="AC450" s="145"/>
      <c r="AD450" s="145"/>
      <c r="AE450" s="145"/>
      <c r="AF450" s="145"/>
      <c r="AG450" s="145" t="s">
        <v>159</v>
      </c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</row>
    <row r="451" spans="1:60" outlineLevel="1" x14ac:dyDescent="0.2">
      <c r="A451" s="152"/>
      <c r="B451" s="153"/>
      <c r="C451" s="178" t="s">
        <v>348</v>
      </c>
      <c r="D451" s="155"/>
      <c r="E451" s="156">
        <v>36.700000000000003</v>
      </c>
      <c r="F451" s="154"/>
      <c r="G451" s="154"/>
      <c r="H451" s="154"/>
      <c r="I451" s="154"/>
      <c r="J451" s="154"/>
      <c r="K451" s="154"/>
      <c r="L451" s="154"/>
      <c r="M451" s="154"/>
      <c r="N451" s="154"/>
      <c r="O451" s="154"/>
      <c r="P451" s="154"/>
      <c r="Q451" s="154"/>
      <c r="R451" s="154"/>
      <c r="S451" s="154"/>
      <c r="T451" s="154"/>
      <c r="U451" s="154"/>
      <c r="V451" s="154"/>
      <c r="W451" s="154"/>
      <c r="X451" s="154"/>
      <c r="Y451" s="145"/>
      <c r="Z451" s="145"/>
      <c r="AA451" s="145"/>
      <c r="AB451" s="145"/>
      <c r="AC451" s="145"/>
      <c r="AD451" s="145"/>
      <c r="AE451" s="145"/>
      <c r="AF451" s="145"/>
      <c r="AG451" s="145" t="s">
        <v>161</v>
      </c>
      <c r="AH451" s="145">
        <v>5</v>
      </c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</row>
    <row r="452" spans="1:60" outlineLevel="1" x14ac:dyDescent="0.2">
      <c r="A452" s="167">
        <v>137</v>
      </c>
      <c r="B452" s="168" t="s">
        <v>736</v>
      </c>
      <c r="C452" s="177" t="s">
        <v>737</v>
      </c>
      <c r="D452" s="169" t="s">
        <v>164</v>
      </c>
      <c r="E452" s="170">
        <v>6</v>
      </c>
      <c r="F452" s="171"/>
      <c r="G452" s="172">
        <f>ROUND(E452*F452,2)</f>
        <v>0</v>
      </c>
      <c r="H452" s="171"/>
      <c r="I452" s="172">
        <f>ROUND(E452*H452,2)</f>
        <v>0</v>
      </c>
      <c r="J452" s="171"/>
      <c r="K452" s="172">
        <f>ROUND(E452*J452,2)</f>
        <v>0</v>
      </c>
      <c r="L452" s="172">
        <v>15</v>
      </c>
      <c r="M452" s="172">
        <f>G452*(1+L452/100)</f>
        <v>0</v>
      </c>
      <c r="N452" s="172">
        <v>0</v>
      </c>
      <c r="O452" s="172">
        <f>ROUND(E452*N452,2)</f>
        <v>0</v>
      </c>
      <c r="P452" s="172">
        <v>0</v>
      </c>
      <c r="Q452" s="172">
        <f>ROUND(E452*P452,2)</f>
        <v>0</v>
      </c>
      <c r="R452" s="172"/>
      <c r="S452" s="172" t="s">
        <v>157</v>
      </c>
      <c r="T452" s="173" t="s">
        <v>157</v>
      </c>
      <c r="U452" s="154">
        <v>0</v>
      </c>
      <c r="V452" s="154">
        <f>ROUND(E452*U452,2)</f>
        <v>0</v>
      </c>
      <c r="W452" s="154"/>
      <c r="X452" s="154" t="s">
        <v>158</v>
      </c>
      <c r="Y452" s="145"/>
      <c r="Z452" s="145"/>
      <c r="AA452" s="145"/>
      <c r="AB452" s="145"/>
      <c r="AC452" s="145"/>
      <c r="AD452" s="145"/>
      <c r="AE452" s="145"/>
      <c r="AF452" s="145"/>
      <c r="AG452" s="145" t="s">
        <v>159</v>
      </c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</row>
    <row r="453" spans="1:60" outlineLevel="1" x14ac:dyDescent="0.2">
      <c r="A453" s="152"/>
      <c r="B453" s="153"/>
      <c r="C453" s="178" t="s">
        <v>351</v>
      </c>
      <c r="D453" s="155"/>
      <c r="E453" s="156">
        <v>6</v>
      </c>
      <c r="F453" s="154"/>
      <c r="G453" s="154"/>
      <c r="H453" s="154"/>
      <c r="I453" s="154"/>
      <c r="J453" s="154"/>
      <c r="K453" s="15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X453" s="154"/>
      <c r="Y453" s="145"/>
      <c r="Z453" s="145"/>
      <c r="AA453" s="145"/>
      <c r="AB453" s="145"/>
      <c r="AC453" s="145"/>
      <c r="AD453" s="145"/>
      <c r="AE453" s="145"/>
      <c r="AF453" s="145"/>
      <c r="AG453" s="145" t="s">
        <v>161</v>
      </c>
      <c r="AH453" s="145">
        <v>5</v>
      </c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</row>
    <row r="454" spans="1:60" outlineLevel="1" x14ac:dyDescent="0.2">
      <c r="A454" s="167">
        <v>138</v>
      </c>
      <c r="B454" s="168" t="s">
        <v>738</v>
      </c>
      <c r="C454" s="177" t="s">
        <v>739</v>
      </c>
      <c r="D454" s="169" t="s">
        <v>164</v>
      </c>
      <c r="E454" s="170">
        <v>29.5</v>
      </c>
      <c r="F454" s="171"/>
      <c r="G454" s="172">
        <f>ROUND(E454*F454,2)</f>
        <v>0</v>
      </c>
      <c r="H454" s="171"/>
      <c r="I454" s="172">
        <f>ROUND(E454*H454,2)</f>
        <v>0</v>
      </c>
      <c r="J454" s="171"/>
      <c r="K454" s="172">
        <f>ROUND(E454*J454,2)</f>
        <v>0</v>
      </c>
      <c r="L454" s="172">
        <v>15</v>
      </c>
      <c r="M454" s="172">
        <f>G454*(1+L454/100)</f>
        <v>0</v>
      </c>
      <c r="N454" s="172">
        <v>0</v>
      </c>
      <c r="O454" s="172">
        <f>ROUND(E454*N454,2)</f>
        <v>0</v>
      </c>
      <c r="P454" s="172">
        <v>0</v>
      </c>
      <c r="Q454" s="172">
        <f>ROUND(E454*P454,2)</f>
        <v>0</v>
      </c>
      <c r="R454" s="172"/>
      <c r="S454" s="172" t="s">
        <v>157</v>
      </c>
      <c r="T454" s="173" t="s">
        <v>157</v>
      </c>
      <c r="U454" s="154">
        <v>0</v>
      </c>
      <c r="V454" s="154">
        <f>ROUND(E454*U454,2)</f>
        <v>0</v>
      </c>
      <c r="W454" s="154"/>
      <c r="X454" s="154" t="s">
        <v>158</v>
      </c>
      <c r="Y454" s="145"/>
      <c r="Z454" s="145"/>
      <c r="AA454" s="145"/>
      <c r="AB454" s="145"/>
      <c r="AC454" s="145"/>
      <c r="AD454" s="145"/>
      <c r="AE454" s="145"/>
      <c r="AF454" s="145"/>
      <c r="AG454" s="145" t="s">
        <v>159</v>
      </c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</row>
    <row r="455" spans="1:60" outlineLevel="1" x14ac:dyDescent="0.2">
      <c r="A455" s="152"/>
      <c r="B455" s="153"/>
      <c r="C455" s="178" t="s">
        <v>354</v>
      </c>
      <c r="D455" s="155"/>
      <c r="E455" s="156">
        <v>29.5</v>
      </c>
      <c r="F455" s="154"/>
      <c r="G455" s="154"/>
      <c r="H455" s="154"/>
      <c r="I455" s="154"/>
      <c r="J455" s="154"/>
      <c r="K455" s="154"/>
      <c r="L455" s="154"/>
      <c r="M455" s="154"/>
      <c r="N455" s="154"/>
      <c r="O455" s="154"/>
      <c r="P455" s="154"/>
      <c r="Q455" s="154"/>
      <c r="R455" s="154"/>
      <c r="S455" s="154"/>
      <c r="T455" s="154"/>
      <c r="U455" s="154"/>
      <c r="V455" s="154"/>
      <c r="W455" s="154"/>
      <c r="X455" s="154"/>
      <c r="Y455" s="145"/>
      <c r="Z455" s="145"/>
      <c r="AA455" s="145"/>
      <c r="AB455" s="145"/>
      <c r="AC455" s="145"/>
      <c r="AD455" s="145"/>
      <c r="AE455" s="145"/>
      <c r="AF455" s="145"/>
      <c r="AG455" s="145" t="s">
        <v>161</v>
      </c>
      <c r="AH455" s="145">
        <v>5</v>
      </c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</row>
    <row r="456" spans="1:60" outlineLevel="1" x14ac:dyDescent="0.2">
      <c r="A456" s="182">
        <v>139</v>
      </c>
      <c r="B456" s="183" t="s">
        <v>740</v>
      </c>
      <c r="C456" s="190" t="s">
        <v>741</v>
      </c>
      <c r="D456" s="184" t="s">
        <v>164</v>
      </c>
      <c r="E456" s="185">
        <v>47.4</v>
      </c>
      <c r="F456" s="186"/>
      <c r="G456" s="187">
        <f>ROUND(E456*F456,2)</f>
        <v>0</v>
      </c>
      <c r="H456" s="186"/>
      <c r="I456" s="187">
        <f>ROUND(E456*H456,2)</f>
        <v>0</v>
      </c>
      <c r="J456" s="186"/>
      <c r="K456" s="187">
        <f>ROUND(E456*J456,2)</f>
        <v>0</v>
      </c>
      <c r="L456" s="187">
        <v>15</v>
      </c>
      <c r="M456" s="187">
        <f>G456*(1+L456/100)</f>
        <v>0</v>
      </c>
      <c r="N456" s="187">
        <v>0</v>
      </c>
      <c r="O456" s="187">
        <f>ROUND(E456*N456,2)</f>
        <v>0</v>
      </c>
      <c r="P456" s="187">
        <v>0</v>
      </c>
      <c r="Q456" s="187">
        <f>ROUND(E456*P456,2)</f>
        <v>0</v>
      </c>
      <c r="R456" s="187"/>
      <c r="S456" s="187" t="s">
        <v>157</v>
      </c>
      <c r="T456" s="188" t="s">
        <v>157</v>
      </c>
      <c r="U456" s="154">
        <v>0</v>
      </c>
      <c r="V456" s="154">
        <f>ROUND(E456*U456,2)</f>
        <v>0</v>
      </c>
      <c r="W456" s="154"/>
      <c r="X456" s="154" t="s">
        <v>158</v>
      </c>
      <c r="Y456" s="145"/>
      <c r="Z456" s="145"/>
      <c r="AA456" s="145"/>
      <c r="AB456" s="145"/>
      <c r="AC456" s="145"/>
      <c r="AD456" s="145"/>
      <c r="AE456" s="145"/>
      <c r="AF456" s="145"/>
      <c r="AG456" s="145" t="s">
        <v>159</v>
      </c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</row>
    <row r="457" spans="1:60" outlineLevel="1" x14ac:dyDescent="0.2">
      <c r="A457" s="167">
        <v>140</v>
      </c>
      <c r="B457" s="168" t="s">
        <v>742</v>
      </c>
      <c r="C457" s="177" t="s">
        <v>743</v>
      </c>
      <c r="D457" s="169" t="s">
        <v>744</v>
      </c>
      <c r="E457" s="170">
        <v>1</v>
      </c>
      <c r="F457" s="171"/>
      <c r="G457" s="172">
        <f>ROUND(E457*F457,2)</f>
        <v>0</v>
      </c>
      <c r="H457" s="171"/>
      <c r="I457" s="172">
        <f>ROUND(E457*H457,2)</f>
        <v>0</v>
      </c>
      <c r="J457" s="171"/>
      <c r="K457" s="172">
        <f>ROUND(E457*J457,2)</f>
        <v>0</v>
      </c>
      <c r="L457" s="172">
        <v>15</v>
      </c>
      <c r="M457" s="172">
        <f>G457*(1+L457/100)</f>
        <v>0</v>
      </c>
      <c r="N457" s="172">
        <v>0</v>
      </c>
      <c r="O457" s="172">
        <f>ROUND(E457*N457,2)</f>
        <v>0</v>
      </c>
      <c r="P457" s="172">
        <v>0</v>
      </c>
      <c r="Q457" s="172">
        <f>ROUND(E457*P457,2)</f>
        <v>0</v>
      </c>
      <c r="R457" s="172"/>
      <c r="S457" s="172" t="s">
        <v>157</v>
      </c>
      <c r="T457" s="173" t="s">
        <v>157</v>
      </c>
      <c r="U457" s="154">
        <v>5.99</v>
      </c>
      <c r="V457" s="154">
        <f>ROUND(E457*U457,2)</f>
        <v>5.99</v>
      </c>
      <c r="W457" s="154"/>
      <c r="X457" s="154" t="s">
        <v>158</v>
      </c>
      <c r="Y457" s="145"/>
      <c r="Z457" s="145"/>
      <c r="AA457" s="145"/>
      <c r="AB457" s="145"/>
      <c r="AC457" s="145"/>
      <c r="AD457" s="145"/>
      <c r="AE457" s="145"/>
      <c r="AF457" s="145"/>
      <c r="AG457" s="145" t="s">
        <v>745</v>
      </c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</row>
    <row r="458" spans="1:60" outlineLevel="1" x14ac:dyDescent="0.2">
      <c r="A458" s="152"/>
      <c r="B458" s="153"/>
      <c r="C458" s="247" t="s">
        <v>746</v>
      </c>
      <c r="D458" s="248"/>
      <c r="E458" s="248"/>
      <c r="F458" s="248"/>
      <c r="G458" s="248"/>
      <c r="H458" s="154"/>
      <c r="I458" s="154"/>
      <c r="J458" s="154"/>
      <c r="K458" s="154"/>
      <c r="L458" s="154"/>
      <c r="M458" s="154"/>
      <c r="N458" s="154"/>
      <c r="O458" s="154"/>
      <c r="P458" s="154"/>
      <c r="Q458" s="154"/>
      <c r="R458" s="154"/>
      <c r="S458" s="154"/>
      <c r="T458" s="154"/>
      <c r="U458" s="154"/>
      <c r="V458" s="154"/>
      <c r="W458" s="154"/>
      <c r="X458" s="154"/>
      <c r="Y458" s="145"/>
      <c r="Z458" s="145"/>
      <c r="AA458" s="145"/>
      <c r="AB458" s="145"/>
      <c r="AC458" s="145"/>
      <c r="AD458" s="145"/>
      <c r="AE458" s="145"/>
      <c r="AF458" s="145"/>
      <c r="AG458" s="145" t="s">
        <v>167</v>
      </c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</row>
    <row r="459" spans="1:60" outlineLevel="1" x14ac:dyDescent="0.2">
      <c r="A459" s="152"/>
      <c r="B459" s="153"/>
      <c r="C459" s="178" t="s">
        <v>206</v>
      </c>
      <c r="D459" s="155"/>
      <c r="E459" s="156">
        <v>1</v>
      </c>
      <c r="F459" s="154"/>
      <c r="G459" s="154"/>
      <c r="H459" s="154"/>
      <c r="I459" s="154"/>
      <c r="J459" s="154"/>
      <c r="K459" s="154"/>
      <c r="L459" s="154"/>
      <c r="M459" s="154"/>
      <c r="N459" s="154"/>
      <c r="O459" s="154"/>
      <c r="P459" s="154"/>
      <c r="Q459" s="154"/>
      <c r="R459" s="154"/>
      <c r="S459" s="154"/>
      <c r="T459" s="154"/>
      <c r="U459" s="154"/>
      <c r="V459" s="154"/>
      <c r="W459" s="154"/>
      <c r="X459" s="154"/>
      <c r="Y459" s="145"/>
      <c r="Z459" s="145"/>
      <c r="AA459" s="145"/>
      <c r="AB459" s="145"/>
      <c r="AC459" s="145"/>
      <c r="AD459" s="145"/>
      <c r="AE459" s="145"/>
      <c r="AF459" s="145"/>
      <c r="AG459" s="145" t="s">
        <v>161</v>
      </c>
      <c r="AH459" s="145">
        <v>0</v>
      </c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</row>
    <row r="460" spans="1:60" outlineLevel="1" x14ac:dyDescent="0.2">
      <c r="A460" s="167">
        <v>141</v>
      </c>
      <c r="B460" s="168" t="s">
        <v>747</v>
      </c>
      <c r="C460" s="177" t="s">
        <v>748</v>
      </c>
      <c r="D460" s="169" t="s">
        <v>744</v>
      </c>
      <c r="E460" s="170">
        <v>1</v>
      </c>
      <c r="F460" s="171"/>
      <c r="G460" s="172">
        <f>ROUND(E460*F460,2)</f>
        <v>0</v>
      </c>
      <c r="H460" s="171"/>
      <c r="I460" s="172">
        <f>ROUND(E460*H460,2)</f>
        <v>0</v>
      </c>
      <c r="J460" s="171"/>
      <c r="K460" s="172">
        <f>ROUND(E460*J460,2)</f>
        <v>0</v>
      </c>
      <c r="L460" s="172">
        <v>15</v>
      </c>
      <c r="M460" s="172">
        <f>G460*(1+L460/100)</f>
        <v>0</v>
      </c>
      <c r="N460" s="172">
        <v>0</v>
      </c>
      <c r="O460" s="172">
        <f>ROUND(E460*N460,2)</f>
        <v>0</v>
      </c>
      <c r="P460" s="172">
        <v>0</v>
      </c>
      <c r="Q460" s="172">
        <f>ROUND(E460*P460,2)</f>
        <v>0</v>
      </c>
      <c r="R460" s="172"/>
      <c r="S460" s="172" t="s">
        <v>157</v>
      </c>
      <c r="T460" s="173" t="s">
        <v>157</v>
      </c>
      <c r="U460" s="154">
        <v>6.71</v>
      </c>
      <c r="V460" s="154">
        <f>ROUND(E460*U460,2)</f>
        <v>6.71</v>
      </c>
      <c r="W460" s="154"/>
      <c r="X460" s="154" t="s">
        <v>158</v>
      </c>
      <c r="Y460" s="145"/>
      <c r="Z460" s="145"/>
      <c r="AA460" s="145"/>
      <c r="AB460" s="145"/>
      <c r="AC460" s="145"/>
      <c r="AD460" s="145"/>
      <c r="AE460" s="145"/>
      <c r="AF460" s="145"/>
      <c r="AG460" s="145" t="s">
        <v>745</v>
      </c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</row>
    <row r="461" spans="1:60" outlineLevel="1" x14ac:dyDescent="0.2">
      <c r="A461" s="152"/>
      <c r="B461" s="153"/>
      <c r="C461" s="247" t="s">
        <v>746</v>
      </c>
      <c r="D461" s="248"/>
      <c r="E461" s="248"/>
      <c r="F461" s="248"/>
      <c r="G461" s="248"/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  <c r="R461" s="154"/>
      <c r="S461" s="154"/>
      <c r="T461" s="154"/>
      <c r="U461" s="154"/>
      <c r="V461" s="154"/>
      <c r="W461" s="154"/>
      <c r="X461" s="154"/>
      <c r="Y461" s="145"/>
      <c r="Z461" s="145"/>
      <c r="AA461" s="145"/>
      <c r="AB461" s="145"/>
      <c r="AC461" s="145"/>
      <c r="AD461" s="145"/>
      <c r="AE461" s="145"/>
      <c r="AF461" s="145"/>
      <c r="AG461" s="145" t="s">
        <v>167</v>
      </c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</row>
    <row r="462" spans="1:60" outlineLevel="1" x14ac:dyDescent="0.2">
      <c r="A462" s="152"/>
      <c r="B462" s="153"/>
      <c r="C462" s="178" t="s">
        <v>206</v>
      </c>
      <c r="D462" s="155"/>
      <c r="E462" s="156">
        <v>1</v>
      </c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/>
      <c r="S462" s="154"/>
      <c r="T462" s="154"/>
      <c r="U462" s="154"/>
      <c r="V462" s="154"/>
      <c r="W462" s="154"/>
      <c r="X462" s="154"/>
      <c r="Y462" s="145"/>
      <c r="Z462" s="145"/>
      <c r="AA462" s="145"/>
      <c r="AB462" s="145"/>
      <c r="AC462" s="145"/>
      <c r="AD462" s="145"/>
      <c r="AE462" s="145"/>
      <c r="AF462" s="145"/>
      <c r="AG462" s="145" t="s">
        <v>161</v>
      </c>
      <c r="AH462" s="145">
        <v>0</v>
      </c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</row>
    <row r="463" spans="1:60" outlineLevel="1" x14ac:dyDescent="0.2">
      <c r="A463" s="167">
        <v>142</v>
      </c>
      <c r="B463" s="168" t="s">
        <v>749</v>
      </c>
      <c r="C463" s="177" t="s">
        <v>750</v>
      </c>
      <c r="D463" s="169" t="s">
        <v>744</v>
      </c>
      <c r="E463" s="170">
        <v>1</v>
      </c>
      <c r="F463" s="171"/>
      <c r="G463" s="172">
        <f>ROUND(E463*F463,2)</f>
        <v>0</v>
      </c>
      <c r="H463" s="171"/>
      <c r="I463" s="172">
        <f>ROUND(E463*H463,2)</f>
        <v>0</v>
      </c>
      <c r="J463" s="171"/>
      <c r="K463" s="172">
        <f>ROUND(E463*J463,2)</f>
        <v>0</v>
      </c>
      <c r="L463" s="172">
        <v>15</v>
      </c>
      <c r="M463" s="172">
        <f>G463*(1+L463/100)</f>
        <v>0</v>
      </c>
      <c r="N463" s="172">
        <v>0</v>
      </c>
      <c r="O463" s="172">
        <f>ROUND(E463*N463,2)</f>
        <v>0</v>
      </c>
      <c r="P463" s="172">
        <v>0</v>
      </c>
      <c r="Q463" s="172">
        <f>ROUND(E463*P463,2)</f>
        <v>0</v>
      </c>
      <c r="R463" s="172"/>
      <c r="S463" s="172" t="s">
        <v>157</v>
      </c>
      <c r="T463" s="173" t="s">
        <v>157</v>
      </c>
      <c r="U463" s="154">
        <v>7.43</v>
      </c>
      <c r="V463" s="154">
        <f>ROUND(E463*U463,2)</f>
        <v>7.43</v>
      </c>
      <c r="W463" s="154"/>
      <c r="X463" s="154" t="s">
        <v>158</v>
      </c>
      <c r="Y463" s="145"/>
      <c r="Z463" s="145"/>
      <c r="AA463" s="145"/>
      <c r="AB463" s="145"/>
      <c r="AC463" s="145"/>
      <c r="AD463" s="145"/>
      <c r="AE463" s="145"/>
      <c r="AF463" s="145"/>
      <c r="AG463" s="145" t="s">
        <v>745</v>
      </c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</row>
    <row r="464" spans="1:60" outlineLevel="1" x14ac:dyDescent="0.2">
      <c r="A464" s="152"/>
      <c r="B464" s="153"/>
      <c r="C464" s="247" t="s">
        <v>746</v>
      </c>
      <c r="D464" s="248"/>
      <c r="E464" s="248"/>
      <c r="F464" s="248"/>
      <c r="G464" s="248"/>
      <c r="H464" s="154"/>
      <c r="I464" s="154"/>
      <c r="J464" s="154"/>
      <c r="K464" s="154"/>
      <c r="L464" s="154"/>
      <c r="M464" s="154"/>
      <c r="N464" s="154"/>
      <c r="O464" s="154"/>
      <c r="P464" s="154"/>
      <c r="Q464" s="154"/>
      <c r="R464" s="154"/>
      <c r="S464" s="154"/>
      <c r="T464" s="154"/>
      <c r="U464" s="154"/>
      <c r="V464" s="154"/>
      <c r="W464" s="154"/>
      <c r="X464" s="154"/>
      <c r="Y464" s="145"/>
      <c r="Z464" s="145"/>
      <c r="AA464" s="145"/>
      <c r="AB464" s="145"/>
      <c r="AC464" s="145"/>
      <c r="AD464" s="145"/>
      <c r="AE464" s="145"/>
      <c r="AF464" s="145"/>
      <c r="AG464" s="145" t="s">
        <v>167</v>
      </c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</row>
    <row r="465" spans="1:60" outlineLevel="1" x14ac:dyDescent="0.2">
      <c r="A465" s="152"/>
      <c r="B465" s="153"/>
      <c r="C465" s="178" t="s">
        <v>206</v>
      </c>
      <c r="D465" s="155"/>
      <c r="E465" s="156">
        <v>1</v>
      </c>
      <c r="F465" s="154"/>
      <c r="G465" s="154"/>
      <c r="H465" s="154"/>
      <c r="I465" s="154"/>
      <c r="J465" s="154"/>
      <c r="K465" s="154"/>
      <c r="L465" s="154"/>
      <c r="M465" s="154"/>
      <c r="N465" s="154"/>
      <c r="O465" s="154"/>
      <c r="P465" s="154"/>
      <c r="Q465" s="154"/>
      <c r="R465" s="154"/>
      <c r="S465" s="154"/>
      <c r="T465" s="154"/>
      <c r="U465" s="154"/>
      <c r="V465" s="154"/>
      <c r="W465" s="154"/>
      <c r="X465" s="154"/>
      <c r="Y465" s="145"/>
      <c r="Z465" s="145"/>
      <c r="AA465" s="145"/>
      <c r="AB465" s="145"/>
      <c r="AC465" s="145"/>
      <c r="AD465" s="145"/>
      <c r="AE465" s="145"/>
      <c r="AF465" s="145"/>
      <c r="AG465" s="145" t="s">
        <v>161</v>
      </c>
      <c r="AH465" s="145">
        <v>0</v>
      </c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</row>
    <row r="466" spans="1:60" outlineLevel="1" x14ac:dyDescent="0.2">
      <c r="A466" s="167">
        <v>143</v>
      </c>
      <c r="B466" s="168" t="s">
        <v>751</v>
      </c>
      <c r="C466" s="177" t="s">
        <v>752</v>
      </c>
      <c r="D466" s="169" t="s">
        <v>164</v>
      </c>
      <c r="E466" s="170">
        <v>130.4</v>
      </c>
      <c r="F466" s="171"/>
      <c r="G466" s="172">
        <f>ROUND(E466*F466,2)</f>
        <v>0</v>
      </c>
      <c r="H466" s="171"/>
      <c r="I466" s="172">
        <f>ROUND(E466*H466,2)</f>
        <v>0</v>
      </c>
      <c r="J466" s="171"/>
      <c r="K466" s="172">
        <f>ROUND(E466*J466,2)</f>
        <v>0</v>
      </c>
      <c r="L466" s="172">
        <v>15</v>
      </c>
      <c r="M466" s="172">
        <f>G466*(1+L466/100)</f>
        <v>0</v>
      </c>
      <c r="N466" s="172">
        <v>0</v>
      </c>
      <c r="O466" s="172">
        <f>ROUND(E466*N466,2)</f>
        <v>0</v>
      </c>
      <c r="P466" s="172">
        <v>0</v>
      </c>
      <c r="Q466" s="172">
        <f>ROUND(E466*P466,2)</f>
        <v>0</v>
      </c>
      <c r="R466" s="172"/>
      <c r="S466" s="172" t="s">
        <v>157</v>
      </c>
      <c r="T466" s="173" t="s">
        <v>157</v>
      </c>
      <c r="U466" s="154">
        <v>1.9E-2</v>
      </c>
      <c r="V466" s="154">
        <f>ROUND(E466*U466,2)</f>
        <v>2.48</v>
      </c>
      <c r="W466" s="154"/>
      <c r="X466" s="154" t="s">
        <v>158</v>
      </c>
      <c r="Y466" s="145"/>
      <c r="Z466" s="145"/>
      <c r="AA466" s="145"/>
      <c r="AB466" s="145"/>
      <c r="AC466" s="145"/>
      <c r="AD466" s="145"/>
      <c r="AE466" s="145"/>
      <c r="AF466" s="145"/>
      <c r="AG466" s="145" t="s">
        <v>745</v>
      </c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</row>
    <row r="467" spans="1:60" outlineLevel="1" x14ac:dyDescent="0.2">
      <c r="A467" s="152"/>
      <c r="B467" s="153"/>
      <c r="C467" s="247" t="s">
        <v>746</v>
      </c>
      <c r="D467" s="248"/>
      <c r="E467" s="248"/>
      <c r="F467" s="248"/>
      <c r="G467" s="248"/>
      <c r="H467" s="154"/>
      <c r="I467" s="154"/>
      <c r="J467" s="154"/>
      <c r="K467" s="154"/>
      <c r="L467" s="154"/>
      <c r="M467" s="154"/>
      <c r="N467" s="154"/>
      <c r="O467" s="154"/>
      <c r="P467" s="154"/>
      <c r="Q467" s="154"/>
      <c r="R467" s="154"/>
      <c r="S467" s="154"/>
      <c r="T467" s="154"/>
      <c r="U467" s="154"/>
      <c r="V467" s="154"/>
      <c r="W467" s="154"/>
      <c r="X467" s="154"/>
      <c r="Y467" s="145"/>
      <c r="Z467" s="145"/>
      <c r="AA467" s="145"/>
      <c r="AB467" s="145"/>
      <c r="AC467" s="145"/>
      <c r="AD467" s="145"/>
      <c r="AE467" s="145"/>
      <c r="AF467" s="145"/>
      <c r="AG467" s="145" t="s">
        <v>167</v>
      </c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</row>
    <row r="468" spans="1:60" outlineLevel="1" x14ac:dyDescent="0.2">
      <c r="A468" s="152"/>
      <c r="B468" s="153"/>
      <c r="C468" s="178" t="s">
        <v>410</v>
      </c>
      <c r="D468" s="155"/>
      <c r="E468" s="156">
        <v>12.5</v>
      </c>
      <c r="F468" s="154"/>
      <c r="G468" s="154"/>
      <c r="H468" s="154"/>
      <c r="I468" s="154"/>
      <c r="J468" s="154"/>
      <c r="K468" s="154"/>
      <c r="L468" s="154"/>
      <c r="M468" s="154"/>
      <c r="N468" s="154"/>
      <c r="O468" s="154"/>
      <c r="P468" s="154"/>
      <c r="Q468" s="154"/>
      <c r="R468" s="154"/>
      <c r="S468" s="154"/>
      <c r="T468" s="154"/>
      <c r="U468" s="154"/>
      <c r="V468" s="154"/>
      <c r="W468" s="154"/>
      <c r="X468" s="154"/>
      <c r="Y468" s="145"/>
      <c r="Z468" s="145"/>
      <c r="AA468" s="145"/>
      <c r="AB468" s="145"/>
      <c r="AC468" s="145"/>
      <c r="AD468" s="145"/>
      <c r="AE468" s="145"/>
      <c r="AF468" s="145"/>
      <c r="AG468" s="145" t="s">
        <v>161</v>
      </c>
      <c r="AH468" s="145">
        <v>5</v>
      </c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</row>
    <row r="469" spans="1:60" outlineLevel="1" x14ac:dyDescent="0.2">
      <c r="A469" s="152"/>
      <c r="B469" s="153"/>
      <c r="C469" s="178" t="s">
        <v>339</v>
      </c>
      <c r="D469" s="155"/>
      <c r="E469" s="156">
        <v>1</v>
      </c>
      <c r="F469" s="154"/>
      <c r="G469" s="154"/>
      <c r="H469" s="154"/>
      <c r="I469" s="154"/>
      <c r="J469" s="154"/>
      <c r="K469" s="154"/>
      <c r="L469" s="154"/>
      <c r="M469" s="154"/>
      <c r="N469" s="154"/>
      <c r="O469" s="154"/>
      <c r="P469" s="154"/>
      <c r="Q469" s="154"/>
      <c r="R469" s="154"/>
      <c r="S469" s="154"/>
      <c r="T469" s="154"/>
      <c r="U469" s="154"/>
      <c r="V469" s="154"/>
      <c r="W469" s="154"/>
      <c r="X469" s="154"/>
      <c r="Y469" s="145"/>
      <c r="Z469" s="145"/>
      <c r="AA469" s="145"/>
      <c r="AB469" s="145"/>
      <c r="AC469" s="145"/>
      <c r="AD469" s="145"/>
      <c r="AE469" s="145"/>
      <c r="AF469" s="145"/>
      <c r="AG469" s="145" t="s">
        <v>161</v>
      </c>
      <c r="AH469" s="145">
        <v>5</v>
      </c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</row>
    <row r="470" spans="1:60" outlineLevel="1" x14ac:dyDescent="0.2">
      <c r="A470" s="152"/>
      <c r="B470" s="153"/>
      <c r="C470" s="178" t="s">
        <v>342</v>
      </c>
      <c r="D470" s="155"/>
      <c r="E470" s="156">
        <v>28.8</v>
      </c>
      <c r="F470" s="154"/>
      <c r="G470" s="154"/>
      <c r="H470" s="154"/>
      <c r="I470" s="154"/>
      <c r="J470" s="154"/>
      <c r="K470" s="154"/>
      <c r="L470" s="154"/>
      <c r="M470" s="154"/>
      <c r="N470" s="154"/>
      <c r="O470" s="154"/>
      <c r="P470" s="154"/>
      <c r="Q470" s="154"/>
      <c r="R470" s="154"/>
      <c r="S470" s="154"/>
      <c r="T470" s="154"/>
      <c r="U470" s="154"/>
      <c r="V470" s="154"/>
      <c r="W470" s="154"/>
      <c r="X470" s="154"/>
      <c r="Y470" s="145"/>
      <c r="Z470" s="145"/>
      <c r="AA470" s="145"/>
      <c r="AB470" s="145"/>
      <c r="AC470" s="145"/>
      <c r="AD470" s="145"/>
      <c r="AE470" s="145"/>
      <c r="AF470" s="145"/>
      <c r="AG470" s="145" t="s">
        <v>161</v>
      </c>
      <c r="AH470" s="145">
        <v>5</v>
      </c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</row>
    <row r="471" spans="1:60" outlineLevel="1" x14ac:dyDescent="0.2">
      <c r="A471" s="152"/>
      <c r="B471" s="153"/>
      <c r="C471" s="178" t="s">
        <v>345</v>
      </c>
      <c r="D471" s="155"/>
      <c r="E471" s="156">
        <v>51.4</v>
      </c>
      <c r="F471" s="154"/>
      <c r="G471" s="154"/>
      <c r="H471" s="154"/>
      <c r="I471" s="154"/>
      <c r="J471" s="154"/>
      <c r="K471" s="154"/>
      <c r="L471" s="154"/>
      <c r="M471" s="154"/>
      <c r="N471" s="154"/>
      <c r="O471" s="154"/>
      <c r="P471" s="154"/>
      <c r="Q471" s="154"/>
      <c r="R471" s="154"/>
      <c r="S471" s="154"/>
      <c r="T471" s="154"/>
      <c r="U471" s="154"/>
      <c r="V471" s="154"/>
      <c r="W471" s="154"/>
      <c r="X471" s="154"/>
      <c r="Y471" s="145"/>
      <c r="Z471" s="145"/>
      <c r="AA471" s="145"/>
      <c r="AB471" s="145"/>
      <c r="AC471" s="145"/>
      <c r="AD471" s="145"/>
      <c r="AE471" s="145"/>
      <c r="AF471" s="145"/>
      <c r="AG471" s="145" t="s">
        <v>161</v>
      </c>
      <c r="AH471" s="145">
        <v>5</v>
      </c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</row>
    <row r="472" spans="1:60" outlineLevel="1" x14ac:dyDescent="0.2">
      <c r="A472" s="152"/>
      <c r="B472" s="153"/>
      <c r="C472" s="178" t="s">
        <v>348</v>
      </c>
      <c r="D472" s="155"/>
      <c r="E472" s="156">
        <v>36.700000000000003</v>
      </c>
      <c r="F472" s="154"/>
      <c r="G472" s="154"/>
      <c r="H472" s="154"/>
      <c r="I472" s="154"/>
      <c r="J472" s="154"/>
      <c r="K472" s="154"/>
      <c r="L472" s="154"/>
      <c r="M472" s="154"/>
      <c r="N472" s="154"/>
      <c r="O472" s="154"/>
      <c r="P472" s="154"/>
      <c r="Q472" s="154"/>
      <c r="R472" s="154"/>
      <c r="S472" s="154"/>
      <c r="T472" s="154"/>
      <c r="U472" s="154"/>
      <c r="V472" s="154"/>
      <c r="W472" s="154"/>
      <c r="X472" s="154"/>
      <c r="Y472" s="145"/>
      <c r="Z472" s="145"/>
      <c r="AA472" s="145"/>
      <c r="AB472" s="145"/>
      <c r="AC472" s="145"/>
      <c r="AD472" s="145"/>
      <c r="AE472" s="145"/>
      <c r="AF472" s="145"/>
      <c r="AG472" s="145" t="s">
        <v>161</v>
      </c>
      <c r="AH472" s="145">
        <v>5</v>
      </c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</row>
    <row r="473" spans="1:60" outlineLevel="1" x14ac:dyDescent="0.2">
      <c r="A473" s="167">
        <v>144</v>
      </c>
      <c r="B473" s="168" t="s">
        <v>753</v>
      </c>
      <c r="C473" s="177" t="s">
        <v>754</v>
      </c>
      <c r="D473" s="169" t="s">
        <v>164</v>
      </c>
      <c r="E473" s="170">
        <v>35.5</v>
      </c>
      <c r="F473" s="171"/>
      <c r="G473" s="172">
        <f>ROUND(E473*F473,2)</f>
        <v>0</v>
      </c>
      <c r="H473" s="171"/>
      <c r="I473" s="172">
        <f>ROUND(E473*H473,2)</f>
        <v>0</v>
      </c>
      <c r="J473" s="171"/>
      <c r="K473" s="172">
        <f>ROUND(E473*J473,2)</f>
        <v>0</v>
      </c>
      <c r="L473" s="172">
        <v>15</v>
      </c>
      <c r="M473" s="172">
        <f>G473*(1+L473/100)</f>
        <v>0</v>
      </c>
      <c r="N473" s="172">
        <v>0</v>
      </c>
      <c r="O473" s="172">
        <f>ROUND(E473*N473,2)</f>
        <v>0</v>
      </c>
      <c r="P473" s="172">
        <v>0</v>
      </c>
      <c r="Q473" s="172">
        <f>ROUND(E473*P473,2)</f>
        <v>0</v>
      </c>
      <c r="R473" s="172"/>
      <c r="S473" s="172" t="s">
        <v>157</v>
      </c>
      <c r="T473" s="173" t="s">
        <v>157</v>
      </c>
      <c r="U473" s="154">
        <v>4.1000000000000002E-2</v>
      </c>
      <c r="V473" s="154">
        <f>ROUND(E473*U473,2)</f>
        <v>1.46</v>
      </c>
      <c r="W473" s="154"/>
      <c r="X473" s="154" t="s">
        <v>158</v>
      </c>
      <c r="Y473" s="145"/>
      <c r="Z473" s="145"/>
      <c r="AA473" s="145"/>
      <c r="AB473" s="145"/>
      <c r="AC473" s="145"/>
      <c r="AD473" s="145"/>
      <c r="AE473" s="145"/>
      <c r="AF473" s="145"/>
      <c r="AG473" s="145" t="s">
        <v>745</v>
      </c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</row>
    <row r="474" spans="1:60" outlineLevel="1" x14ac:dyDescent="0.2">
      <c r="A474" s="152"/>
      <c r="B474" s="153"/>
      <c r="C474" s="247" t="s">
        <v>746</v>
      </c>
      <c r="D474" s="248"/>
      <c r="E474" s="248"/>
      <c r="F474" s="248"/>
      <c r="G474" s="248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154"/>
      <c r="V474" s="154"/>
      <c r="W474" s="154"/>
      <c r="X474" s="154"/>
      <c r="Y474" s="145"/>
      <c r="Z474" s="145"/>
      <c r="AA474" s="145"/>
      <c r="AB474" s="145"/>
      <c r="AC474" s="145"/>
      <c r="AD474" s="145"/>
      <c r="AE474" s="145"/>
      <c r="AF474" s="145"/>
      <c r="AG474" s="145" t="s">
        <v>167</v>
      </c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</row>
    <row r="475" spans="1:60" outlineLevel="1" x14ac:dyDescent="0.2">
      <c r="A475" s="152"/>
      <c r="B475" s="153"/>
      <c r="C475" s="178" t="s">
        <v>351</v>
      </c>
      <c r="D475" s="155"/>
      <c r="E475" s="156">
        <v>6</v>
      </c>
      <c r="F475" s="154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/>
      <c r="Q475" s="154"/>
      <c r="R475" s="154"/>
      <c r="S475" s="154"/>
      <c r="T475" s="154"/>
      <c r="U475" s="154"/>
      <c r="V475" s="154"/>
      <c r="W475" s="154"/>
      <c r="X475" s="154"/>
      <c r="Y475" s="145"/>
      <c r="Z475" s="145"/>
      <c r="AA475" s="145"/>
      <c r="AB475" s="145"/>
      <c r="AC475" s="145"/>
      <c r="AD475" s="145"/>
      <c r="AE475" s="145"/>
      <c r="AF475" s="145"/>
      <c r="AG475" s="145" t="s">
        <v>161</v>
      </c>
      <c r="AH475" s="145">
        <v>5</v>
      </c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</row>
    <row r="476" spans="1:60" outlineLevel="1" x14ac:dyDescent="0.2">
      <c r="A476" s="152"/>
      <c r="B476" s="153"/>
      <c r="C476" s="178" t="s">
        <v>354</v>
      </c>
      <c r="D476" s="155"/>
      <c r="E476" s="156">
        <v>29.5</v>
      </c>
      <c r="F476" s="154"/>
      <c r="G476" s="154"/>
      <c r="H476" s="154"/>
      <c r="I476" s="154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4"/>
      <c r="V476" s="154"/>
      <c r="W476" s="154"/>
      <c r="X476" s="154"/>
      <c r="Y476" s="145"/>
      <c r="Z476" s="145"/>
      <c r="AA476" s="145"/>
      <c r="AB476" s="145"/>
      <c r="AC476" s="145"/>
      <c r="AD476" s="145"/>
      <c r="AE476" s="145"/>
      <c r="AF476" s="145"/>
      <c r="AG476" s="145" t="s">
        <v>161</v>
      </c>
      <c r="AH476" s="145">
        <v>5</v>
      </c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</row>
    <row r="477" spans="1:60" x14ac:dyDescent="0.2">
      <c r="A477" s="161" t="s">
        <v>151</v>
      </c>
      <c r="B477" s="162" t="s">
        <v>120</v>
      </c>
      <c r="C477" s="176" t="s">
        <v>121</v>
      </c>
      <c r="D477" s="163"/>
      <c r="E477" s="164"/>
      <c r="F477" s="165"/>
      <c r="G477" s="165">
        <f>SUMIF(AG478:AG496,"&lt;&gt;NOR",G478:G496)</f>
        <v>0</v>
      </c>
      <c r="H477" s="165"/>
      <c r="I477" s="165">
        <f>SUM(I478:I496)</f>
        <v>0</v>
      </c>
      <c r="J477" s="165"/>
      <c r="K477" s="165">
        <f>SUM(K478:K496)</f>
        <v>0</v>
      </c>
      <c r="L477" s="165"/>
      <c r="M477" s="165">
        <f>SUM(M478:M496)</f>
        <v>0</v>
      </c>
      <c r="N477" s="165"/>
      <c r="O477" s="165">
        <f>SUM(O478:O496)</f>
        <v>0</v>
      </c>
      <c r="P477" s="165"/>
      <c r="Q477" s="165">
        <f>SUM(Q478:Q496)</f>
        <v>0</v>
      </c>
      <c r="R477" s="165"/>
      <c r="S477" s="165"/>
      <c r="T477" s="166"/>
      <c r="U477" s="160"/>
      <c r="V477" s="160">
        <f>SUM(V478:V496)</f>
        <v>13.389999999999999</v>
      </c>
      <c r="W477" s="160"/>
      <c r="X477" s="160"/>
      <c r="AG477" t="s">
        <v>152</v>
      </c>
    </row>
    <row r="478" spans="1:60" outlineLevel="1" x14ac:dyDescent="0.2">
      <c r="A478" s="167">
        <v>145</v>
      </c>
      <c r="B478" s="168" t="s">
        <v>298</v>
      </c>
      <c r="C478" s="177" t="s">
        <v>299</v>
      </c>
      <c r="D478" s="169" t="s">
        <v>300</v>
      </c>
      <c r="E478" s="170">
        <v>6.9991300000000001</v>
      </c>
      <c r="F478" s="171"/>
      <c r="G478" s="172">
        <f>ROUND(E478*F478,2)</f>
        <v>0</v>
      </c>
      <c r="H478" s="171"/>
      <c r="I478" s="172">
        <f>ROUND(E478*H478,2)</f>
        <v>0</v>
      </c>
      <c r="J478" s="171"/>
      <c r="K478" s="172">
        <f>ROUND(E478*J478,2)</f>
        <v>0</v>
      </c>
      <c r="L478" s="172">
        <v>15</v>
      </c>
      <c r="M478" s="172">
        <f>G478*(1+L478/100)</f>
        <v>0</v>
      </c>
      <c r="N478" s="172">
        <v>0</v>
      </c>
      <c r="O478" s="172">
        <f>ROUND(E478*N478,2)</f>
        <v>0</v>
      </c>
      <c r="P478" s="172">
        <v>0</v>
      </c>
      <c r="Q478" s="172">
        <f>ROUND(E478*P478,2)</f>
        <v>0</v>
      </c>
      <c r="R478" s="172" t="s">
        <v>301</v>
      </c>
      <c r="S478" s="172" t="s">
        <v>157</v>
      </c>
      <c r="T478" s="173" t="s">
        <v>157</v>
      </c>
      <c r="U478" s="154">
        <v>0.94199999999999995</v>
      </c>
      <c r="V478" s="154">
        <f>ROUND(E478*U478,2)</f>
        <v>6.59</v>
      </c>
      <c r="W478" s="154"/>
      <c r="X478" s="154" t="s">
        <v>158</v>
      </c>
      <c r="Y478" s="145"/>
      <c r="Z478" s="145"/>
      <c r="AA478" s="145"/>
      <c r="AB478" s="145"/>
      <c r="AC478" s="145"/>
      <c r="AD478" s="145"/>
      <c r="AE478" s="145"/>
      <c r="AF478" s="145"/>
      <c r="AG478" s="145" t="s">
        <v>159</v>
      </c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</row>
    <row r="479" spans="1:60" outlineLevel="1" x14ac:dyDescent="0.2">
      <c r="A479" s="152"/>
      <c r="B479" s="153"/>
      <c r="C479" s="178" t="s">
        <v>755</v>
      </c>
      <c r="D479" s="155"/>
      <c r="E479" s="156">
        <v>6.9991300000000001</v>
      </c>
      <c r="F479" s="154"/>
      <c r="G479" s="154"/>
      <c r="H479" s="154"/>
      <c r="I479" s="154"/>
      <c r="J479" s="154"/>
      <c r="K479" s="154"/>
      <c r="L479" s="154"/>
      <c r="M479" s="154"/>
      <c r="N479" s="154"/>
      <c r="O479" s="154"/>
      <c r="P479" s="154"/>
      <c r="Q479" s="154"/>
      <c r="R479" s="154"/>
      <c r="S479" s="154"/>
      <c r="T479" s="154"/>
      <c r="U479" s="154"/>
      <c r="V479" s="154"/>
      <c r="W479" s="154"/>
      <c r="X479" s="154"/>
      <c r="Y479" s="145"/>
      <c r="Z479" s="145"/>
      <c r="AA479" s="145"/>
      <c r="AB479" s="145"/>
      <c r="AC479" s="145"/>
      <c r="AD479" s="145"/>
      <c r="AE479" s="145"/>
      <c r="AF479" s="145"/>
      <c r="AG479" s="145" t="s">
        <v>161</v>
      </c>
      <c r="AH479" s="145">
        <v>5</v>
      </c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</row>
    <row r="480" spans="1:60" outlineLevel="1" x14ac:dyDescent="0.2">
      <c r="A480" s="167">
        <v>146</v>
      </c>
      <c r="B480" s="168" t="s">
        <v>756</v>
      </c>
      <c r="C480" s="177" t="s">
        <v>757</v>
      </c>
      <c r="D480" s="169" t="s">
        <v>300</v>
      </c>
      <c r="E480" s="170">
        <v>6.9991300000000001</v>
      </c>
      <c r="F480" s="171"/>
      <c r="G480" s="172">
        <f>ROUND(E480*F480,2)</f>
        <v>0</v>
      </c>
      <c r="H480" s="171"/>
      <c r="I480" s="172">
        <f>ROUND(E480*H480,2)</f>
        <v>0</v>
      </c>
      <c r="J480" s="171"/>
      <c r="K480" s="172">
        <f>ROUND(E480*J480,2)</f>
        <v>0</v>
      </c>
      <c r="L480" s="172">
        <v>15</v>
      </c>
      <c r="M480" s="172">
        <f>G480*(1+L480/100)</f>
        <v>0</v>
      </c>
      <c r="N480" s="172">
        <v>0</v>
      </c>
      <c r="O480" s="172">
        <f>ROUND(E480*N480,2)</f>
        <v>0</v>
      </c>
      <c r="P480" s="172">
        <v>0</v>
      </c>
      <c r="Q480" s="172">
        <f>ROUND(E480*P480,2)</f>
        <v>0</v>
      </c>
      <c r="R480" s="172" t="s">
        <v>301</v>
      </c>
      <c r="S480" s="172" t="s">
        <v>157</v>
      </c>
      <c r="T480" s="173" t="s">
        <v>157</v>
      </c>
      <c r="U480" s="154">
        <v>0</v>
      </c>
      <c r="V480" s="154">
        <f>ROUND(E480*U480,2)</f>
        <v>0</v>
      </c>
      <c r="W480" s="154"/>
      <c r="X480" s="154" t="s">
        <v>158</v>
      </c>
      <c r="Y480" s="145"/>
      <c r="Z480" s="145"/>
      <c r="AA480" s="145"/>
      <c r="AB480" s="145"/>
      <c r="AC480" s="145"/>
      <c r="AD480" s="145"/>
      <c r="AE480" s="145"/>
      <c r="AF480" s="145"/>
      <c r="AG480" s="145" t="s">
        <v>159</v>
      </c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</row>
    <row r="481" spans="1:60" outlineLevel="1" x14ac:dyDescent="0.2">
      <c r="A481" s="152"/>
      <c r="B481" s="153"/>
      <c r="C481" s="178" t="s">
        <v>758</v>
      </c>
      <c r="D481" s="155"/>
      <c r="E481" s="156">
        <v>6.1991300000000003</v>
      </c>
      <c r="F481" s="154"/>
      <c r="G481" s="154"/>
      <c r="H481" s="154"/>
      <c r="I481" s="154"/>
      <c r="J481" s="154"/>
      <c r="K481" s="154"/>
      <c r="L481" s="154"/>
      <c r="M481" s="154"/>
      <c r="N481" s="154"/>
      <c r="O481" s="154"/>
      <c r="P481" s="154"/>
      <c r="Q481" s="154"/>
      <c r="R481" s="154"/>
      <c r="S481" s="154"/>
      <c r="T481" s="154"/>
      <c r="U481" s="154"/>
      <c r="V481" s="154"/>
      <c r="W481" s="154"/>
      <c r="X481" s="154"/>
      <c r="Y481" s="145"/>
      <c r="Z481" s="145"/>
      <c r="AA481" s="145"/>
      <c r="AB481" s="145"/>
      <c r="AC481" s="145"/>
      <c r="AD481" s="145"/>
      <c r="AE481" s="145"/>
      <c r="AF481" s="145"/>
      <c r="AG481" s="145" t="s">
        <v>161</v>
      </c>
      <c r="AH481" s="145">
        <v>5</v>
      </c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</row>
    <row r="482" spans="1:60" outlineLevel="1" x14ac:dyDescent="0.2">
      <c r="A482" s="152"/>
      <c r="B482" s="153"/>
      <c r="C482" s="178" t="s">
        <v>759</v>
      </c>
      <c r="D482" s="155"/>
      <c r="E482" s="156">
        <v>0.8</v>
      </c>
      <c r="F482" s="154"/>
      <c r="G482" s="154"/>
      <c r="H482" s="154"/>
      <c r="I482" s="154"/>
      <c r="J482" s="154"/>
      <c r="K482" s="154"/>
      <c r="L482" s="154"/>
      <c r="M482" s="154"/>
      <c r="N482" s="154"/>
      <c r="O482" s="154"/>
      <c r="P482" s="154"/>
      <c r="Q482" s="154"/>
      <c r="R482" s="154"/>
      <c r="S482" s="154"/>
      <c r="T482" s="154"/>
      <c r="U482" s="154"/>
      <c r="V482" s="154"/>
      <c r="W482" s="154"/>
      <c r="X482" s="154"/>
      <c r="Y482" s="145"/>
      <c r="Z482" s="145"/>
      <c r="AA482" s="145"/>
      <c r="AB482" s="145"/>
      <c r="AC482" s="145"/>
      <c r="AD482" s="145"/>
      <c r="AE482" s="145"/>
      <c r="AF482" s="145"/>
      <c r="AG482" s="145" t="s">
        <v>161</v>
      </c>
      <c r="AH482" s="145">
        <v>5</v>
      </c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</row>
    <row r="483" spans="1:60" outlineLevel="1" x14ac:dyDescent="0.2">
      <c r="A483" s="167">
        <v>147</v>
      </c>
      <c r="B483" s="168" t="s">
        <v>303</v>
      </c>
      <c r="C483" s="177" t="s">
        <v>760</v>
      </c>
      <c r="D483" s="169" t="s">
        <v>300</v>
      </c>
      <c r="E483" s="170">
        <v>6.9991300000000001</v>
      </c>
      <c r="F483" s="171"/>
      <c r="G483" s="172">
        <f>ROUND(E483*F483,2)</f>
        <v>0</v>
      </c>
      <c r="H483" s="171"/>
      <c r="I483" s="172">
        <f>ROUND(E483*H483,2)</f>
        <v>0</v>
      </c>
      <c r="J483" s="171"/>
      <c r="K483" s="172">
        <f>ROUND(E483*J483,2)</f>
        <v>0</v>
      </c>
      <c r="L483" s="172">
        <v>15</v>
      </c>
      <c r="M483" s="172">
        <f>G483*(1+L483/100)</f>
        <v>0</v>
      </c>
      <c r="N483" s="172">
        <v>0</v>
      </c>
      <c r="O483" s="172">
        <f>ROUND(E483*N483,2)</f>
        <v>0</v>
      </c>
      <c r="P483" s="172">
        <v>0</v>
      </c>
      <c r="Q483" s="172">
        <f>ROUND(E483*P483,2)</f>
        <v>0</v>
      </c>
      <c r="R483" s="172" t="s">
        <v>305</v>
      </c>
      <c r="S483" s="172" t="s">
        <v>157</v>
      </c>
      <c r="T483" s="173" t="s">
        <v>157</v>
      </c>
      <c r="U483" s="154">
        <v>4.2000000000000003E-2</v>
      </c>
      <c r="V483" s="154">
        <f>ROUND(E483*U483,2)</f>
        <v>0.28999999999999998</v>
      </c>
      <c r="W483" s="154"/>
      <c r="X483" s="154" t="s">
        <v>158</v>
      </c>
      <c r="Y483" s="145"/>
      <c r="Z483" s="145"/>
      <c r="AA483" s="145"/>
      <c r="AB483" s="145"/>
      <c r="AC483" s="145"/>
      <c r="AD483" s="145"/>
      <c r="AE483" s="145"/>
      <c r="AF483" s="145"/>
      <c r="AG483" s="145" t="s">
        <v>159</v>
      </c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</row>
    <row r="484" spans="1:60" outlineLevel="1" x14ac:dyDescent="0.2">
      <c r="A484" s="152"/>
      <c r="B484" s="153"/>
      <c r="C484" s="245" t="s">
        <v>306</v>
      </c>
      <c r="D484" s="246"/>
      <c r="E484" s="246"/>
      <c r="F484" s="246"/>
      <c r="G484" s="246"/>
      <c r="H484" s="154"/>
      <c r="I484" s="154"/>
      <c r="J484" s="154"/>
      <c r="K484" s="154"/>
      <c r="L484" s="154"/>
      <c r="M484" s="154"/>
      <c r="N484" s="154"/>
      <c r="O484" s="154"/>
      <c r="P484" s="154"/>
      <c r="Q484" s="154"/>
      <c r="R484" s="154"/>
      <c r="S484" s="154"/>
      <c r="T484" s="154"/>
      <c r="U484" s="154"/>
      <c r="V484" s="154"/>
      <c r="W484" s="154"/>
      <c r="X484" s="154"/>
      <c r="Y484" s="145"/>
      <c r="Z484" s="145"/>
      <c r="AA484" s="145"/>
      <c r="AB484" s="145"/>
      <c r="AC484" s="145"/>
      <c r="AD484" s="145"/>
      <c r="AE484" s="145"/>
      <c r="AF484" s="145"/>
      <c r="AG484" s="145" t="s">
        <v>179</v>
      </c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</row>
    <row r="485" spans="1:60" outlineLevel="1" x14ac:dyDescent="0.2">
      <c r="A485" s="152"/>
      <c r="B485" s="153"/>
      <c r="C485" s="178" t="s">
        <v>755</v>
      </c>
      <c r="D485" s="155"/>
      <c r="E485" s="156">
        <v>6.9991300000000001</v>
      </c>
      <c r="F485" s="154"/>
      <c r="G485" s="154"/>
      <c r="H485" s="154"/>
      <c r="I485" s="154"/>
      <c r="J485" s="154"/>
      <c r="K485" s="154"/>
      <c r="L485" s="154"/>
      <c r="M485" s="154"/>
      <c r="N485" s="154"/>
      <c r="O485" s="154"/>
      <c r="P485" s="154"/>
      <c r="Q485" s="154"/>
      <c r="R485" s="154"/>
      <c r="S485" s="154"/>
      <c r="T485" s="154"/>
      <c r="U485" s="154"/>
      <c r="V485" s="154"/>
      <c r="W485" s="154"/>
      <c r="X485" s="154"/>
      <c r="Y485" s="145"/>
      <c r="Z485" s="145"/>
      <c r="AA485" s="145"/>
      <c r="AB485" s="145"/>
      <c r="AC485" s="145"/>
      <c r="AD485" s="145"/>
      <c r="AE485" s="145"/>
      <c r="AF485" s="145"/>
      <c r="AG485" s="145" t="s">
        <v>161</v>
      </c>
      <c r="AH485" s="145">
        <v>5</v>
      </c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</row>
    <row r="486" spans="1:60" outlineLevel="1" x14ac:dyDescent="0.2">
      <c r="A486" s="167">
        <v>148</v>
      </c>
      <c r="B486" s="168" t="s">
        <v>761</v>
      </c>
      <c r="C486" s="177" t="s">
        <v>762</v>
      </c>
      <c r="D486" s="169" t="s">
        <v>300</v>
      </c>
      <c r="E486" s="170">
        <v>6.1991300000000003</v>
      </c>
      <c r="F486" s="171"/>
      <c r="G486" s="172">
        <f>ROUND(E486*F486,2)</f>
        <v>0</v>
      </c>
      <c r="H486" s="171"/>
      <c r="I486" s="172">
        <f>ROUND(E486*H486,2)</f>
        <v>0</v>
      </c>
      <c r="J486" s="171"/>
      <c r="K486" s="172">
        <f>ROUND(E486*J486,2)</f>
        <v>0</v>
      </c>
      <c r="L486" s="172">
        <v>15</v>
      </c>
      <c r="M486" s="172">
        <f>G486*(1+L486/100)</f>
        <v>0</v>
      </c>
      <c r="N486" s="172">
        <v>0</v>
      </c>
      <c r="O486" s="172">
        <f>ROUND(E486*N486,2)</f>
        <v>0</v>
      </c>
      <c r="P486" s="172">
        <v>0</v>
      </c>
      <c r="Q486" s="172">
        <f>ROUND(E486*P486,2)</f>
        <v>0</v>
      </c>
      <c r="R486" s="172" t="s">
        <v>301</v>
      </c>
      <c r="S486" s="172" t="s">
        <v>157</v>
      </c>
      <c r="T486" s="173" t="s">
        <v>157</v>
      </c>
      <c r="U486" s="154">
        <v>0</v>
      </c>
      <c r="V486" s="154">
        <f>ROUND(E486*U486,2)</f>
        <v>0</v>
      </c>
      <c r="W486" s="154"/>
      <c r="X486" s="154" t="s">
        <v>158</v>
      </c>
      <c r="Y486" s="145"/>
      <c r="Z486" s="145"/>
      <c r="AA486" s="145"/>
      <c r="AB486" s="145"/>
      <c r="AC486" s="145"/>
      <c r="AD486" s="145"/>
      <c r="AE486" s="145"/>
      <c r="AF486" s="145"/>
      <c r="AG486" s="145" t="s">
        <v>159</v>
      </c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</row>
    <row r="487" spans="1:60" outlineLevel="1" x14ac:dyDescent="0.2">
      <c r="A487" s="152"/>
      <c r="B487" s="153"/>
      <c r="C487" s="178" t="s">
        <v>763</v>
      </c>
      <c r="D487" s="155"/>
      <c r="E487" s="156">
        <v>6.1991300000000003</v>
      </c>
      <c r="F487" s="154"/>
      <c r="G487" s="154"/>
      <c r="H487" s="154"/>
      <c r="I487" s="154"/>
      <c r="J487" s="154"/>
      <c r="K487" s="154"/>
      <c r="L487" s="154"/>
      <c r="M487" s="154"/>
      <c r="N487" s="154"/>
      <c r="O487" s="154"/>
      <c r="P487" s="154"/>
      <c r="Q487" s="154"/>
      <c r="R487" s="154"/>
      <c r="S487" s="154"/>
      <c r="T487" s="154"/>
      <c r="U487" s="154"/>
      <c r="V487" s="154"/>
      <c r="W487" s="154"/>
      <c r="X487" s="154"/>
      <c r="Y487" s="145"/>
      <c r="Z487" s="145"/>
      <c r="AA487" s="145"/>
      <c r="AB487" s="145"/>
      <c r="AC487" s="145"/>
      <c r="AD487" s="145"/>
      <c r="AE487" s="145"/>
      <c r="AF487" s="145"/>
      <c r="AG487" s="145" t="s">
        <v>161</v>
      </c>
      <c r="AH487" s="145">
        <v>7</v>
      </c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</row>
    <row r="488" spans="1:60" ht="22.5" outlineLevel="1" x14ac:dyDescent="0.2">
      <c r="A488" s="167">
        <v>149</v>
      </c>
      <c r="B488" s="168" t="s">
        <v>307</v>
      </c>
      <c r="C488" s="177" t="s">
        <v>764</v>
      </c>
      <c r="D488" s="169" t="s">
        <v>300</v>
      </c>
      <c r="E488" s="170">
        <v>0.8</v>
      </c>
      <c r="F488" s="171"/>
      <c r="G488" s="172">
        <f>ROUND(E488*F488,2)</f>
        <v>0</v>
      </c>
      <c r="H488" s="171"/>
      <c r="I488" s="172">
        <f>ROUND(E488*H488,2)</f>
        <v>0</v>
      </c>
      <c r="J488" s="171"/>
      <c r="K488" s="172">
        <f>ROUND(E488*J488,2)</f>
        <v>0</v>
      </c>
      <c r="L488" s="172">
        <v>15</v>
      </c>
      <c r="M488" s="172">
        <f>G488*(1+L488/100)</f>
        <v>0</v>
      </c>
      <c r="N488" s="172">
        <v>0</v>
      </c>
      <c r="O488" s="172">
        <f>ROUND(E488*N488,2)</f>
        <v>0</v>
      </c>
      <c r="P488" s="172">
        <v>0</v>
      </c>
      <c r="Q488" s="172">
        <f>ROUND(E488*P488,2)</f>
        <v>0</v>
      </c>
      <c r="R488" s="172" t="s">
        <v>301</v>
      </c>
      <c r="S488" s="172" t="s">
        <v>157</v>
      </c>
      <c r="T488" s="173" t="s">
        <v>157</v>
      </c>
      <c r="U488" s="154">
        <v>0</v>
      </c>
      <c r="V488" s="154">
        <f>ROUND(E488*U488,2)</f>
        <v>0</v>
      </c>
      <c r="W488" s="154"/>
      <c r="X488" s="154" t="s">
        <v>158</v>
      </c>
      <c r="Y488" s="145"/>
      <c r="Z488" s="145"/>
      <c r="AA488" s="145"/>
      <c r="AB488" s="145"/>
      <c r="AC488" s="145"/>
      <c r="AD488" s="145"/>
      <c r="AE488" s="145"/>
      <c r="AF488" s="145"/>
      <c r="AG488" s="145" t="s">
        <v>159</v>
      </c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</row>
    <row r="489" spans="1:60" outlineLevel="1" x14ac:dyDescent="0.2">
      <c r="A489" s="152"/>
      <c r="B489" s="153"/>
      <c r="C489" s="178" t="s">
        <v>765</v>
      </c>
      <c r="D489" s="155"/>
      <c r="E489" s="156">
        <v>0.8</v>
      </c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4"/>
      <c r="R489" s="154"/>
      <c r="S489" s="154"/>
      <c r="T489" s="154"/>
      <c r="U489" s="154"/>
      <c r="V489" s="154"/>
      <c r="W489" s="154"/>
      <c r="X489" s="154"/>
      <c r="Y489" s="145"/>
      <c r="Z489" s="145"/>
      <c r="AA489" s="145"/>
      <c r="AB489" s="145"/>
      <c r="AC489" s="145"/>
      <c r="AD489" s="145"/>
      <c r="AE489" s="145"/>
      <c r="AF489" s="145"/>
      <c r="AG489" s="145" t="s">
        <v>161</v>
      </c>
      <c r="AH489" s="145">
        <v>0</v>
      </c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</row>
    <row r="490" spans="1:60" ht="22.5" outlineLevel="1" x14ac:dyDescent="0.2">
      <c r="A490" s="167">
        <v>150</v>
      </c>
      <c r="B490" s="168" t="s">
        <v>310</v>
      </c>
      <c r="C490" s="177" t="s">
        <v>311</v>
      </c>
      <c r="D490" s="169" t="s">
        <v>300</v>
      </c>
      <c r="E490" s="170">
        <v>6.9991300000000001</v>
      </c>
      <c r="F490" s="171"/>
      <c r="G490" s="172">
        <f>ROUND(E490*F490,2)</f>
        <v>0</v>
      </c>
      <c r="H490" s="171"/>
      <c r="I490" s="172">
        <f>ROUND(E490*H490,2)</f>
        <v>0</v>
      </c>
      <c r="J490" s="171"/>
      <c r="K490" s="172">
        <f>ROUND(E490*J490,2)</f>
        <v>0</v>
      </c>
      <c r="L490" s="172">
        <v>15</v>
      </c>
      <c r="M490" s="172">
        <f>G490*(1+L490/100)</f>
        <v>0</v>
      </c>
      <c r="N490" s="172">
        <v>0</v>
      </c>
      <c r="O490" s="172">
        <f>ROUND(E490*N490,2)</f>
        <v>0</v>
      </c>
      <c r="P490" s="172">
        <v>0</v>
      </c>
      <c r="Q490" s="172">
        <f>ROUND(E490*P490,2)</f>
        <v>0</v>
      </c>
      <c r="R490" s="172" t="s">
        <v>312</v>
      </c>
      <c r="S490" s="172" t="s">
        <v>157</v>
      </c>
      <c r="T490" s="173" t="s">
        <v>157</v>
      </c>
      <c r="U490" s="154">
        <v>0.83199999999999996</v>
      </c>
      <c r="V490" s="154">
        <f>ROUND(E490*U490,2)</f>
        <v>5.82</v>
      </c>
      <c r="W490" s="154"/>
      <c r="X490" s="154" t="s">
        <v>158</v>
      </c>
      <c r="Y490" s="145"/>
      <c r="Z490" s="145"/>
      <c r="AA490" s="145"/>
      <c r="AB490" s="145"/>
      <c r="AC490" s="145"/>
      <c r="AD490" s="145"/>
      <c r="AE490" s="145"/>
      <c r="AF490" s="145"/>
      <c r="AG490" s="145" t="s">
        <v>159</v>
      </c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</row>
    <row r="491" spans="1:60" outlineLevel="1" x14ac:dyDescent="0.2">
      <c r="A491" s="152"/>
      <c r="B491" s="153"/>
      <c r="C491" s="245" t="s">
        <v>313</v>
      </c>
      <c r="D491" s="246"/>
      <c r="E491" s="246"/>
      <c r="F491" s="246"/>
      <c r="G491" s="246"/>
      <c r="H491" s="154"/>
      <c r="I491" s="154"/>
      <c r="J491" s="154"/>
      <c r="K491" s="154"/>
      <c r="L491" s="154"/>
      <c r="M491" s="154"/>
      <c r="N491" s="154"/>
      <c r="O491" s="154"/>
      <c r="P491" s="154"/>
      <c r="Q491" s="154"/>
      <c r="R491" s="154"/>
      <c r="S491" s="154"/>
      <c r="T491" s="154"/>
      <c r="U491" s="154"/>
      <c r="V491" s="154"/>
      <c r="W491" s="154"/>
      <c r="X491" s="154"/>
      <c r="Y491" s="145"/>
      <c r="Z491" s="145"/>
      <c r="AA491" s="145"/>
      <c r="AB491" s="145"/>
      <c r="AC491" s="145"/>
      <c r="AD491" s="145"/>
      <c r="AE491" s="145"/>
      <c r="AF491" s="145"/>
      <c r="AG491" s="145" t="s">
        <v>179</v>
      </c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74" t="str">
        <f>C491</f>
        <v>nebo vybouraných hmot nošením nebo přehazováním k místu nakládky přístupnému normálním dopravním prostředkům do 10 m,</v>
      </c>
      <c r="BB491" s="145"/>
      <c r="BC491" s="145"/>
      <c r="BD491" s="145"/>
      <c r="BE491" s="145"/>
      <c r="BF491" s="145"/>
      <c r="BG491" s="145"/>
      <c r="BH491" s="145"/>
    </row>
    <row r="492" spans="1:60" ht="22.5" outlineLevel="1" x14ac:dyDescent="0.2">
      <c r="A492" s="152"/>
      <c r="B492" s="153"/>
      <c r="C492" s="249" t="s">
        <v>314</v>
      </c>
      <c r="D492" s="250"/>
      <c r="E492" s="250"/>
      <c r="F492" s="250"/>
      <c r="G492" s="250"/>
      <c r="H492" s="154"/>
      <c r="I492" s="154"/>
      <c r="J492" s="154"/>
      <c r="K492" s="154"/>
      <c r="L492" s="154"/>
      <c r="M492" s="154"/>
      <c r="N492" s="154"/>
      <c r="O492" s="154"/>
      <c r="P492" s="154"/>
      <c r="Q492" s="154"/>
      <c r="R492" s="154"/>
      <c r="S492" s="154"/>
      <c r="T492" s="154"/>
      <c r="U492" s="154"/>
      <c r="V492" s="154"/>
      <c r="W492" s="154"/>
      <c r="X492" s="154"/>
      <c r="Y492" s="145"/>
      <c r="Z492" s="145"/>
      <c r="AA492" s="145"/>
      <c r="AB492" s="145"/>
      <c r="AC492" s="145"/>
      <c r="AD492" s="145"/>
      <c r="AE492" s="145"/>
      <c r="AF492" s="145"/>
      <c r="AG492" s="145" t="s">
        <v>167</v>
      </c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74" t="str">
        <f>C492</f>
        <v>S naložením suti nebo vybouraných hmot do dopravního prostředku a na jejich vyložením, popřípadě přeložením na normální dopravní prostředek.</v>
      </c>
      <c r="BB492" s="145"/>
      <c r="BC492" s="145"/>
      <c r="BD492" s="145"/>
      <c r="BE492" s="145"/>
      <c r="BF492" s="145"/>
      <c r="BG492" s="145"/>
      <c r="BH492" s="145"/>
    </row>
    <row r="493" spans="1:60" outlineLevel="1" x14ac:dyDescent="0.2">
      <c r="A493" s="152"/>
      <c r="B493" s="153"/>
      <c r="C493" s="178" t="s">
        <v>755</v>
      </c>
      <c r="D493" s="155"/>
      <c r="E493" s="156">
        <v>6.9991300000000001</v>
      </c>
      <c r="F493" s="154"/>
      <c r="G493" s="154"/>
      <c r="H493" s="154"/>
      <c r="I493" s="154"/>
      <c r="J493" s="154"/>
      <c r="K493" s="154"/>
      <c r="L493" s="154"/>
      <c r="M493" s="154"/>
      <c r="N493" s="154"/>
      <c r="O493" s="154"/>
      <c r="P493" s="154"/>
      <c r="Q493" s="154"/>
      <c r="R493" s="154"/>
      <c r="S493" s="154"/>
      <c r="T493" s="154"/>
      <c r="U493" s="154"/>
      <c r="V493" s="154"/>
      <c r="W493" s="154"/>
      <c r="X493" s="154"/>
      <c r="Y493" s="145"/>
      <c r="Z493" s="145"/>
      <c r="AA493" s="145"/>
      <c r="AB493" s="145"/>
      <c r="AC493" s="145"/>
      <c r="AD493" s="145"/>
      <c r="AE493" s="145"/>
      <c r="AF493" s="145"/>
      <c r="AG493" s="145" t="s">
        <v>161</v>
      </c>
      <c r="AH493" s="145">
        <v>5</v>
      </c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</row>
    <row r="494" spans="1:60" ht="22.5" outlineLevel="1" x14ac:dyDescent="0.2">
      <c r="A494" s="167">
        <v>151</v>
      </c>
      <c r="B494" s="168" t="s">
        <v>315</v>
      </c>
      <c r="C494" s="177" t="s">
        <v>766</v>
      </c>
      <c r="D494" s="169" t="s">
        <v>300</v>
      </c>
      <c r="E494" s="170">
        <v>6.9991300000000001</v>
      </c>
      <c r="F494" s="171"/>
      <c r="G494" s="172">
        <f>ROUND(E494*F494,2)</f>
        <v>0</v>
      </c>
      <c r="H494" s="171"/>
      <c r="I494" s="172">
        <f>ROUND(E494*H494,2)</f>
        <v>0</v>
      </c>
      <c r="J494" s="171"/>
      <c r="K494" s="172">
        <f>ROUND(E494*J494,2)</f>
        <v>0</v>
      </c>
      <c r="L494" s="172">
        <v>15</v>
      </c>
      <c r="M494" s="172">
        <f>G494*(1+L494/100)</f>
        <v>0</v>
      </c>
      <c r="N494" s="172">
        <v>0</v>
      </c>
      <c r="O494" s="172">
        <f>ROUND(E494*N494,2)</f>
        <v>0</v>
      </c>
      <c r="P494" s="172">
        <v>0</v>
      </c>
      <c r="Q494" s="172">
        <f>ROUND(E494*P494,2)</f>
        <v>0</v>
      </c>
      <c r="R494" s="172" t="s">
        <v>312</v>
      </c>
      <c r="S494" s="172" t="s">
        <v>157</v>
      </c>
      <c r="T494" s="173" t="s">
        <v>157</v>
      </c>
      <c r="U494" s="154">
        <v>9.9000000000000005E-2</v>
      </c>
      <c r="V494" s="154">
        <f>ROUND(E494*U494,2)</f>
        <v>0.69</v>
      </c>
      <c r="W494" s="154"/>
      <c r="X494" s="154" t="s">
        <v>158</v>
      </c>
      <c r="Y494" s="145"/>
      <c r="Z494" s="145"/>
      <c r="AA494" s="145"/>
      <c r="AB494" s="145"/>
      <c r="AC494" s="145"/>
      <c r="AD494" s="145"/>
      <c r="AE494" s="145"/>
      <c r="AF494" s="145"/>
      <c r="AG494" s="145" t="s">
        <v>159</v>
      </c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</row>
    <row r="495" spans="1:60" outlineLevel="1" x14ac:dyDescent="0.2">
      <c r="A495" s="152"/>
      <c r="B495" s="153"/>
      <c r="C495" s="245" t="s">
        <v>317</v>
      </c>
      <c r="D495" s="246"/>
      <c r="E495" s="246"/>
      <c r="F495" s="246"/>
      <c r="G495" s="246"/>
      <c r="H495" s="154"/>
      <c r="I495" s="154"/>
      <c r="J495" s="154"/>
      <c r="K495" s="154"/>
      <c r="L495" s="154"/>
      <c r="M495" s="154"/>
      <c r="N495" s="154"/>
      <c r="O495" s="154"/>
      <c r="P495" s="154"/>
      <c r="Q495" s="154"/>
      <c r="R495" s="154"/>
      <c r="S495" s="154"/>
      <c r="T495" s="154"/>
      <c r="U495" s="154"/>
      <c r="V495" s="154"/>
      <c r="W495" s="154"/>
      <c r="X495" s="154"/>
      <c r="Y495" s="145"/>
      <c r="Z495" s="145"/>
      <c r="AA495" s="145"/>
      <c r="AB495" s="145"/>
      <c r="AC495" s="145"/>
      <c r="AD495" s="145"/>
      <c r="AE495" s="145"/>
      <c r="AF495" s="145"/>
      <c r="AG495" s="145" t="s">
        <v>179</v>
      </c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</row>
    <row r="496" spans="1:60" outlineLevel="1" x14ac:dyDescent="0.2">
      <c r="A496" s="152"/>
      <c r="B496" s="153"/>
      <c r="C496" s="178" t="s">
        <v>755</v>
      </c>
      <c r="D496" s="155"/>
      <c r="E496" s="156">
        <v>6.9991300000000001</v>
      </c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  <c r="P496" s="154"/>
      <c r="Q496" s="154"/>
      <c r="R496" s="154"/>
      <c r="S496" s="154"/>
      <c r="T496" s="154"/>
      <c r="U496" s="154"/>
      <c r="V496" s="154"/>
      <c r="W496" s="154"/>
      <c r="X496" s="154"/>
      <c r="Y496" s="145"/>
      <c r="Z496" s="145"/>
      <c r="AA496" s="145"/>
      <c r="AB496" s="145"/>
      <c r="AC496" s="145"/>
      <c r="AD496" s="145"/>
      <c r="AE496" s="145"/>
      <c r="AF496" s="145"/>
      <c r="AG496" s="145" t="s">
        <v>161</v>
      </c>
      <c r="AH496" s="145">
        <v>5</v>
      </c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</row>
    <row r="497" spans="1:60" x14ac:dyDescent="0.2">
      <c r="A497" s="161" t="s">
        <v>151</v>
      </c>
      <c r="B497" s="162" t="s">
        <v>124</v>
      </c>
      <c r="C497" s="176" t="s">
        <v>28</v>
      </c>
      <c r="D497" s="163"/>
      <c r="E497" s="164"/>
      <c r="F497" s="165"/>
      <c r="G497" s="165">
        <f>SUMIF(AG498:AG511,"&lt;&gt;NOR",G498:G511)</f>
        <v>0</v>
      </c>
      <c r="H497" s="165"/>
      <c r="I497" s="165">
        <f>SUM(I498:I511)</f>
        <v>0</v>
      </c>
      <c r="J497" s="165"/>
      <c r="K497" s="165">
        <f>SUM(K498:K511)</f>
        <v>0</v>
      </c>
      <c r="L497" s="165"/>
      <c r="M497" s="165">
        <f>SUM(M498:M511)</f>
        <v>0</v>
      </c>
      <c r="N497" s="165"/>
      <c r="O497" s="165">
        <f>SUM(O498:O511)</f>
        <v>0</v>
      </c>
      <c r="P497" s="165"/>
      <c r="Q497" s="165">
        <f>SUM(Q498:Q511)</f>
        <v>0</v>
      </c>
      <c r="R497" s="165"/>
      <c r="S497" s="165"/>
      <c r="T497" s="166"/>
      <c r="U497" s="160"/>
      <c r="V497" s="160">
        <f>SUM(V498:V511)</f>
        <v>0</v>
      </c>
      <c r="W497" s="160"/>
      <c r="X497" s="160"/>
      <c r="AG497" t="s">
        <v>152</v>
      </c>
    </row>
    <row r="498" spans="1:60" outlineLevel="1" x14ac:dyDescent="0.2">
      <c r="A498" s="167">
        <v>152</v>
      </c>
      <c r="B498" s="168" t="s">
        <v>767</v>
      </c>
      <c r="C498" s="177" t="s">
        <v>768</v>
      </c>
      <c r="D498" s="169" t="s">
        <v>219</v>
      </c>
      <c r="E498" s="170">
        <v>1</v>
      </c>
      <c r="F498" s="171"/>
      <c r="G498" s="172">
        <f>ROUND(E498*F498,2)</f>
        <v>0</v>
      </c>
      <c r="H498" s="171"/>
      <c r="I498" s="172">
        <f>ROUND(E498*H498,2)</f>
        <v>0</v>
      </c>
      <c r="J498" s="171"/>
      <c r="K498" s="172">
        <f>ROUND(E498*J498,2)</f>
        <v>0</v>
      </c>
      <c r="L498" s="172">
        <v>15</v>
      </c>
      <c r="M498" s="172">
        <f>G498*(1+L498/100)</f>
        <v>0</v>
      </c>
      <c r="N498" s="172">
        <v>0</v>
      </c>
      <c r="O498" s="172">
        <f>ROUND(E498*N498,2)</f>
        <v>0</v>
      </c>
      <c r="P498" s="172">
        <v>0</v>
      </c>
      <c r="Q498" s="172">
        <f>ROUND(E498*P498,2)</f>
        <v>0</v>
      </c>
      <c r="R498" s="172"/>
      <c r="S498" s="172" t="s">
        <v>220</v>
      </c>
      <c r="T498" s="173" t="s">
        <v>221</v>
      </c>
      <c r="U498" s="154">
        <v>0</v>
      </c>
      <c r="V498" s="154">
        <f>ROUND(E498*U498,2)</f>
        <v>0</v>
      </c>
      <c r="W498" s="154"/>
      <c r="X498" s="154" t="s">
        <v>158</v>
      </c>
      <c r="Y498" s="145"/>
      <c r="Z498" s="145"/>
      <c r="AA498" s="145"/>
      <c r="AB498" s="145"/>
      <c r="AC498" s="145"/>
      <c r="AD498" s="145"/>
      <c r="AE498" s="145"/>
      <c r="AF498" s="145"/>
      <c r="AG498" s="145" t="s">
        <v>159</v>
      </c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</row>
    <row r="499" spans="1:60" outlineLevel="1" x14ac:dyDescent="0.2">
      <c r="A499" s="152"/>
      <c r="B499" s="153"/>
      <c r="C499" s="247" t="s">
        <v>746</v>
      </c>
      <c r="D499" s="248"/>
      <c r="E499" s="248"/>
      <c r="F499" s="248"/>
      <c r="G499" s="248"/>
      <c r="H499" s="154"/>
      <c r="I499" s="154"/>
      <c r="J499" s="154"/>
      <c r="K499" s="154"/>
      <c r="L499" s="154"/>
      <c r="M499" s="154"/>
      <c r="N499" s="154"/>
      <c r="O499" s="154"/>
      <c r="P499" s="154"/>
      <c r="Q499" s="154"/>
      <c r="R499" s="154"/>
      <c r="S499" s="154"/>
      <c r="T499" s="154"/>
      <c r="U499" s="154"/>
      <c r="V499" s="154"/>
      <c r="W499" s="154"/>
      <c r="X499" s="154"/>
      <c r="Y499" s="145"/>
      <c r="Z499" s="145"/>
      <c r="AA499" s="145"/>
      <c r="AB499" s="145"/>
      <c r="AC499" s="145"/>
      <c r="AD499" s="145"/>
      <c r="AE499" s="145"/>
      <c r="AF499" s="145"/>
      <c r="AG499" s="145" t="s">
        <v>167</v>
      </c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</row>
    <row r="500" spans="1:60" outlineLevel="1" x14ac:dyDescent="0.2">
      <c r="A500" s="152"/>
      <c r="B500" s="153"/>
      <c r="C500" s="178" t="s">
        <v>206</v>
      </c>
      <c r="D500" s="155"/>
      <c r="E500" s="156">
        <v>1</v>
      </c>
      <c r="F500" s="154"/>
      <c r="G500" s="154"/>
      <c r="H500" s="154"/>
      <c r="I500" s="154"/>
      <c r="J500" s="154"/>
      <c r="K500" s="154"/>
      <c r="L500" s="154"/>
      <c r="M500" s="154"/>
      <c r="N500" s="154"/>
      <c r="O500" s="154"/>
      <c r="P500" s="154"/>
      <c r="Q500" s="154"/>
      <c r="R500" s="154"/>
      <c r="S500" s="154"/>
      <c r="T500" s="154"/>
      <c r="U500" s="154"/>
      <c r="V500" s="154"/>
      <c r="W500" s="154"/>
      <c r="X500" s="154"/>
      <c r="Y500" s="145"/>
      <c r="Z500" s="145"/>
      <c r="AA500" s="145"/>
      <c r="AB500" s="145"/>
      <c r="AC500" s="145"/>
      <c r="AD500" s="145"/>
      <c r="AE500" s="145"/>
      <c r="AF500" s="145"/>
      <c r="AG500" s="145" t="s">
        <v>161</v>
      </c>
      <c r="AH500" s="145">
        <v>0</v>
      </c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</row>
    <row r="501" spans="1:60" outlineLevel="1" x14ac:dyDescent="0.2">
      <c r="A501" s="167">
        <v>153</v>
      </c>
      <c r="B501" s="168" t="s">
        <v>318</v>
      </c>
      <c r="C501" s="177" t="s">
        <v>319</v>
      </c>
      <c r="D501" s="169" t="s">
        <v>320</v>
      </c>
      <c r="E501" s="170">
        <v>1</v>
      </c>
      <c r="F501" s="171"/>
      <c r="G501" s="172">
        <f>ROUND(E501*F501,2)</f>
        <v>0</v>
      </c>
      <c r="H501" s="171"/>
      <c r="I501" s="172">
        <f>ROUND(E501*H501,2)</f>
        <v>0</v>
      </c>
      <c r="J501" s="171"/>
      <c r="K501" s="172">
        <f>ROUND(E501*J501,2)</f>
        <v>0</v>
      </c>
      <c r="L501" s="172">
        <v>15</v>
      </c>
      <c r="M501" s="172">
        <f>G501*(1+L501/100)</f>
        <v>0</v>
      </c>
      <c r="N501" s="172">
        <v>0</v>
      </c>
      <c r="O501" s="172">
        <f>ROUND(E501*N501,2)</f>
        <v>0</v>
      </c>
      <c r="P501" s="172">
        <v>0</v>
      </c>
      <c r="Q501" s="172">
        <f>ROUND(E501*P501,2)</f>
        <v>0</v>
      </c>
      <c r="R501" s="172"/>
      <c r="S501" s="172" t="s">
        <v>157</v>
      </c>
      <c r="T501" s="173" t="s">
        <v>221</v>
      </c>
      <c r="U501" s="154">
        <v>0</v>
      </c>
      <c r="V501" s="154">
        <f>ROUND(E501*U501,2)</f>
        <v>0</v>
      </c>
      <c r="W501" s="154"/>
      <c r="X501" s="154" t="s">
        <v>321</v>
      </c>
      <c r="Y501" s="145"/>
      <c r="Z501" s="145"/>
      <c r="AA501" s="145"/>
      <c r="AB501" s="145"/>
      <c r="AC501" s="145"/>
      <c r="AD501" s="145"/>
      <c r="AE501" s="145"/>
      <c r="AF501" s="145"/>
      <c r="AG501" s="145" t="s">
        <v>322</v>
      </c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</row>
    <row r="502" spans="1:60" outlineLevel="1" x14ac:dyDescent="0.2">
      <c r="A502" s="152"/>
      <c r="B502" s="153"/>
      <c r="C502" s="247" t="s">
        <v>323</v>
      </c>
      <c r="D502" s="248"/>
      <c r="E502" s="248"/>
      <c r="F502" s="248"/>
      <c r="G502" s="248"/>
      <c r="H502" s="154"/>
      <c r="I502" s="154"/>
      <c r="J502" s="154"/>
      <c r="K502" s="154"/>
      <c r="L502" s="154"/>
      <c r="M502" s="154"/>
      <c r="N502" s="154"/>
      <c r="O502" s="154"/>
      <c r="P502" s="154"/>
      <c r="Q502" s="154"/>
      <c r="R502" s="154"/>
      <c r="S502" s="154"/>
      <c r="T502" s="154"/>
      <c r="U502" s="154"/>
      <c r="V502" s="154"/>
      <c r="W502" s="154"/>
      <c r="X502" s="154"/>
      <c r="Y502" s="145"/>
      <c r="Z502" s="145"/>
      <c r="AA502" s="145"/>
      <c r="AB502" s="145"/>
      <c r="AC502" s="145"/>
      <c r="AD502" s="145"/>
      <c r="AE502" s="145"/>
      <c r="AF502" s="145"/>
      <c r="AG502" s="145" t="s">
        <v>167</v>
      </c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74" t="str">
        <f>C502</f>
        <v>Náklady na vyhotovení dokumentace skutečného provedení stavby a její předání objednateli v požadované formě a požadovaném počtu.</v>
      </c>
      <c r="BB502" s="145"/>
      <c r="BC502" s="145"/>
      <c r="BD502" s="145"/>
      <c r="BE502" s="145"/>
      <c r="BF502" s="145"/>
      <c r="BG502" s="145"/>
      <c r="BH502" s="145"/>
    </row>
    <row r="503" spans="1:60" outlineLevel="1" x14ac:dyDescent="0.2">
      <c r="A503" s="152"/>
      <c r="B503" s="153"/>
      <c r="C503" s="178" t="s">
        <v>206</v>
      </c>
      <c r="D503" s="155"/>
      <c r="E503" s="156">
        <v>1</v>
      </c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54"/>
      <c r="S503" s="154"/>
      <c r="T503" s="154"/>
      <c r="U503" s="154"/>
      <c r="V503" s="154"/>
      <c r="W503" s="154"/>
      <c r="X503" s="154"/>
      <c r="Y503" s="145"/>
      <c r="Z503" s="145"/>
      <c r="AA503" s="145"/>
      <c r="AB503" s="145"/>
      <c r="AC503" s="145"/>
      <c r="AD503" s="145"/>
      <c r="AE503" s="145"/>
      <c r="AF503" s="145"/>
      <c r="AG503" s="145" t="s">
        <v>161</v>
      </c>
      <c r="AH503" s="145">
        <v>0</v>
      </c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</row>
    <row r="504" spans="1:60" outlineLevel="1" x14ac:dyDescent="0.2">
      <c r="A504" s="167">
        <v>154</v>
      </c>
      <c r="B504" s="168" t="s">
        <v>324</v>
      </c>
      <c r="C504" s="177" t="s">
        <v>325</v>
      </c>
      <c r="D504" s="169" t="s">
        <v>320</v>
      </c>
      <c r="E504" s="170">
        <v>1</v>
      </c>
      <c r="F504" s="171"/>
      <c r="G504" s="172">
        <f>ROUND(E504*F504,2)</f>
        <v>0</v>
      </c>
      <c r="H504" s="171"/>
      <c r="I504" s="172">
        <f>ROUND(E504*H504,2)</f>
        <v>0</v>
      </c>
      <c r="J504" s="171"/>
      <c r="K504" s="172">
        <f>ROUND(E504*J504,2)</f>
        <v>0</v>
      </c>
      <c r="L504" s="172">
        <v>15</v>
      </c>
      <c r="M504" s="172">
        <f>G504*(1+L504/100)</f>
        <v>0</v>
      </c>
      <c r="N504" s="172">
        <v>0</v>
      </c>
      <c r="O504" s="172">
        <f>ROUND(E504*N504,2)</f>
        <v>0</v>
      </c>
      <c r="P504" s="172">
        <v>0</v>
      </c>
      <c r="Q504" s="172">
        <f>ROUND(E504*P504,2)</f>
        <v>0</v>
      </c>
      <c r="R504" s="172"/>
      <c r="S504" s="172" t="s">
        <v>157</v>
      </c>
      <c r="T504" s="173" t="s">
        <v>221</v>
      </c>
      <c r="U504" s="154">
        <v>0</v>
      </c>
      <c r="V504" s="154">
        <f>ROUND(E504*U504,2)</f>
        <v>0</v>
      </c>
      <c r="W504" s="154"/>
      <c r="X504" s="154" t="s">
        <v>321</v>
      </c>
      <c r="Y504" s="145"/>
      <c r="Z504" s="145"/>
      <c r="AA504" s="145"/>
      <c r="AB504" s="145"/>
      <c r="AC504" s="145"/>
      <c r="AD504" s="145"/>
      <c r="AE504" s="145"/>
      <c r="AF504" s="145"/>
      <c r="AG504" s="145" t="s">
        <v>322</v>
      </c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</row>
    <row r="505" spans="1:60" outlineLevel="1" x14ac:dyDescent="0.2">
      <c r="A505" s="152"/>
      <c r="B505" s="153"/>
      <c r="C505" s="178" t="s">
        <v>206</v>
      </c>
      <c r="D505" s="155"/>
      <c r="E505" s="156">
        <v>1</v>
      </c>
      <c r="F505" s="154"/>
      <c r="G505" s="154"/>
      <c r="H505" s="154"/>
      <c r="I505" s="154"/>
      <c r="J505" s="154"/>
      <c r="K505" s="154"/>
      <c r="L505" s="154"/>
      <c r="M505" s="154"/>
      <c r="N505" s="154"/>
      <c r="O505" s="154"/>
      <c r="P505" s="154"/>
      <c r="Q505" s="154"/>
      <c r="R505" s="154"/>
      <c r="S505" s="154"/>
      <c r="T505" s="154"/>
      <c r="U505" s="154"/>
      <c r="V505" s="154"/>
      <c r="W505" s="154"/>
      <c r="X505" s="154"/>
      <c r="Y505" s="145"/>
      <c r="Z505" s="145"/>
      <c r="AA505" s="145"/>
      <c r="AB505" s="145"/>
      <c r="AC505" s="145"/>
      <c r="AD505" s="145"/>
      <c r="AE505" s="145"/>
      <c r="AF505" s="145"/>
      <c r="AG505" s="145" t="s">
        <v>161</v>
      </c>
      <c r="AH505" s="145">
        <v>0</v>
      </c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</row>
    <row r="506" spans="1:60" outlineLevel="1" x14ac:dyDescent="0.2">
      <c r="A506" s="167">
        <v>155</v>
      </c>
      <c r="B506" s="168" t="s">
        <v>769</v>
      </c>
      <c r="C506" s="177" t="s">
        <v>770</v>
      </c>
      <c r="D506" s="169" t="s">
        <v>219</v>
      </c>
      <c r="E506" s="170">
        <v>1</v>
      </c>
      <c r="F506" s="171"/>
      <c r="G506" s="172">
        <f>ROUND(E506*F506,2)</f>
        <v>0</v>
      </c>
      <c r="H506" s="171"/>
      <c r="I506" s="172">
        <f>ROUND(E506*H506,2)</f>
        <v>0</v>
      </c>
      <c r="J506" s="171"/>
      <c r="K506" s="172">
        <f>ROUND(E506*J506,2)</f>
        <v>0</v>
      </c>
      <c r="L506" s="172">
        <v>15</v>
      </c>
      <c r="M506" s="172">
        <f>G506*(1+L506/100)</f>
        <v>0</v>
      </c>
      <c r="N506" s="172">
        <v>0</v>
      </c>
      <c r="O506" s="172">
        <f>ROUND(E506*N506,2)</f>
        <v>0</v>
      </c>
      <c r="P506" s="172">
        <v>0</v>
      </c>
      <c r="Q506" s="172">
        <f>ROUND(E506*P506,2)</f>
        <v>0</v>
      </c>
      <c r="R506" s="172"/>
      <c r="S506" s="172" t="s">
        <v>220</v>
      </c>
      <c r="T506" s="173" t="s">
        <v>221</v>
      </c>
      <c r="U506" s="154">
        <v>0</v>
      </c>
      <c r="V506" s="154">
        <f>ROUND(E506*U506,2)</f>
        <v>0</v>
      </c>
      <c r="W506" s="154"/>
      <c r="X506" s="154" t="s">
        <v>321</v>
      </c>
      <c r="Y506" s="145"/>
      <c r="Z506" s="145"/>
      <c r="AA506" s="145"/>
      <c r="AB506" s="145"/>
      <c r="AC506" s="145"/>
      <c r="AD506" s="145"/>
      <c r="AE506" s="145"/>
      <c r="AF506" s="145"/>
      <c r="AG506" s="145" t="s">
        <v>322</v>
      </c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</row>
    <row r="507" spans="1:60" outlineLevel="1" x14ac:dyDescent="0.2">
      <c r="A507" s="152"/>
      <c r="B507" s="153"/>
      <c r="C507" s="247" t="s">
        <v>746</v>
      </c>
      <c r="D507" s="248"/>
      <c r="E507" s="248"/>
      <c r="F507" s="248"/>
      <c r="G507" s="248"/>
      <c r="H507" s="154"/>
      <c r="I507" s="154"/>
      <c r="J507" s="154"/>
      <c r="K507" s="154"/>
      <c r="L507" s="154"/>
      <c r="M507" s="154"/>
      <c r="N507" s="154"/>
      <c r="O507" s="154"/>
      <c r="P507" s="154"/>
      <c r="Q507" s="154"/>
      <c r="R507" s="154"/>
      <c r="S507" s="154"/>
      <c r="T507" s="154"/>
      <c r="U507" s="154"/>
      <c r="V507" s="154"/>
      <c r="W507" s="154"/>
      <c r="X507" s="154"/>
      <c r="Y507" s="145"/>
      <c r="Z507" s="145"/>
      <c r="AA507" s="145"/>
      <c r="AB507" s="145"/>
      <c r="AC507" s="145"/>
      <c r="AD507" s="145"/>
      <c r="AE507" s="145"/>
      <c r="AF507" s="145"/>
      <c r="AG507" s="145" t="s">
        <v>167</v>
      </c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</row>
    <row r="508" spans="1:60" outlineLevel="1" x14ac:dyDescent="0.2">
      <c r="A508" s="152"/>
      <c r="B508" s="153"/>
      <c r="C508" s="178" t="s">
        <v>206</v>
      </c>
      <c r="D508" s="155"/>
      <c r="E508" s="156">
        <v>1</v>
      </c>
      <c r="F508" s="154"/>
      <c r="G508" s="154"/>
      <c r="H508" s="154"/>
      <c r="I508" s="154"/>
      <c r="J508" s="154"/>
      <c r="K508" s="154"/>
      <c r="L508" s="154"/>
      <c r="M508" s="154"/>
      <c r="N508" s="154"/>
      <c r="O508" s="154"/>
      <c r="P508" s="154"/>
      <c r="Q508" s="154"/>
      <c r="R508" s="154"/>
      <c r="S508" s="154"/>
      <c r="T508" s="154"/>
      <c r="U508" s="154"/>
      <c r="V508" s="154"/>
      <c r="W508" s="154"/>
      <c r="X508" s="154"/>
      <c r="Y508" s="145"/>
      <c r="Z508" s="145"/>
      <c r="AA508" s="145"/>
      <c r="AB508" s="145"/>
      <c r="AC508" s="145"/>
      <c r="AD508" s="145"/>
      <c r="AE508" s="145"/>
      <c r="AF508" s="145"/>
      <c r="AG508" s="145" t="s">
        <v>161</v>
      </c>
      <c r="AH508" s="145">
        <v>0</v>
      </c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</row>
    <row r="509" spans="1:60" outlineLevel="1" x14ac:dyDescent="0.2">
      <c r="A509" s="167">
        <v>156</v>
      </c>
      <c r="B509" s="168" t="s">
        <v>771</v>
      </c>
      <c r="C509" s="177" t="s">
        <v>772</v>
      </c>
      <c r="D509" s="169" t="s">
        <v>219</v>
      </c>
      <c r="E509" s="170">
        <v>1</v>
      </c>
      <c r="F509" s="171"/>
      <c r="G509" s="172">
        <f>ROUND(E509*F509,2)</f>
        <v>0</v>
      </c>
      <c r="H509" s="171"/>
      <c r="I509" s="172">
        <f>ROUND(E509*H509,2)</f>
        <v>0</v>
      </c>
      <c r="J509" s="171"/>
      <c r="K509" s="172">
        <f>ROUND(E509*J509,2)</f>
        <v>0</v>
      </c>
      <c r="L509" s="172">
        <v>15</v>
      </c>
      <c r="M509" s="172">
        <f>G509*(1+L509/100)</f>
        <v>0</v>
      </c>
      <c r="N509" s="172">
        <v>0</v>
      </c>
      <c r="O509" s="172">
        <f>ROUND(E509*N509,2)</f>
        <v>0</v>
      </c>
      <c r="P509" s="172">
        <v>0</v>
      </c>
      <c r="Q509" s="172">
        <f>ROUND(E509*P509,2)</f>
        <v>0</v>
      </c>
      <c r="R509" s="172"/>
      <c r="S509" s="172" t="s">
        <v>220</v>
      </c>
      <c r="T509" s="173" t="s">
        <v>221</v>
      </c>
      <c r="U509" s="154">
        <v>0</v>
      </c>
      <c r="V509" s="154">
        <f>ROUND(E509*U509,2)</f>
        <v>0</v>
      </c>
      <c r="W509" s="154"/>
      <c r="X509" s="154" t="s">
        <v>321</v>
      </c>
      <c r="Y509" s="145"/>
      <c r="Z509" s="145"/>
      <c r="AA509" s="145"/>
      <c r="AB509" s="145"/>
      <c r="AC509" s="145"/>
      <c r="AD509" s="145"/>
      <c r="AE509" s="145"/>
      <c r="AF509" s="145"/>
      <c r="AG509" s="145" t="s">
        <v>322</v>
      </c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</row>
    <row r="510" spans="1:60" outlineLevel="1" x14ac:dyDescent="0.2">
      <c r="A510" s="152"/>
      <c r="B510" s="153"/>
      <c r="C510" s="247" t="s">
        <v>746</v>
      </c>
      <c r="D510" s="248"/>
      <c r="E510" s="248"/>
      <c r="F510" s="248"/>
      <c r="G510" s="248"/>
      <c r="H510" s="154"/>
      <c r="I510" s="154"/>
      <c r="J510" s="154"/>
      <c r="K510" s="154"/>
      <c r="L510" s="154"/>
      <c r="M510" s="154"/>
      <c r="N510" s="154"/>
      <c r="O510" s="154"/>
      <c r="P510" s="154"/>
      <c r="Q510" s="154"/>
      <c r="R510" s="154"/>
      <c r="S510" s="154"/>
      <c r="T510" s="154"/>
      <c r="U510" s="154"/>
      <c r="V510" s="154"/>
      <c r="W510" s="154"/>
      <c r="X510" s="154"/>
      <c r="Y510" s="145"/>
      <c r="Z510" s="145"/>
      <c r="AA510" s="145"/>
      <c r="AB510" s="145"/>
      <c r="AC510" s="145"/>
      <c r="AD510" s="145"/>
      <c r="AE510" s="145"/>
      <c r="AF510" s="145"/>
      <c r="AG510" s="145" t="s">
        <v>167</v>
      </c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</row>
    <row r="511" spans="1:60" outlineLevel="1" x14ac:dyDescent="0.2">
      <c r="A511" s="152"/>
      <c r="B511" s="153"/>
      <c r="C511" s="178" t="s">
        <v>206</v>
      </c>
      <c r="D511" s="155"/>
      <c r="E511" s="156">
        <v>1</v>
      </c>
      <c r="F511" s="154"/>
      <c r="G511" s="154"/>
      <c r="H511" s="154"/>
      <c r="I511" s="154"/>
      <c r="J511" s="154"/>
      <c r="K511" s="154"/>
      <c r="L511" s="154"/>
      <c r="M511" s="154"/>
      <c r="N511" s="154"/>
      <c r="O511" s="154"/>
      <c r="P511" s="154"/>
      <c r="Q511" s="154"/>
      <c r="R511" s="154"/>
      <c r="S511" s="154"/>
      <c r="T511" s="154"/>
      <c r="U511" s="154"/>
      <c r="V511" s="154"/>
      <c r="W511" s="154"/>
      <c r="X511" s="154"/>
      <c r="Y511" s="145"/>
      <c r="Z511" s="145"/>
      <c r="AA511" s="145"/>
      <c r="AB511" s="145"/>
      <c r="AC511" s="145"/>
      <c r="AD511" s="145"/>
      <c r="AE511" s="145"/>
      <c r="AF511" s="145"/>
      <c r="AG511" s="145" t="s">
        <v>161</v>
      </c>
      <c r="AH511" s="145">
        <v>0</v>
      </c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</row>
    <row r="512" spans="1:60" x14ac:dyDescent="0.2">
      <c r="A512" s="3"/>
      <c r="B512" s="4"/>
      <c r="C512" s="179"/>
      <c r="D512" s="6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AE512">
        <v>15</v>
      </c>
      <c r="AF512">
        <v>21</v>
      </c>
      <c r="AG512" t="s">
        <v>138</v>
      </c>
    </row>
    <row r="513" spans="1:33" x14ac:dyDescent="0.2">
      <c r="A513" s="148"/>
      <c r="B513" s="149" t="s">
        <v>29</v>
      </c>
      <c r="C513" s="180"/>
      <c r="D513" s="150"/>
      <c r="E513" s="151"/>
      <c r="F513" s="151"/>
      <c r="G513" s="175">
        <f>G8+G11+G47+G69+G125+G129+G186+G260+G306+G428+G431+G444+G477+G497</f>
        <v>0</v>
      </c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AE513">
        <f>SUMIF(L7:L511,AE512,G7:G511)</f>
        <v>0</v>
      </c>
      <c r="AF513">
        <f>SUMIF(L7:L511,AF512,G7:G511)</f>
        <v>0</v>
      </c>
      <c r="AG513" t="s">
        <v>326</v>
      </c>
    </row>
    <row r="514" spans="1:33" x14ac:dyDescent="0.2">
      <c r="C514" s="181"/>
      <c r="D514" s="10"/>
      <c r="AG514" t="s">
        <v>327</v>
      </c>
    </row>
    <row r="515" spans="1:33" x14ac:dyDescent="0.2">
      <c r="D515" s="10"/>
    </row>
    <row r="516" spans="1:33" x14ac:dyDescent="0.2">
      <c r="D516" s="10"/>
    </row>
    <row r="517" spans="1:33" x14ac:dyDescent="0.2">
      <c r="D517" s="10"/>
    </row>
    <row r="518" spans="1:33" x14ac:dyDescent="0.2">
      <c r="D518" s="10"/>
    </row>
    <row r="519" spans="1:33" x14ac:dyDescent="0.2">
      <c r="D519" s="10"/>
    </row>
    <row r="520" spans="1:33" x14ac:dyDescent="0.2">
      <c r="D520" s="10"/>
    </row>
    <row r="521" spans="1:33" x14ac:dyDescent="0.2">
      <c r="D521" s="10"/>
    </row>
    <row r="522" spans="1:33" x14ac:dyDescent="0.2">
      <c r="D522" s="10"/>
    </row>
    <row r="523" spans="1:33" x14ac:dyDescent="0.2">
      <c r="D523" s="10"/>
    </row>
    <row r="524" spans="1:33" x14ac:dyDescent="0.2">
      <c r="D524" s="10"/>
    </row>
    <row r="525" spans="1:33" x14ac:dyDescent="0.2">
      <c r="D525" s="10"/>
    </row>
    <row r="526" spans="1:33" x14ac:dyDescent="0.2">
      <c r="D526" s="10"/>
    </row>
    <row r="527" spans="1:33" x14ac:dyDescent="0.2">
      <c r="D527" s="10"/>
    </row>
    <row r="528" spans="1:33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/iiytIYFhbdz5QJoj1tR2/REsVk3cq1d9jpb7Ga5jNvghmKQUWMQVbu6z0IlbtALvXs83kWWgTVMFE6fb6PTNA==" saltValue="ItK9LMeTHPL9cX+VVGee0A==" spinCount="100000" sheet="1"/>
  <mergeCells count="114">
    <mergeCell ref="A1:G1"/>
    <mergeCell ref="C2:G2"/>
    <mergeCell ref="C3:G3"/>
    <mergeCell ref="C4:G4"/>
    <mergeCell ref="C18:G18"/>
    <mergeCell ref="C21:G21"/>
    <mergeCell ref="C44:G44"/>
    <mergeCell ref="C49:G49"/>
    <mergeCell ref="C50:G50"/>
    <mergeCell ref="C53:G53"/>
    <mergeCell ref="C54:G54"/>
    <mergeCell ref="C57:G57"/>
    <mergeCell ref="C24:G24"/>
    <mergeCell ref="C27:G27"/>
    <mergeCell ref="C30:G30"/>
    <mergeCell ref="C33:G33"/>
    <mergeCell ref="C36:G36"/>
    <mergeCell ref="C41:G41"/>
    <mergeCell ref="C90:G90"/>
    <mergeCell ref="C93:G93"/>
    <mergeCell ref="C98:G98"/>
    <mergeCell ref="C101:G101"/>
    <mergeCell ref="C104:G104"/>
    <mergeCell ref="C107:G107"/>
    <mergeCell ref="C61:G61"/>
    <mergeCell ref="C71:G71"/>
    <mergeCell ref="C72:G72"/>
    <mergeCell ref="C73:G73"/>
    <mergeCell ref="C76:G76"/>
    <mergeCell ref="C77:G77"/>
    <mergeCell ref="C144:G144"/>
    <mergeCell ref="C145:G145"/>
    <mergeCell ref="C154:G154"/>
    <mergeCell ref="C155:G155"/>
    <mergeCell ref="C157:G157"/>
    <mergeCell ref="C158:G158"/>
    <mergeCell ref="C110:G110"/>
    <mergeCell ref="C117:G117"/>
    <mergeCell ref="C127:G127"/>
    <mergeCell ref="C133:G133"/>
    <mergeCell ref="C138:G138"/>
    <mergeCell ref="C141:G141"/>
    <mergeCell ref="C177:G177"/>
    <mergeCell ref="C180:G180"/>
    <mergeCell ref="C188:G188"/>
    <mergeCell ref="C210:G210"/>
    <mergeCell ref="C211:G211"/>
    <mergeCell ref="C214:G214"/>
    <mergeCell ref="C161:G161"/>
    <mergeCell ref="C162:G162"/>
    <mergeCell ref="C163:G163"/>
    <mergeCell ref="C168:G168"/>
    <mergeCell ref="C171:G171"/>
    <mergeCell ref="C174:G174"/>
    <mergeCell ref="C223:G223"/>
    <mergeCell ref="C224:G224"/>
    <mergeCell ref="C227:G227"/>
    <mergeCell ref="C228:G228"/>
    <mergeCell ref="C231:G231"/>
    <mergeCell ref="C232:G232"/>
    <mergeCell ref="C215:G215"/>
    <mergeCell ref="C216:G216"/>
    <mergeCell ref="C217:G217"/>
    <mergeCell ref="C218:G218"/>
    <mergeCell ref="C219:G219"/>
    <mergeCell ref="C220:G220"/>
    <mergeCell ref="C251:G251"/>
    <mergeCell ref="C252:G252"/>
    <mergeCell ref="C253:G253"/>
    <mergeCell ref="C255:G255"/>
    <mergeCell ref="C258:G258"/>
    <mergeCell ref="C262:G262"/>
    <mergeCell ref="C235:G235"/>
    <mergeCell ref="C236:G236"/>
    <mergeCell ref="C241:G241"/>
    <mergeCell ref="C244:G244"/>
    <mergeCell ref="C247:G247"/>
    <mergeCell ref="C250:G250"/>
    <mergeCell ref="C297:G297"/>
    <mergeCell ref="C301:G301"/>
    <mergeCell ref="C304:G304"/>
    <mergeCell ref="C401:G401"/>
    <mergeCell ref="C404:G404"/>
    <mergeCell ref="C407:G407"/>
    <mergeCell ref="C265:G265"/>
    <mergeCell ref="C268:G268"/>
    <mergeCell ref="C271:G271"/>
    <mergeCell ref="C275:G275"/>
    <mergeCell ref="C282:G282"/>
    <mergeCell ref="C292:G292"/>
    <mergeCell ref="C426:G426"/>
    <mergeCell ref="C433:G433"/>
    <mergeCell ref="C434:G434"/>
    <mergeCell ref="C441:G441"/>
    <mergeCell ref="C442:G442"/>
    <mergeCell ref="C458:G458"/>
    <mergeCell ref="C410:G410"/>
    <mergeCell ref="C413:G413"/>
    <mergeCell ref="C416:G416"/>
    <mergeCell ref="C417:G417"/>
    <mergeCell ref="C420:G420"/>
    <mergeCell ref="C423:G423"/>
    <mergeCell ref="C492:G492"/>
    <mergeCell ref="C495:G495"/>
    <mergeCell ref="C499:G499"/>
    <mergeCell ref="C502:G502"/>
    <mergeCell ref="C507:G507"/>
    <mergeCell ref="C510:G510"/>
    <mergeCell ref="C461:G461"/>
    <mergeCell ref="C464:G464"/>
    <mergeCell ref="C467:G467"/>
    <mergeCell ref="C474:G474"/>
    <mergeCell ref="C484:G484"/>
    <mergeCell ref="C491:G49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80757-2C6F-4F93-8A98-44186E0C3281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19" customWidth="1"/>
    <col min="3" max="3" width="63.28515625" style="11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1" t="s">
        <v>125</v>
      </c>
      <c r="B1" s="251"/>
      <c r="C1" s="251"/>
      <c r="D1" s="251"/>
      <c r="E1" s="251"/>
      <c r="F1" s="251"/>
      <c r="G1" s="251"/>
      <c r="AG1" t="s">
        <v>126</v>
      </c>
    </row>
    <row r="2" spans="1:60" ht="24.95" customHeight="1" x14ac:dyDescent="0.2">
      <c r="A2" s="137" t="s">
        <v>7</v>
      </c>
      <c r="B2" s="49" t="s">
        <v>42</v>
      </c>
      <c r="C2" s="252" t="s">
        <v>43</v>
      </c>
      <c r="D2" s="253"/>
      <c r="E2" s="253"/>
      <c r="F2" s="253"/>
      <c r="G2" s="254"/>
      <c r="AG2" t="s">
        <v>127</v>
      </c>
    </row>
    <row r="3" spans="1:60" ht="24.95" customHeight="1" x14ac:dyDescent="0.2">
      <c r="A3" s="137" t="s">
        <v>8</v>
      </c>
      <c r="B3" s="49" t="s">
        <v>46</v>
      </c>
      <c r="C3" s="252" t="s">
        <v>47</v>
      </c>
      <c r="D3" s="253"/>
      <c r="E3" s="253"/>
      <c r="F3" s="253"/>
      <c r="G3" s="254"/>
      <c r="AC3" s="119" t="s">
        <v>127</v>
      </c>
      <c r="AG3" t="s">
        <v>128</v>
      </c>
    </row>
    <row r="4" spans="1:60" ht="24.95" customHeight="1" x14ac:dyDescent="0.2">
      <c r="A4" s="138" t="s">
        <v>9</v>
      </c>
      <c r="B4" s="139" t="s">
        <v>52</v>
      </c>
      <c r="C4" s="255" t="s">
        <v>53</v>
      </c>
      <c r="D4" s="256"/>
      <c r="E4" s="256"/>
      <c r="F4" s="256"/>
      <c r="G4" s="257"/>
      <c r="AG4" t="s">
        <v>129</v>
      </c>
    </row>
    <row r="5" spans="1:60" x14ac:dyDescent="0.2">
      <c r="D5" s="10"/>
    </row>
    <row r="6" spans="1:60" ht="38.25" x14ac:dyDescent="0.2">
      <c r="A6" s="141" t="s">
        <v>130</v>
      </c>
      <c r="B6" s="143" t="s">
        <v>131</v>
      </c>
      <c r="C6" s="143" t="s">
        <v>132</v>
      </c>
      <c r="D6" s="142" t="s">
        <v>133</v>
      </c>
      <c r="E6" s="141" t="s">
        <v>134</v>
      </c>
      <c r="F6" s="140" t="s">
        <v>135</v>
      </c>
      <c r="G6" s="141" t="s">
        <v>29</v>
      </c>
      <c r="H6" s="144" t="s">
        <v>30</v>
      </c>
      <c r="I6" s="144" t="s">
        <v>136</v>
      </c>
      <c r="J6" s="144" t="s">
        <v>31</v>
      </c>
      <c r="K6" s="144" t="s">
        <v>137</v>
      </c>
      <c r="L6" s="144" t="s">
        <v>138</v>
      </c>
      <c r="M6" s="144" t="s">
        <v>139</v>
      </c>
      <c r="N6" s="144" t="s">
        <v>140</v>
      </c>
      <c r="O6" s="144" t="s">
        <v>141</v>
      </c>
      <c r="P6" s="144" t="s">
        <v>142</v>
      </c>
      <c r="Q6" s="144" t="s">
        <v>143</v>
      </c>
      <c r="R6" s="144" t="s">
        <v>144</v>
      </c>
      <c r="S6" s="144" t="s">
        <v>145</v>
      </c>
      <c r="T6" s="144" t="s">
        <v>146</v>
      </c>
      <c r="U6" s="144" t="s">
        <v>147</v>
      </c>
      <c r="V6" s="144" t="s">
        <v>148</v>
      </c>
      <c r="W6" s="144" t="s">
        <v>149</v>
      </c>
      <c r="X6" s="144" t="s">
        <v>150</v>
      </c>
    </row>
    <row r="7" spans="1:60" hidden="1" x14ac:dyDescent="0.2">
      <c r="A7" s="3"/>
      <c r="B7" s="4"/>
      <c r="C7" s="4"/>
      <c r="D7" s="6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</row>
    <row r="8" spans="1:60" x14ac:dyDescent="0.2">
      <c r="A8" s="161" t="s">
        <v>151</v>
      </c>
      <c r="B8" s="162" t="s">
        <v>62</v>
      </c>
      <c r="C8" s="176" t="s">
        <v>63</v>
      </c>
      <c r="D8" s="163"/>
      <c r="E8" s="164"/>
      <c r="F8" s="165"/>
      <c r="G8" s="165">
        <f>SUMIF(AG9:AG14,"&lt;&gt;NOR",G9:G14)</f>
        <v>0</v>
      </c>
      <c r="H8" s="165"/>
      <c r="I8" s="165">
        <f>SUM(I9:I14)</f>
        <v>0</v>
      </c>
      <c r="J8" s="165"/>
      <c r="K8" s="165">
        <f>SUM(K9:K14)</f>
        <v>0</v>
      </c>
      <c r="L8" s="165"/>
      <c r="M8" s="165">
        <f>SUM(M9:M14)</f>
        <v>0</v>
      </c>
      <c r="N8" s="165"/>
      <c r="O8" s="165">
        <f>SUM(O9:O14)</f>
        <v>2.73</v>
      </c>
      <c r="P8" s="165"/>
      <c r="Q8" s="165">
        <f>SUM(Q9:Q14)</f>
        <v>0</v>
      </c>
      <c r="R8" s="165"/>
      <c r="S8" s="165"/>
      <c r="T8" s="166"/>
      <c r="U8" s="160"/>
      <c r="V8" s="160">
        <f>SUM(V9:V14)</f>
        <v>4.42</v>
      </c>
      <c r="W8" s="160"/>
      <c r="X8" s="160"/>
      <c r="AG8" t="s">
        <v>152</v>
      </c>
    </row>
    <row r="9" spans="1:60" ht="22.5" outlineLevel="1" x14ac:dyDescent="0.2">
      <c r="A9" s="167">
        <v>1</v>
      </c>
      <c r="B9" s="168" t="s">
        <v>773</v>
      </c>
      <c r="C9" s="177" t="s">
        <v>774</v>
      </c>
      <c r="D9" s="169" t="s">
        <v>775</v>
      </c>
      <c r="E9" s="170">
        <v>0.1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15</v>
      </c>
      <c r="M9" s="172">
        <f>G9*(1+L9/100)</f>
        <v>0</v>
      </c>
      <c r="N9" s="172">
        <v>1.62836</v>
      </c>
      <c r="O9" s="172">
        <f>ROUND(E9*N9,2)</f>
        <v>0.16</v>
      </c>
      <c r="P9" s="172">
        <v>0</v>
      </c>
      <c r="Q9" s="172">
        <f>ROUND(E9*P9,2)</f>
        <v>0</v>
      </c>
      <c r="R9" s="172" t="s">
        <v>776</v>
      </c>
      <c r="S9" s="172" t="s">
        <v>157</v>
      </c>
      <c r="T9" s="173" t="s">
        <v>157</v>
      </c>
      <c r="U9" s="154">
        <v>4.8899999999999997</v>
      </c>
      <c r="V9" s="154">
        <f>ROUND(E9*U9,2)</f>
        <v>0.49</v>
      </c>
      <c r="W9" s="154"/>
      <c r="X9" s="154" t="s">
        <v>158</v>
      </c>
      <c r="Y9" s="145"/>
      <c r="Z9" s="145"/>
      <c r="AA9" s="145"/>
      <c r="AB9" s="145"/>
      <c r="AC9" s="145"/>
      <c r="AD9" s="145"/>
      <c r="AE9" s="145"/>
      <c r="AF9" s="145"/>
      <c r="AG9" s="145" t="s">
        <v>159</v>
      </c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</row>
    <row r="10" spans="1:60" outlineLevel="1" x14ac:dyDescent="0.2">
      <c r="A10" s="152"/>
      <c r="B10" s="153"/>
      <c r="C10" s="245" t="s">
        <v>777</v>
      </c>
      <c r="D10" s="246"/>
      <c r="E10" s="246"/>
      <c r="F10" s="246"/>
      <c r="G10" s="246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45"/>
      <c r="Z10" s="145"/>
      <c r="AA10" s="145"/>
      <c r="AB10" s="145"/>
      <c r="AC10" s="145"/>
      <c r="AD10" s="145"/>
      <c r="AE10" s="145"/>
      <c r="AF10" s="145"/>
      <c r="AG10" s="145" t="s">
        <v>179</v>
      </c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</row>
    <row r="11" spans="1:60" outlineLevel="1" x14ac:dyDescent="0.2">
      <c r="A11" s="152"/>
      <c r="B11" s="153"/>
      <c r="C11" s="249" t="s">
        <v>778</v>
      </c>
      <c r="D11" s="250"/>
      <c r="E11" s="250"/>
      <c r="F11" s="250"/>
      <c r="G11" s="250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45"/>
      <c r="Z11" s="145"/>
      <c r="AA11" s="145"/>
      <c r="AB11" s="145"/>
      <c r="AC11" s="145"/>
      <c r="AD11" s="145"/>
      <c r="AE11" s="145"/>
      <c r="AF11" s="145"/>
      <c r="AG11" s="145" t="s">
        <v>167</v>
      </c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outlineLevel="1" x14ac:dyDescent="0.2">
      <c r="A12" s="152"/>
      <c r="B12" s="153"/>
      <c r="C12" s="178" t="s">
        <v>309</v>
      </c>
      <c r="D12" s="155"/>
      <c r="E12" s="156">
        <v>0.1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45"/>
      <c r="Z12" s="145"/>
      <c r="AA12" s="145"/>
      <c r="AB12" s="145"/>
      <c r="AC12" s="145"/>
      <c r="AD12" s="145"/>
      <c r="AE12" s="145"/>
      <c r="AF12" s="145"/>
      <c r="AG12" s="145" t="s">
        <v>161</v>
      </c>
      <c r="AH12" s="145">
        <v>0</v>
      </c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</row>
    <row r="13" spans="1:60" outlineLevel="1" x14ac:dyDescent="0.2">
      <c r="A13" s="167">
        <v>2</v>
      </c>
      <c r="B13" s="168" t="s">
        <v>779</v>
      </c>
      <c r="C13" s="177" t="s">
        <v>780</v>
      </c>
      <c r="D13" s="169" t="s">
        <v>498</v>
      </c>
      <c r="E13" s="170">
        <v>1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15</v>
      </c>
      <c r="M13" s="172">
        <f>G13*(1+L13/100)</f>
        <v>0</v>
      </c>
      <c r="N13" s="172">
        <v>2.5698099999999999</v>
      </c>
      <c r="O13" s="172">
        <f>ROUND(E13*N13,2)</f>
        <v>2.57</v>
      </c>
      <c r="P13" s="172">
        <v>0</v>
      </c>
      <c r="Q13" s="172">
        <f>ROUND(E13*P13,2)</f>
        <v>0</v>
      </c>
      <c r="R13" s="172"/>
      <c r="S13" s="172" t="s">
        <v>220</v>
      </c>
      <c r="T13" s="173" t="s">
        <v>221</v>
      </c>
      <c r="U13" s="154">
        <v>3.9289999999999998</v>
      </c>
      <c r="V13" s="154">
        <f>ROUND(E13*U13,2)</f>
        <v>3.93</v>
      </c>
      <c r="W13" s="154"/>
      <c r="X13" s="154" t="s">
        <v>158</v>
      </c>
      <c r="Y13" s="145"/>
      <c r="Z13" s="145"/>
      <c r="AA13" s="145"/>
      <c r="AB13" s="145"/>
      <c r="AC13" s="145"/>
      <c r="AD13" s="145"/>
      <c r="AE13" s="145"/>
      <c r="AF13" s="145"/>
      <c r="AG13" s="145" t="s">
        <v>159</v>
      </c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</row>
    <row r="14" spans="1:60" outlineLevel="1" x14ac:dyDescent="0.2">
      <c r="A14" s="152"/>
      <c r="B14" s="153"/>
      <c r="C14" s="178" t="s">
        <v>206</v>
      </c>
      <c r="D14" s="155"/>
      <c r="E14" s="156">
        <v>1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45"/>
      <c r="Z14" s="145"/>
      <c r="AA14" s="145"/>
      <c r="AB14" s="145"/>
      <c r="AC14" s="145"/>
      <c r="AD14" s="145"/>
      <c r="AE14" s="145"/>
      <c r="AF14" s="145"/>
      <c r="AG14" s="145" t="s">
        <v>161</v>
      </c>
      <c r="AH14" s="145">
        <v>0</v>
      </c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</row>
    <row r="15" spans="1:60" x14ac:dyDescent="0.2">
      <c r="A15" s="161" t="s">
        <v>151</v>
      </c>
      <c r="B15" s="162" t="s">
        <v>64</v>
      </c>
      <c r="C15" s="176" t="s">
        <v>65</v>
      </c>
      <c r="D15" s="163"/>
      <c r="E15" s="164"/>
      <c r="F15" s="165"/>
      <c r="G15" s="165">
        <f>SUMIF(AG16:AG32,"&lt;&gt;NOR",G16:G32)</f>
        <v>0</v>
      </c>
      <c r="H15" s="165"/>
      <c r="I15" s="165">
        <f>SUM(I16:I32)</f>
        <v>0</v>
      </c>
      <c r="J15" s="165"/>
      <c r="K15" s="165">
        <f>SUM(K16:K32)</f>
        <v>0</v>
      </c>
      <c r="L15" s="165"/>
      <c r="M15" s="165">
        <f>SUM(M16:M32)</f>
        <v>0</v>
      </c>
      <c r="N15" s="165"/>
      <c r="O15" s="165">
        <f>SUM(O16:O32)</f>
        <v>1.58</v>
      </c>
      <c r="P15" s="165"/>
      <c r="Q15" s="165">
        <f>SUM(Q16:Q32)</f>
        <v>0</v>
      </c>
      <c r="R15" s="165"/>
      <c r="S15" s="165"/>
      <c r="T15" s="166"/>
      <c r="U15" s="160"/>
      <c r="V15" s="160">
        <f>SUM(V16:V32)</f>
        <v>52.059999999999995</v>
      </c>
      <c r="W15" s="160"/>
      <c r="X15" s="160"/>
      <c r="AG15" t="s">
        <v>152</v>
      </c>
    </row>
    <row r="16" spans="1:60" ht="33.75" outlineLevel="1" x14ac:dyDescent="0.2">
      <c r="A16" s="167">
        <v>3</v>
      </c>
      <c r="B16" s="168" t="s">
        <v>781</v>
      </c>
      <c r="C16" s="177" t="s">
        <v>782</v>
      </c>
      <c r="D16" s="169" t="s">
        <v>155</v>
      </c>
      <c r="E16" s="170">
        <v>39</v>
      </c>
      <c r="F16" s="171"/>
      <c r="G16" s="172">
        <f>ROUND(E16*F16,2)</f>
        <v>0</v>
      </c>
      <c r="H16" s="171"/>
      <c r="I16" s="172">
        <f>ROUND(E16*H16,2)</f>
        <v>0</v>
      </c>
      <c r="J16" s="171"/>
      <c r="K16" s="172">
        <f>ROUND(E16*J16,2)</f>
        <v>0</v>
      </c>
      <c r="L16" s="172">
        <v>15</v>
      </c>
      <c r="M16" s="172">
        <f>G16*(1+L16/100)</f>
        <v>0</v>
      </c>
      <c r="N16" s="172">
        <v>1.184E-2</v>
      </c>
      <c r="O16" s="172">
        <f>ROUND(E16*N16,2)</f>
        <v>0.46</v>
      </c>
      <c r="P16" s="172">
        <v>0</v>
      </c>
      <c r="Q16" s="172">
        <f>ROUND(E16*P16,2)</f>
        <v>0</v>
      </c>
      <c r="R16" s="172" t="s">
        <v>776</v>
      </c>
      <c r="S16" s="172" t="s">
        <v>157</v>
      </c>
      <c r="T16" s="173" t="s">
        <v>157</v>
      </c>
      <c r="U16" s="154">
        <v>0.38947999999999999</v>
      </c>
      <c r="V16" s="154">
        <f>ROUND(E16*U16,2)</f>
        <v>15.19</v>
      </c>
      <c r="W16" s="154"/>
      <c r="X16" s="154" t="s">
        <v>158</v>
      </c>
      <c r="Y16" s="145"/>
      <c r="Z16" s="145"/>
      <c r="AA16" s="145"/>
      <c r="AB16" s="145"/>
      <c r="AC16" s="145"/>
      <c r="AD16" s="145"/>
      <c r="AE16" s="145"/>
      <c r="AF16" s="145"/>
      <c r="AG16" s="145" t="s">
        <v>159</v>
      </c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</row>
    <row r="17" spans="1:60" outlineLevel="1" x14ac:dyDescent="0.2">
      <c r="A17" s="152"/>
      <c r="B17" s="153"/>
      <c r="C17" s="247" t="s">
        <v>783</v>
      </c>
      <c r="D17" s="248"/>
      <c r="E17" s="248"/>
      <c r="F17" s="248"/>
      <c r="G17" s="248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45"/>
      <c r="Z17" s="145"/>
      <c r="AA17" s="145"/>
      <c r="AB17" s="145"/>
      <c r="AC17" s="145"/>
      <c r="AD17" s="145"/>
      <c r="AE17" s="145"/>
      <c r="AF17" s="145"/>
      <c r="AG17" s="145" t="s">
        <v>167</v>
      </c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</row>
    <row r="18" spans="1:60" outlineLevel="1" x14ac:dyDescent="0.2">
      <c r="A18" s="152"/>
      <c r="B18" s="153"/>
      <c r="C18" s="178" t="s">
        <v>784</v>
      </c>
      <c r="D18" s="155"/>
      <c r="E18" s="156">
        <v>39</v>
      </c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45"/>
      <c r="Z18" s="145"/>
      <c r="AA18" s="145"/>
      <c r="AB18" s="145"/>
      <c r="AC18" s="145"/>
      <c r="AD18" s="145"/>
      <c r="AE18" s="145"/>
      <c r="AF18" s="145"/>
      <c r="AG18" s="145" t="s">
        <v>161</v>
      </c>
      <c r="AH18" s="145">
        <v>0</v>
      </c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</row>
    <row r="19" spans="1:60" outlineLevel="1" x14ac:dyDescent="0.2">
      <c r="A19" s="167">
        <v>4</v>
      </c>
      <c r="B19" s="168" t="s">
        <v>785</v>
      </c>
      <c r="C19" s="177" t="s">
        <v>786</v>
      </c>
      <c r="D19" s="169" t="s">
        <v>164</v>
      </c>
      <c r="E19" s="170">
        <v>10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15</v>
      </c>
      <c r="M19" s="172">
        <f>G19*(1+L19/100)</f>
        <v>0</v>
      </c>
      <c r="N19" s="172">
        <v>3.7100000000000002E-3</v>
      </c>
      <c r="O19" s="172">
        <f>ROUND(E19*N19,2)</f>
        <v>0.04</v>
      </c>
      <c r="P19" s="172">
        <v>0</v>
      </c>
      <c r="Q19" s="172">
        <f>ROUND(E19*P19,2)</f>
        <v>0</v>
      </c>
      <c r="R19" s="172" t="s">
        <v>776</v>
      </c>
      <c r="S19" s="172" t="s">
        <v>157</v>
      </c>
      <c r="T19" s="173" t="s">
        <v>157</v>
      </c>
      <c r="U19" s="154">
        <v>0.18179999999999999</v>
      </c>
      <c r="V19" s="154">
        <f>ROUND(E19*U19,2)</f>
        <v>1.82</v>
      </c>
      <c r="W19" s="154"/>
      <c r="X19" s="154" t="s">
        <v>158</v>
      </c>
      <c r="Y19" s="145"/>
      <c r="Z19" s="145"/>
      <c r="AA19" s="145"/>
      <c r="AB19" s="145"/>
      <c r="AC19" s="145"/>
      <c r="AD19" s="145"/>
      <c r="AE19" s="145"/>
      <c r="AF19" s="145"/>
      <c r="AG19" s="145" t="s">
        <v>159</v>
      </c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outlineLevel="1" x14ac:dyDescent="0.2">
      <c r="A20" s="152"/>
      <c r="B20" s="153"/>
      <c r="C20" s="178" t="s">
        <v>787</v>
      </c>
      <c r="D20" s="155"/>
      <c r="E20" s="156">
        <v>10</v>
      </c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45"/>
      <c r="Z20" s="145"/>
      <c r="AA20" s="145"/>
      <c r="AB20" s="145"/>
      <c r="AC20" s="145"/>
      <c r="AD20" s="145"/>
      <c r="AE20" s="145"/>
      <c r="AF20" s="145"/>
      <c r="AG20" s="145" t="s">
        <v>161</v>
      </c>
      <c r="AH20" s="145">
        <v>0</v>
      </c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</row>
    <row r="21" spans="1:60" outlineLevel="1" x14ac:dyDescent="0.2">
      <c r="A21" s="167">
        <v>5</v>
      </c>
      <c r="B21" s="168" t="s">
        <v>788</v>
      </c>
      <c r="C21" s="177" t="s">
        <v>789</v>
      </c>
      <c r="D21" s="169" t="s">
        <v>155</v>
      </c>
      <c r="E21" s="170">
        <v>0.1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15</v>
      </c>
      <c r="M21" s="172">
        <f>G21*(1+L21/100)</f>
        <v>0</v>
      </c>
      <c r="N21" s="172">
        <v>4.7660000000000001E-2</v>
      </c>
      <c r="O21" s="172">
        <f>ROUND(E21*N21,2)</f>
        <v>0</v>
      </c>
      <c r="P21" s="172">
        <v>0</v>
      </c>
      <c r="Q21" s="172">
        <f>ROUND(E21*P21,2)</f>
        <v>0</v>
      </c>
      <c r="R21" s="172" t="s">
        <v>790</v>
      </c>
      <c r="S21" s="172" t="s">
        <v>157</v>
      </c>
      <c r="T21" s="173" t="s">
        <v>157</v>
      </c>
      <c r="U21" s="154">
        <v>0.84</v>
      </c>
      <c r="V21" s="154">
        <f>ROUND(E21*U21,2)</f>
        <v>0.08</v>
      </c>
      <c r="W21" s="154"/>
      <c r="X21" s="154" t="s">
        <v>158</v>
      </c>
      <c r="Y21" s="145"/>
      <c r="Z21" s="145"/>
      <c r="AA21" s="145"/>
      <c r="AB21" s="145"/>
      <c r="AC21" s="145"/>
      <c r="AD21" s="145"/>
      <c r="AE21" s="145"/>
      <c r="AF21" s="145"/>
      <c r="AG21" s="145" t="s">
        <v>159</v>
      </c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outlineLevel="1" x14ac:dyDescent="0.2">
      <c r="A22" s="152"/>
      <c r="B22" s="153"/>
      <c r="C22" s="247" t="s">
        <v>791</v>
      </c>
      <c r="D22" s="248"/>
      <c r="E22" s="248"/>
      <c r="F22" s="248"/>
      <c r="G22" s="248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45"/>
      <c r="Z22" s="145"/>
      <c r="AA22" s="145"/>
      <c r="AB22" s="145"/>
      <c r="AC22" s="145"/>
      <c r="AD22" s="145"/>
      <c r="AE22" s="145"/>
      <c r="AF22" s="145"/>
      <c r="AG22" s="145" t="s">
        <v>167</v>
      </c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</row>
    <row r="23" spans="1:60" outlineLevel="1" x14ac:dyDescent="0.2">
      <c r="A23" s="152"/>
      <c r="B23" s="153"/>
      <c r="C23" s="178" t="s">
        <v>792</v>
      </c>
      <c r="D23" s="155"/>
      <c r="E23" s="156">
        <v>0.1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45"/>
      <c r="Z23" s="145"/>
      <c r="AA23" s="145"/>
      <c r="AB23" s="145"/>
      <c r="AC23" s="145"/>
      <c r="AD23" s="145"/>
      <c r="AE23" s="145"/>
      <c r="AF23" s="145"/>
      <c r="AG23" s="145" t="s">
        <v>161</v>
      </c>
      <c r="AH23" s="145">
        <v>5</v>
      </c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1:60" ht="22.5" outlineLevel="1" x14ac:dyDescent="0.2">
      <c r="A24" s="167">
        <v>6</v>
      </c>
      <c r="B24" s="168" t="s">
        <v>793</v>
      </c>
      <c r="C24" s="177" t="s">
        <v>794</v>
      </c>
      <c r="D24" s="169" t="s">
        <v>155</v>
      </c>
      <c r="E24" s="170">
        <v>103.7</v>
      </c>
      <c r="F24" s="171"/>
      <c r="G24" s="172">
        <f>ROUND(E24*F24,2)</f>
        <v>0</v>
      </c>
      <c r="H24" s="171"/>
      <c r="I24" s="172">
        <f>ROUND(E24*H24,2)</f>
        <v>0</v>
      </c>
      <c r="J24" s="171"/>
      <c r="K24" s="172">
        <f>ROUND(E24*J24,2)</f>
        <v>0</v>
      </c>
      <c r="L24" s="172">
        <v>15</v>
      </c>
      <c r="M24" s="172">
        <f>G24*(1+L24/100)</f>
        <v>0</v>
      </c>
      <c r="N24" s="172">
        <v>1.038E-2</v>
      </c>
      <c r="O24" s="172">
        <f>ROUND(E24*N24,2)</f>
        <v>1.08</v>
      </c>
      <c r="P24" s="172">
        <v>0</v>
      </c>
      <c r="Q24" s="172">
        <f>ROUND(E24*P24,2)</f>
        <v>0</v>
      </c>
      <c r="R24" s="172" t="s">
        <v>776</v>
      </c>
      <c r="S24" s="172" t="s">
        <v>157</v>
      </c>
      <c r="T24" s="173" t="s">
        <v>157</v>
      </c>
      <c r="U24" s="154">
        <v>0.33688000000000001</v>
      </c>
      <c r="V24" s="154">
        <f>ROUND(E24*U24,2)</f>
        <v>34.93</v>
      </c>
      <c r="W24" s="154"/>
      <c r="X24" s="154" t="s">
        <v>158</v>
      </c>
      <c r="Y24" s="145"/>
      <c r="Z24" s="145"/>
      <c r="AA24" s="145"/>
      <c r="AB24" s="145"/>
      <c r="AC24" s="145"/>
      <c r="AD24" s="145"/>
      <c r="AE24" s="145"/>
      <c r="AF24" s="145"/>
      <c r="AG24" s="145" t="s">
        <v>159</v>
      </c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</row>
    <row r="25" spans="1:60" outlineLevel="1" x14ac:dyDescent="0.2">
      <c r="A25" s="152"/>
      <c r="B25" s="153"/>
      <c r="C25" s="247" t="s">
        <v>783</v>
      </c>
      <c r="D25" s="248"/>
      <c r="E25" s="248"/>
      <c r="F25" s="248"/>
      <c r="G25" s="248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45"/>
      <c r="Z25" s="145"/>
      <c r="AA25" s="145"/>
      <c r="AB25" s="145"/>
      <c r="AC25" s="145"/>
      <c r="AD25" s="145"/>
      <c r="AE25" s="145"/>
      <c r="AF25" s="145"/>
      <c r="AG25" s="145" t="s">
        <v>167</v>
      </c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</row>
    <row r="26" spans="1:60" outlineLevel="1" x14ac:dyDescent="0.2">
      <c r="A26" s="152"/>
      <c r="B26" s="153"/>
      <c r="C26" s="178" t="s">
        <v>795</v>
      </c>
      <c r="D26" s="155"/>
      <c r="E26" s="156">
        <v>103.7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45"/>
      <c r="Z26" s="145"/>
      <c r="AA26" s="145"/>
      <c r="AB26" s="145"/>
      <c r="AC26" s="145"/>
      <c r="AD26" s="145"/>
      <c r="AE26" s="145"/>
      <c r="AF26" s="145"/>
      <c r="AG26" s="145" t="s">
        <v>161</v>
      </c>
      <c r="AH26" s="145">
        <v>0</v>
      </c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</row>
    <row r="27" spans="1:60" ht="22.5" outlineLevel="1" x14ac:dyDescent="0.2">
      <c r="A27" s="167">
        <v>7</v>
      </c>
      <c r="B27" s="168" t="s">
        <v>796</v>
      </c>
      <c r="C27" s="177" t="s">
        <v>797</v>
      </c>
      <c r="D27" s="169" t="s">
        <v>155</v>
      </c>
      <c r="E27" s="170">
        <v>0.1</v>
      </c>
      <c r="F27" s="171"/>
      <c r="G27" s="172">
        <f>ROUND(E27*F27,2)</f>
        <v>0</v>
      </c>
      <c r="H27" s="171"/>
      <c r="I27" s="172">
        <f>ROUND(E27*H27,2)</f>
        <v>0</v>
      </c>
      <c r="J27" s="171"/>
      <c r="K27" s="172">
        <f>ROUND(E27*J27,2)</f>
        <v>0</v>
      </c>
      <c r="L27" s="172">
        <v>15</v>
      </c>
      <c r="M27" s="172">
        <f>G27*(1+L27/100)</f>
        <v>0</v>
      </c>
      <c r="N27" s="172">
        <v>3.6700000000000001E-3</v>
      </c>
      <c r="O27" s="172">
        <f>ROUND(E27*N27,2)</f>
        <v>0</v>
      </c>
      <c r="P27" s="172">
        <v>0</v>
      </c>
      <c r="Q27" s="172">
        <f>ROUND(E27*P27,2)</f>
        <v>0</v>
      </c>
      <c r="R27" s="172" t="s">
        <v>790</v>
      </c>
      <c r="S27" s="172" t="s">
        <v>157</v>
      </c>
      <c r="T27" s="173" t="s">
        <v>157</v>
      </c>
      <c r="U27" s="154">
        <v>0.36199999999999999</v>
      </c>
      <c r="V27" s="154">
        <f>ROUND(E27*U27,2)</f>
        <v>0.04</v>
      </c>
      <c r="W27" s="154"/>
      <c r="X27" s="154" t="s">
        <v>158</v>
      </c>
      <c r="Y27" s="145"/>
      <c r="Z27" s="145"/>
      <c r="AA27" s="145"/>
      <c r="AB27" s="145"/>
      <c r="AC27" s="145"/>
      <c r="AD27" s="145"/>
      <c r="AE27" s="145"/>
      <c r="AF27" s="145"/>
      <c r="AG27" s="145" t="s">
        <v>159</v>
      </c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</row>
    <row r="28" spans="1:60" outlineLevel="1" x14ac:dyDescent="0.2">
      <c r="A28" s="152"/>
      <c r="B28" s="153"/>
      <c r="C28" s="247" t="s">
        <v>791</v>
      </c>
      <c r="D28" s="248"/>
      <c r="E28" s="248"/>
      <c r="F28" s="248"/>
      <c r="G28" s="248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45"/>
      <c r="Z28" s="145"/>
      <c r="AA28" s="145"/>
      <c r="AB28" s="145"/>
      <c r="AC28" s="145"/>
      <c r="AD28" s="145"/>
      <c r="AE28" s="145"/>
      <c r="AF28" s="145"/>
      <c r="AG28" s="145" t="s">
        <v>167</v>
      </c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</row>
    <row r="29" spans="1:60" outlineLevel="1" x14ac:dyDescent="0.2">
      <c r="A29" s="152"/>
      <c r="B29" s="153"/>
      <c r="C29" s="178" t="s">
        <v>309</v>
      </c>
      <c r="D29" s="155"/>
      <c r="E29" s="156">
        <v>0.1</v>
      </c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45"/>
      <c r="Z29" s="145"/>
      <c r="AA29" s="145"/>
      <c r="AB29" s="145"/>
      <c r="AC29" s="145"/>
      <c r="AD29" s="145"/>
      <c r="AE29" s="145"/>
      <c r="AF29" s="145"/>
      <c r="AG29" s="145" t="s">
        <v>161</v>
      </c>
      <c r="AH29" s="145">
        <v>0</v>
      </c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</row>
    <row r="30" spans="1:60" outlineLevel="1" x14ac:dyDescent="0.2">
      <c r="A30" s="167">
        <v>8</v>
      </c>
      <c r="B30" s="168" t="s">
        <v>798</v>
      </c>
      <c r="C30" s="177" t="s">
        <v>799</v>
      </c>
      <c r="D30" s="169" t="s">
        <v>164</v>
      </c>
      <c r="E30" s="170">
        <v>6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15</v>
      </c>
      <c r="M30" s="172">
        <f>G30*(1+L30/100)</f>
        <v>0</v>
      </c>
      <c r="N30" s="172">
        <v>0</v>
      </c>
      <c r="O30" s="172">
        <f>ROUND(E30*N30,2)</f>
        <v>0</v>
      </c>
      <c r="P30" s="172">
        <v>0</v>
      </c>
      <c r="Q30" s="172">
        <f>ROUND(E30*P30,2)</f>
        <v>0</v>
      </c>
      <c r="R30" s="172"/>
      <c r="S30" s="172" t="s">
        <v>220</v>
      </c>
      <c r="T30" s="173" t="s">
        <v>221</v>
      </c>
      <c r="U30" s="154">
        <v>0</v>
      </c>
      <c r="V30" s="154">
        <f>ROUND(E30*U30,2)</f>
        <v>0</v>
      </c>
      <c r="W30" s="154"/>
      <c r="X30" s="154" t="s">
        <v>158</v>
      </c>
      <c r="Y30" s="145"/>
      <c r="Z30" s="145"/>
      <c r="AA30" s="145"/>
      <c r="AB30" s="145"/>
      <c r="AC30" s="145"/>
      <c r="AD30" s="145"/>
      <c r="AE30" s="145"/>
      <c r="AF30" s="145"/>
      <c r="AG30" s="145" t="s">
        <v>159</v>
      </c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</row>
    <row r="31" spans="1:60" outlineLevel="1" x14ac:dyDescent="0.2">
      <c r="A31" s="152"/>
      <c r="B31" s="153"/>
      <c r="C31" s="247" t="s">
        <v>800</v>
      </c>
      <c r="D31" s="248"/>
      <c r="E31" s="248"/>
      <c r="F31" s="248"/>
      <c r="G31" s="248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45"/>
      <c r="Z31" s="145"/>
      <c r="AA31" s="145"/>
      <c r="AB31" s="145"/>
      <c r="AC31" s="145"/>
      <c r="AD31" s="145"/>
      <c r="AE31" s="145"/>
      <c r="AF31" s="145"/>
      <c r="AG31" s="145" t="s">
        <v>167</v>
      </c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</row>
    <row r="32" spans="1:60" outlineLevel="1" x14ac:dyDescent="0.2">
      <c r="A32" s="152"/>
      <c r="B32" s="153"/>
      <c r="C32" s="178" t="s">
        <v>801</v>
      </c>
      <c r="D32" s="155"/>
      <c r="E32" s="156">
        <v>6</v>
      </c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45"/>
      <c r="Z32" s="145"/>
      <c r="AA32" s="145"/>
      <c r="AB32" s="145"/>
      <c r="AC32" s="145"/>
      <c r="AD32" s="145"/>
      <c r="AE32" s="145"/>
      <c r="AF32" s="145"/>
      <c r="AG32" s="145" t="s">
        <v>161</v>
      </c>
      <c r="AH32" s="145">
        <v>0</v>
      </c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</row>
    <row r="33" spans="1:60" x14ac:dyDescent="0.2">
      <c r="A33" s="161" t="s">
        <v>151</v>
      </c>
      <c r="B33" s="162" t="s">
        <v>66</v>
      </c>
      <c r="C33" s="176" t="s">
        <v>67</v>
      </c>
      <c r="D33" s="163"/>
      <c r="E33" s="164"/>
      <c r="F33" s="165"/>
      <c r="G33" s="165">
        <f>SUMIF(AG34:AG41,"&lt;&gt;NOR",G34:G41)</f>
        <v>0</v>
      </c>
      <c r="H33" s="165"/>
      <c r="I33" s="165">
        <f>SUM(I34:I41)</f>
        <v>0</v>
      </c>
      <c r="J33" s="165"/>
      <c r="K33" s="165">
        <f>SUM(K34:K41)</f>
        <v>0</v>
      </c>
      <c r="L33" s="165"/>
      <c r="M33" s="165">
        <f>SUM(M34:M41)</f>
        <v>0</v>
      </c>
      <c r="N33" s="165"/>
      <c r="O33" s="165">
        <f>SUM(O34:O41)</f>
        <v>0.1</v>
      </c>
      <c r="P33" s="165"/>
      <c r="Q33" s="165">
        <f>SUM(Q34:Q41)</f>
        <v>0</v>
      </c>
      <c r="R33" s="165"/>
      <c r="S33" s="165"/>
      <c r="T33" s="166"/>
      <c r="U33" s="160"/>
      <c r="V33" s="160">
        <f>SUM(V34:V41)</f>
        <v>0.13</v>
      </c>
      <c r="W33" s="160"/>
      <c r="X33" s="160"/>
      <c r="AG33" t="s">
        <v>152</v>
      </c>
    </row>
    <row r="34" spans="1:60" outlineLevel="1" x14ac:dyDescent="0.2">
      <c r="A34" s="167">
        <v>9</v>
      </c>
      <c r="B34" s="168" t="s">
        <v>802</v>
      </c>
      <c r="C34" s="177" t="s">
        <v>803</v>
      </c>
      <c r="D34" s="169" t="s">
        <v>775</v>
      </c>
      <c r="E34" s="170">
        <v>4.0629999999999999E-2</v>
      </c>
      <c r="F34" s="171"/>
      <c r="G34" s="172">
        <f>ROUND(E34*F34,2)</f>
        <v>0</v>
      </c>
      <c r="H34" s="171"/>
      <c r="I34" s="172">
        <f>ROUND(E34*H34,2)</f>
        <v>0</v>
      </c>
      <c r="J34" s="171"/>
      <c r="K34" s="172">
        <f>ROUND(E34*J34,2)</f>
        <v>0</v>
      </c>
      <c r="L34" s="172">
        <v>15</v>
      </c>
      <c r="M34" s="172">
        <f>G34*(1+L34/100)</f>
        <v>0</v>
      </c>
      <c r="N34" s="172">
        <v>2.5249999999999999</v>
      </c>
      <c r="O34" s="172">
        <f>ROUND(E34*N34,2)</f>
        <v>0.1</v>
      </c>
      <c r="P34" s="172">
        <v>0</v>
      </c>
      <c r="Q34" s="172">
        <f>ROUND(E34*P34,2)</f>
        <v>0</v>
      </c>
      <c r="R34" s="172" t="s">
        <v>790</v>
      </c>
      <c r="S34" s="172" t="s">
        <v>157</v>
      </c>
      <c r="T34" s="173" t="s">
        <v>157</v>
      </c>
      <c r="U34" s="154">
        <v>2.3170000000000002</v>
      </c>
      <c r="V34" s="154">
        <f>ROUND(E34*U34,2)</f>
        <v>0.09</v>
      </c>
      <c r="W34" s="154"/>
      <c r="X34" s="154" t="s">
        <v>158</v>
      </c>
      <c r="Y34" s="145"/>
      <c r="Z34" s="145"/>
      <c r="AA34" s="145"/>
      <c r="AB34" s="145"/>
      <c r="AC34" s="145"/>
      <c r="AD34" s="145"/>
      <c r="AE34" s="145"/>
      <c r="AF34" s="145"/>
      <c r="AG34" s="145" t="s">
        <v>159</v>
      </c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</row>
    <row r="35" spans="1:60" outlineLevel="1" x14ac:dyDescent="0.2">
      <c r="A35" s="152"/>
      <c r="B35" s="153"/>
      <c r="C35" s="245" t="s">
        <v>804</v>
      </c>
      <c r="D35" s="246"/>
      <c r="E35" s="246"/>
      <c r="F35" s="246"/>
      <c r="G35" s="246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45"/>
      <c r="Z35" s="145"/>
      <c r="AA35" s="145"/>
      <c r="AB35" s="145"/>
      <c r="AC35" s="145"/>
      <c r="AD35" s="145"/>
      <c r="AE35" s="145"/>
      <c r="AF35" s="145"/>
      <c r="AG35" s="145" t="s">
        <v>179</v>
      </c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</row>
    <row r="36" spans="1:60" outlineLevel="1" x14ac:dyDescent="0.2">
      <c r="A36" s="152"/>
      <c r="B36" s="153"/>
      <c r="C36" s="249" t="s">
        <v>805</v>
      </c>
      <c r="D36" s="250"/>
      <c r="E36" s="250"/>
      <c r="F36" s="250"/>
      <c r="G36" s="250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45"/>
      <c r="Z36" s="145"/>
      <c r="AA36" s="145"/>
      <c r="AB36" s="145"/>
      <c r="AC36" s="145"/>
      <c r="AD36" s="145"/>
      <c r="AE36" s="145"/>
      <c r="AF36" s="145"/>
      <c r="AG36" s="145" t="s">
        <v>167</v>
      </c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</row>
    <row r="37" spans="1:60" outlineLevel="1" x14ac:dyDescent="0.2">
      <c r="A37" s="152"/>
      <c r="B37" s="153"/>
      <c r="C37" s="249" t="s">
        <v>806</v>
      </c>
      <c r="D37" s="250"/>
      <c r="E37" s="250"/>
      <c r="F37" s="250"/>
      <c r="G37" s="250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45"/>
      <c r="Z37" s="145"/>
      <c r="AA37" s="145"/>
      <c r="AB37" s="145"/>
      <c r="AC37" s="145"/>
      <c r="AD37" s="145"/>
      <c r="AE37" s="145"/>
      <c r="AF37" s="145"/>
      <c r="AG37" s="145" t="s">
        <v>167</v>
      </c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</row>
    <row r="38" spans="1:60" outlineLevel="1" x14ac:dyDescent="0.2">
      <c r="A38" s="152"/>
      <c r="B38" s="153"/>
      <c r="C38" s="178" t="s">
        <v>807</v>
      </c>
      <c r="D38" s="155"/>
      <c r="E38" s="156">
        <v>4.0629999999999999E-2</v>
      </c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45"/>
      <c r="Z38" s="145"/>
      <c r="AA38" s="145"/>
      <c r="AB38" s="145"/>
      <c r="AC38" s="145"/>
      <c r="AD38" s="145"/>
      <c r="AE38" s="145"/>
      <c r="AF38" s="145"/>
      <c r="AG38" s="145" t="s">
        <v>161</v>
      </c>
      <c r="AH38" s="145">
        <v>0</v>
      </c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</row>
    <row r="39" spans="1:60" outlineLevel="1" x14ac:dyDescent="0.2">
      <c r="A39" s="167">
        <v>10</v>
      </c>
      <c r="B39" s="168" t="s">
        <v>808</v>
      </c>
      <c r="C39" s="177" t="s">
        <v>809</v>
      </c>
      <c r="D39" s="169" t="s">
        <v>300</v>
      </c>
      <c r="E39" s="170">
        <v>2.5000000000000001E-3</v>
      </c>
      <c r="F39" s="171"/>
      <c r="G39" s="172">
        <f>ROUND(E39*F39,2)</f>
        <v>0</v>
      </c>
      <c r="H39" s="171"/>
      <c r="I39" s="172">
        <f>ROUND(E39*H39,2)</f>
        <v>0</v>
      </c>
      <c r="J39" s="171"/>
      <c r="K39" s="172">
        <f>ROUND(E39*J39,2)</f>
        <v>0</v>
      </c>
      <c r="L39" s="172">
        <v>15</v>
      </c>
      <c r="M39" s="172">
        <f>G39*(1+L39/100)</f>
        <v>0</v>
      </c>
      <c r="N39" s="172">
        <v>1.0662499999999999</v>
      </c>
      <c r="O39" s="172">
        <f>ROUND(E39*N39,2)</f>
        <v>0</v>
      </c>
      <c r="P39" s="172">
        <v>0</v>
      </c>
      <c r="Q39" s="172">
        <f>ROUND(E39*P39,2)</f>
        <v>0</v>
      </c>
      <c r="R39" s="172" t="s">
        <v>790</v>
      </c>
      <c r="S39" s="172" t="s">
        <v>157</v>
      </c>
      <c r="T39" s="173" t="s">
        <v>157</v>
      </c>
      <c r="U39" s="154">
        <v>15.231</v>
      </c>
      <c r="V39" s="154">
        <f>ROUND(E39*U39,2)</f>
        <v>0.04</v>
      </c>
      <c r="W39" s="154"/>
      <c r="X39" s="154" t="s">
        <v>158</v>
      </c>
      <c r="Y39" s="145"/>
      <c r="Z39" s="145"/>
      <c r="AA39" s="145"/>
      <c r="AB39" s="145"/>
      <c r="AC39" s="145"/>
      <c r="AD39" s="145"/>
      <c r="AE39" s="145"/>
      <c r="AF39" s="145"/>
      <c r="AG39" s="145" t="s">
        <v>159</v>
      </c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</row>
    <row r="40" spans="1:60" outlineLevel="1" x14ac:dyDescent="0.2">
      <c r="A40" s="152"/>
      <c r="B40" s="153"/>
      <c r="C40" s="245" t="s">
        <v>810</v>
      </c>
      <c r="D40" s="246"/>
      <c r="E40" s="246"/>
      <c r="F40" s="246"/>
      <c r="G40" s="246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45"/>
      <c r="Z40" s="145"/>
      <c r="AA40" s="145"/>
      <c r="AB40" s="145"/>
      <c r="AC40" s="145"/>
      <c r="AD40" s="145"/>
      <c r="AE40" s="145"/>
      <c r="AF40" s="145"/>
      <c r="AG40" s="145" t="s">
        <v>179</v>
      </c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</row>
    <row r="41" spans="1:60" outlineLevel="1" x14ac:dyDescent="0.2">
      <c r="A41" s="152"/>
      <c r="B41" s="153"/>
      <c r="C41" s="178" t="s">
        <v>811</v>
      </c>
      <c r="D41" s="155"/>
      <c r="E41" s="156">
        <v>2.5000000000000001E-3</v>
      </c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45"/>
      <c r="Z41" s="145"/>
      <c r="AA41" s="145"/>
      <c r="AB41" s="145"/>
      <c r="AC41" s="145"/>
      <c r="AD41" s="145"/>
      <c r="AE41" s="145"/>
      <c r="AF41" s="145"/>
      <c r="AG41" s="145" t="s">
        <v>161</v>
      </c>
      <c r="AH41" s="145">
        <v>0</v>
      </c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</row>
    <row r="42" spans="1:60" x14ac:dyDescent="0.2">
      <c r="A42" s="161" t="s">
        <v>151</v>
      </c>
      <c r="B42" s="162" t="s">
        <v>68</v>
      </c>
      <c r="C42" s="176" t="s">
        <v>69</v>
      </c>
      <c r="D42" s="163"/>
      <c r="E42" s="164"/>
      <c r="F42" s="165"/>
      <c r="G42" s="165">
        <f>SUMIF(AG43:AG44,"&lt;&gt;NOR",G43:G44)</f>
        <v>0</v>
      </c>
      <c r="H42" s="165"/>
      <c r="I42" s="165">
        <f>SUM(I43:I44)</f>
        <v>0</v>
      </c>
      <c r="J42" s="165"/>
      <c r="K42" s="165">
        <f>SUM(K43:K44)</f>
        <v>0</v>
      </c>
      <c r="L42" s="165"/>
      <c r="M42" s="165">
        <f>SUM(M43:M44)</f>
        <v>0</v>
      </c>
      <c r="N42" s="165"/>
      <c r="O42" s="165">
        <f>SUM(O43:O44)</f>
        <v>0.28999999999999998</v>
      </c>
      <c r="P42" s="165"/>
      <c r="Q42" s="165">
        <f>SUM(Q43:Q44)</f>
        <v>0</v>
      </c>
      <c r="R42" s="165"/>
      <c r="S42" s="165"/>
      <c r="T42" s="166"/>
      <c r="U42" s="160"/>
      <c r="V42" s="160">
        <f>SUM(V43:V44)</f>
        <v>11.7</v>
      </c>
      <c r="W42" s="160"/>
      <c r="X42" s="160"/>
      <c r="AG42" t="s">
        <v>152</v>
      </c>
    </row>
    <row r="43" spans="1:60" outlineLevel="1" x14ac:dyDescent="0.2">
      <c r="A43" s="167">
        <v>11</v>
      </c>
      <c r="B43" s="168" t="s">
        <v>812</v>
      </c>
      <c r="C43" s="177" t="s">
        <v>813</v>
      </c>
      <c r="D43" s="169" t="s">
        <v>155</v>
      </c>
      <c r="E43" s="170">
        <v>45</v>
      </c>
      <c r="F43" s="171"/>
      <c r="G43" s="172">
        <f>ROUND(E43*F43,2)</f>
        <v>0</v>
      </c>
      <c r="H43" s="171"/>
      <c r="I43" s="172">
        <f>ROUND(E43*H43,2)</f>
        <v>0</v>
      </c>
      <c r="J43" s="171"/>
      <c r="K43" s="172">
        <f>ROUND(E43*J43,2)</f>
        <v>0</v>
      </c>
      <c r="L43" s="172">
        <v>15</v>
      </c>
      <c r="M43" s="172">
        <f>G43*(1+L43/100)</f>
        <v>0</v>
      </c>
      <c r="N43" s="172">
        <v>6.3499999999999997E-3</v>
      </c>
      <c r="O43" s="172">
        <f>ROUND(E43*N43,2)</f>
        <v>0.28999999999999998</v>
      </c>
      <c r="P43" s="172">
        <v>0</v>
      </c>
      <c r="Q43" s="172">
        <f>ROUND(E43*P43,2)</f>
        <v>0</v>
      </c>
      <c r="R43" s="172" t="s">
        <v>156</v>
      </c>
      <c r="S43" s="172" t="s">
        <v>157</v>
      </c>
      <c r="T43" s="173" t="s">
        <v>157</v>
      </c>
      <c r="U43" s="154">
        <v>0.26</v>
      </c>
      <c r="V43" s="154">
        <f>ROUND(E43*U43,2)</f>
        <v>11.7</v>
      </c>
      <c r="W43" s="154"/>
      <c r="X43" s="154" t="s">
        <v>158</v>
      </c>
      <c r="Y43" s="145"/>
      <c r="Z43" s="145"/>
      <c r="AA43" s="145"/>
      <c r="AB43" s="145"/>
      <c r="AC43" s="145"/>
      <c r="AD43" s="145"/>
      <c r="AE43" s="145"/>
      <c r="AF43" s="145"/>
      <c r="AG43" s="145" t="s">
        <v>159</v>
      </c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</row>
    <row r="44" spans="1:60" outlineLevel="1" x14ac:dyDescent="0.2">
      <c r="A44" s="152"/>
      <c r="B44" s="153"/>
      <c r="C44" s="178" t="s">
        <v>814</v>
      </c>
      <c r="D44" s="155"/>
      <c r="E44" s="156">
        <v>45</v>
      </c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45"/>
      <c r="Z44" s="145"/>
      <c r="AA44" s="145"/>
      <c r="AB44" s="145"/>
      <c r="AC44" s="145"/>
      <c r="AD44" s="145"/>
      <c r="AE44" s="145"/>
      <c r="AF44" s="145"/>
      <c r="AG44" s="145" t="s">
        <v>161</v>
      </c>
      <c r="AH44" s="145">
        <v>0</v>
      </c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</row>
    <row r="45" spans="1:60" x14ac:dyDescent="0.2">
      <c r="A45" s="161" t="s">
        <v>151</v>
      </c>
      <c r="B45" s="162" t="s">
        <v>70</v>
      </c>
      <c r="C45" s="176" t="s">
        <v>71</v>
      </c>
      <c r="D45" s="163"/>
      <c r="E45" s="164"/>
      <c r="F45" s="165"/>
      <c r="G45" s="165">
        <f>SUMIF(AG46:AG47,"&lt;&gt;NOR",G46:G47)</f>
        <v>0</v>
      </c>
      <c r="H45" s="165"/>
      <c r="I45" s="165">
        <f>SUM(I46:I47)</f>
        <v>0</v>
      </c>
      <c r="J45" s="165"/>
      <c r="K45" s="165">
        <f>SUM(K46:K47)</f>
        <v>0</v>
      </c>
      <c r="L45" s="165"/>
      <c r="M45" s="165">
        <f>SUM(M46:M47)</f>
        <v>0</v>
      </c>
      <c r="N45" s="165"/>
      <c r="O45" s="165">
        <f>SUM(O46:O47)</f>
        <v>0</v>
      </c>
      <c r="P45" s="165"/>
      <c r="Q45" s="165">
        <f>SUM(Q46:Q47)</f>
        <v>0</v>
      </c>
      <c r="R45" s="165"/>
      <c r="S45" s="165"/>
      <c r="T45" s="166"/>
      <c r="U45" s="160"/>
      <c r="V45" s="160">
        <f>SUM(V46:V47)</f>
        <v>10.26</v>
      </c>
      <c r="W45" s="160"/>
      <c r="X45" s="160"/>
      <c r="AG45" t="s">
        <v>152</v>
      </c>
    </row>
    <row r="46" spans="1:60" ht="67.5" outlineLevel="1" x14ac:dyDescent="0.2">
      <c r="A46" s="167">
        <v>12</v>
      </c>
      <c r="B46" s="168" t="s">
        <v>815</v>
      </c>
      <c r="C46" s="177" t="s">
        <v>816</v>
      </c>
      <c r="D46" s="169" t="s">
        <v>155</v>
      </c>
      <c r="E46" s="170">
        <v>39</v>
      </c>
      <c r="F46" s="171"/>
      <c r="G46" s="172">
        <f>ROUND(E46*F46,2)</f>
        <v>0</v>
      </c>
      <c r="H46" s="171"/>
      <c r="I46" s="172">
        <f>ROUND(E46*H46,2)</f>
        <v>0</v>
      </c>
      <c r="J46" s="171"/>
      <c r="K46" s="172">
        <f>ROUND(E46*J46,2)</f>
        <v>0</v>
      </c>
      <c r="L46" s="172">
        <v>15</v>
      </c>
      <c r="M46" s="172">
        <f>G46*(1+L46/100)</f>
        <v>0</v>
      </c>
      <c r="N46" s="172">
        <v>0</v>
      </c>
      <c r="O46" s="172">
        <f>ROUND(E46*N46,2)</f>
        <v>0</v>
      </c>
      <c r="P46" s="172">
        <v>0</v>
      </c>
      <c r="Q46" s="172">
        <f>ROUND(E46*P46,2)</f>
        <v>0</v>
      </c>
      <c r="R46" s="172" t="s">
        <v>790</v>
      </c>
      <c r="S46" s="172" t="s">
        <v>157</v>
      </c>
      <c r="T46" s="173" t="s">
        <v>157</v>
      </c>
      <c r="U46" s="154">
        <v>0.26300000000000001</v>
      </c>
      <c r="V46" s="154">
        <f>ROUND(E46*U46,2)</f>
        <v>10.26</v>
      </c>
      <c r="W46" s="154"/>
      <c r="X46" s="154" t="s">
        <v>158</v>
      </c>
      <c r="Y46" s="145"/>
      <c r="Z46" s="145"/>
      <c r="AA46" s="145"/>
      <c r="AB46" s="145"/>
      <c r="AC46" s="145"/>
      <c r="AD46" s="145"/>
      <c r="AE46" s="145"/>
      <c r="AF46" s="145"/>
      <c r="AG46" s="145" t="s">
        <v>817</v>
      </c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</row>
    <row r="47" spans="1:60" outlineLevel="1" x14ac:dyDescent="0.2">
      <c r="A47" s="152"/>
      <c r="B47" s="153"/>
      <c r="C47" s="178" t="s">
        <v>784</v>
      </c>
      <c r="D47" s="155"/>
      <c r="E47" s="156">
        <v>39</v>
      </c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45"/>
      <c r="Z47" s="145"/>
      <c r="AA47" s="145"/>
      <c r="AB47" s="145"/>
      <c r="AC47" s="145"/>
      <c r="AD47" s="145"/>
      <c r="AE47" s="145"/>
      <c r="AF47" s="145"/>
      <c r="AG47" s="145" t="s">
        <v>161</v>
      </c>
      <c r="AH47" s="145">
        <v>0</v>
      </c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</row>
    <row r="48" spans="1:60" x14ac:dyDescent="0.2">
      <c r="A48" s="161" t="s">
        <v>151</v>
      </c>
      <c r="B48" s="162" t="s">
        <v>72</v>
      </c>
      <c r="C48" s="176" t="s">
        <v>73</v>
      </c>
      <c r="D48" s="163"/>
      <c r="E48" s="164"/>
      <c r="F48" s="165"/>
      <c r="G48" s="165">
        <f>SUMIF(AG49:AG66,"&lt;&gt;NOR",G49:G66)</f>
        <v>0</v>
      </c>
      <c r="H48" s="165"/>
      <c r="I48" s="165">
        <f>SUM(I49:I66)</f>
        <v>0</v>
      </c>
      <c r="J48" s="165"/>
      <c r="K48" s="165">
        <f>SUM(K49:K66)</f>
        <v>0</v>
      </c>
      <c r="L48" s="165"/>
      <c r="M48" s="165">
        <f>SUM(M49:M66)</f>
        <v>0</v>
      </c>
      <c r="N48" s="165"/>
      <c r="O48" s="165">
        <f>SUM(O49:O66)</f>
        <v>0</v>
      </c>
      <c r="P48" s="165"/>
      <c r="Q48" s="165">
        <f>SUM(Q49:Q66)</f>
        <v>1.75</v>
      </c>
      <c r="R48" s="165"/>
      <c r="S48" s="165"/>
      <c r="T48" s="166"/>
      <c r="U48" s="160"/>
      <c r="V48" s="160">
        <f>SUM(V49:V66)</f>
        <v>12.920000000000002</v>
      </c>
      <c r="W48" s="160"/>
      <c r="X48" s="160"/>
      <c r="AG48" t="s">
        <v>152</v>
      </c>
    </row>
    <row r="49" spans="1:60" outlineLevel="1" x14ac:dyDescent="0.2">
      <c r="A49" s="167">
        <v>13</v>
      </c>
      <c r="B49" s="168" t="s">
        <v>818</v>
      </c>
      <c r="C49" s="177" t="s">
        <v>819</v>
      </c>
      <c r="D49" s="169" t="s">
        <v>775</v>
      </c>
      <c r="E49" s="170">
        <v>0.5</v>
      </c>
      <c r="F49" s="171"/>
      <c r="G49" s="172">
        <f>ROUND(E49*F49,2)</f>
        <v>0</v>
      </c>
      <c r="H49" s="171"/>
      <c r="I49" s="172">
        <f>ROUND(E49*H49,2)</f>
        <v>0</v>
      </c>
      <c r="J49" s="171"/>
      <c r="K49" s="172">
        <f>ROUND(E49*J49,2)</f>
        <v>0</v>
      </c>
      <c r="L49" s="172">
        <v>15</v>
      </c>
      <c r="M49" s="172">
        <f>G49*(1+L49/100)</f>
        <v>0</v>
      </c>
      <c r="N49" s="172">
        <v>0</v>
      </c>
      <c r="O49" s="172">
        <f>ROUND(E49*N49,2)</f>
        <v>0</v>
      </c>
      <c r="P49" s="172">
        <v>2.4</v>
      </c>
      <c r="Q49" s="172">
        <f>ROUND(E49*P49,2)</f>
        <v>1.2</v>
      </c>
      <c r="R49" s="172" t="s">
        <v>301</v>
      </c>
      <c r="S49" s="172" t="s">
        <v>157</v>
      </c>
      <c r="T49" s="173" t="s">
        <v>157</v>
      </c>
      <c r="U49" s="154">
        <v>13.301</v>
      </c>
      <c r="V49" s="154">
        <f>ROUND(E49*U49,2)</f>
        <v>6.65</v>
      </c>
      <c r="W49" s="154"/>
      <c r="X49" s="154" t="s">
        <v>158</v>
      </c>
      <c r="Y49" s="145"/>
      <c r="Z49" s="145"/>
      <c r="AA49" s="145"/>
      <c r="AB49" s="145"/>
      <c r="AC49" s="145"/>
      <c r="AD49" s="145"/>
      <c r="AE49" s="145"/>
      <c r="AF49" s="145"/>
      <c r="AG49" s="145" t="s">
        <v>159</v>
      </c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</row>
    <row r="50" spans="1:60" outlineLevel="1" x14ac:dyDescent="0.2">
      <c r="A50" s="152"/>
      <c r="B50" s="153"/>
      <c r="C50" s="245" t="s">
        <v>820</v>
      </c>
      <c r="D50" s="246"/>
      <c r="E50" s="246"/>
      <c r="F50" s="246"/>
      <c r="G50" s="246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45"/>
      <c r="Z50" s="145"/>
      <c r="AA50" s="145"/>
      <c r="AB50" s="145"/>
      <c r="AC50" s="145"/>
      <c r="AD50" s="145"/>
      <c r="AE50" s="145"/>
      <c r="AF50" s="145"/>
      <c r="AG50" s="145" t="s">
        <v>179</v>
      </c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</row>
    <row r="51" spans="1:60" outlineLevel="1" x14ac:dyDescent="0.2">
      <c r="A51" s="152"/>
      <c r="B51" s="153"/>
      <c r="C51" s="249" t="s">
        <v>821</v>
      </c>
      <c r="D51" s="250"/>
      <c r="E51" s="250"/>
      <c r="F51" s="250"/>
      <c r="G51" s="250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45"/>
      <c r="Z51" s="145"/>
      <c r="AA51" s="145"/>
      <c r="AB51" s="145"/>
      <c r="AC51" s="145"/>
      <c r="AD51" s="145"/>
      <c r="AE51" s="145"/>
      <c r="AF51" s="145"/>
      <c r="AG51" s="145" t="s">
        <v>167</v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</row>
    <row r="52" spans="1:60" outlineLevel="1" x14ac:dyDescent="0.2">
      <c r="A52" s="152"/>
      <c r="B52" s="153"/>
      <c r="C52" s="178" t="s">
        <v>822</v>
      </c>
      <c r="D52" s="155"/>
      <c r="E52" s="156">
        <v>0.5</v>
      </c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45"/>
      <c r="Z52" s="145"/>
      <c r="AA52" s="145"/>
      <c r="AB52" s="145"/>
      <c r="AC52" s="145"/>
      <c r="AD52" s="145"/>
      <c r="AE52" s="145"/>
      <c r="AF52" s="145"/>
      <c r="AG52" s="145" t="s">
        <v>161</v>
      </c>
      <c r="AH52" s="145">
        <v>0</v>
      </c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</row>
    <row r="53" spans="1:60" outlineLevel="1" x14ac:dyDescent="0.2">
      <c r="A53" s="167">
        <v>14</v>
      </c>
      <c r="B53" s="168" t="s">
        <v>823</v>
      </c>
      <c r="C53" s="177" t="s">
        <v>824</v>
      </c>
      <c r="D53" s="169" t="s">
        <v>155</v>
      </c>
      <c r="E53" s="170">
        <v>3.5</v>
      </c>
      <c r="F53" s="171"/>
      <c r="G53" s="172">
        <f>ROUND(E53*F53,2)</f>
        <v>0</v>
      </c>
      <c r="H53" s="171"/>
      <c r="I53" s="172">
        <f>ROUND(E53*H53,2)</f>
        <v>0</v>
      </c>
      <c r="J53" s="171"/>
      <c r="K53" s="172">
        <f>ROUND(E53*J53,2)</f>
        <v>0</v>
      </c>
      <c r="L53" s="172">
        <v>15</v>
      </c>
      <c r="M53" s="172">
        <f>G53*(1+L53/100)</f>
        <v>0</v>
      </c>
      <c r="N53" s="172">
        <v>0</v>
      </c>
      <c r="O53" s="172">
        <f>ROUND(E53*N53,2)</f>
        <v>0</v>
      </c>
      <c r="P53" s="172">
        <v>1.75E-3</v>
      </c>
      <c r="Q53" s="172">
        <f>ROUND(E53*P53,2)</f>
        <v>0.01</v>
      </c>
      <c r="R53" s="172" t="s">
        <v>301</v>
      </c>
      <c r="S53" s="172" t="s">
        <v>157</v>
      </c>
      <c r="T53" s="173" t="s">
        <v>157</v>
      </c>
      <c r="U53" s="154">
        <v>0.16500000000000001</v>
      </c>
      <c r="V53" s="154">
        <f>ROUND(E53*U53,2)</f>
        <v>0.57999999999999996</v>
      </c>
      <c r="W53" s="154"/>
      <c r="X53" s="154" t="s">
        <v>158</v>
      </c>
      <c r="Y53" s="145"/>
      <c r="Z53" s="145"/>
      <c r="AA53" s="145"/>
      <c r="AB53" s="145"/>
      <c r="AC53" s="145"/>
      <c r="AD53" s="145"/>
      <c r="AE53" s="145"/>
      <c r="AF53" s="145"/>
      <c r="AG53" s="145" t="s">
        <v>159</v>
      </c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</row>
    <row r="54" spans="1:60" outlineLevel="1" x14ac:dyDescent="0.2">
      <c r="A54" s="152"/>
      <c r="B54" s="153"/>
      <c r="C54" s="178" t="s">
        <v>825</v>
      </c>
      <c r="D54" s="155"/>
      <c r="E54" s="156">
        <v>3.5</v>
      </c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45"/>
      <c r="Z54" s="145"/>
      <c r="AA54" s="145"/>
      <c r="AB54" s="145"/>
      <c r="AC54" s="145"/>
      <c r="AD54" s="145"/>
      <c r="AE54" s="145"/>
      <c r="AF54" s="145"/>
      <c r="AG54" s="145" t="s">
        <v>161</v>
      </c>
      <c r="AH54" s="145">
        <v>5</v>
      </c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</row>
    <row r="55" spans="1:60" outlineLevel="1" x14ac:dyDescent="0.2">
      <c r="A55" s="167">
        <v>15</v>
      </c>
      <c r="B55" s="168" t="s">
        <v>826</v>
      </c>
      <c r="C55" s="177" t="s">
        <v>827</v>
      </c>
      <c r="D55" s="169" t="s">
        <v>155</v>
      </c>
      <c r="E55" s="170">
        <v>3.5</v>
      </c>
      <c r="F55" s="171"/>
      <c r="G55" s="172">
        <f>ROUND(E55*F55,2)</f>
        <v>0</v>
      </c>
      <c r="H55" s="171"/>
      <c r="I55" s="172">
        <f>ROUND(E55*H55,2)</f>
        <v>0</v>
      </c>
      <c r="J55" s="171"/>
      <c r="K55" s="172">
        <f>ROUND(E55*J55,2)</f>
        <v>0</v>
      </c>
      <c r="L55" s="172">
        <v>15</v>
      </c>
      <c r="M55" s="172">
        <f>G55*(1+L55/100)</f>
        <v>0</v>
      </c>
      <c r="N55" s="172">
        <v>0</v>
      </c>
      <c r="O55" s="172">
        <f>ROUND(E55*N55,2)</f>
        <v>0</v>
      </c>
      <c r="P55" s="172">
        <v>7.0000000000000007E-2</v>
      </c>
      <c r="Q55" s="172">
        <f>ROUND(E55*P55,2)</f>
        <v>0.25</v>
      </c>
      <c r="R55" s="172" t="s">
        <v>301</v>
      </c>
      <c r="S55" s="172" t="s">
        <v>157</v>
      </c>
      <c r="T55" s="173" t="s">
        <v>157</v>
      </c>
      <c r="U55" s="154">
        <v>0.42</v>
      </c>
      <c r="V55" s="154">
        <f>ROUND(E55*U55,2)</f>
        <v>1.47</v>
      </c>
      <c r="W55" s="154"/>
      <c r="X55" s="154" t="s">
        <v>158</v>
      </c>
      <c r="Y55" s="145"/>
      <c r="Z55" s="145"/>
      <c r="AA55" s="145"/>
      <c r="AB55" s="145"/>
      <c r="AC55" s="145"/>
      <c r="AD55" s="145"/>
      <c r="AE55" s="145"/>
      <c r="AF55" s="145"/>
      <c r="AG55" s="145" t="s">
        <v>159</v>
      </c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</row>
    <row r="56" spans="1:60" outlineLevel="1" x14ac:dyDescent="0.2">
      <c r="A56" s="152"/>
      <c r="B56" s="153"/>
      <c r="C56" s="245" t="s">
        <v>828</v>
      </c>
      <c r="D56" s="246"/>
      <c r="E56" s="246"/>
      <c r="F56" s="246"/>
      <c r="G56" s="246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45"/>
      <c r="Z56" s="145"/>
      <c r="AA56" s="145"/>
      <c r="AB56" s="145"/>
      <c r="AC56" s="145"/>
      <c r="AD56" s="145"/>
      <c r="AE56" s="145"/>
      <c r="AF56" s="145"/>
      <c r="AG56" s="145" t="s">
        <v>179</v>
      </c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</row>
    <row r="57" spans="1:60" outlineLevel="1" x14ac:dyDescent="0.2">
      <c r="A57" s="152"/>
      <c r="B57" s="153"/>
      <c r="C57" s="249" t="s">
        <v>829</v>
      </c>
      <c r="D57" s="250"/>
      <c r="E57" s="250"/>
      <c r="F57" s="250"/>
      <c r="G57" s="250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45"/>
      <c r="Z57" s="145"/>
      <c r="AA57" s="145"/>
      <c r="AB57" s="145"/>
      <c r="AC57" s="145"/>
      <c r="AD57" s="145"/>
      <c r="AE57" s="145"/>
      <c r="AF57" s="145"/>
      <c r="AG57" s="145" t="s">
        <v>167</v>
      </c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</row>
    <row r="58" spans="1:60" outlineLevel="1" x14ac:dyDescent="0.2">
      <c r="A58" s="152"/>
      <c r="B58" s="153"/>
      <c r="C58" s="249" t="s">
        <v>830</v>
      </c>
      <c r="D58" s="250"/>
      <c r="E58" s="250"/>
      <c r="F58" s="250"/>
      <c r="G58" s="250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45"/>
      <c r="Z58" s="145"/>
      <c r="AA58" s="145"/>
      <c r="AB58" s="145"/>
      <c r="AC58" s="145"/>
      <c r="AD58" s="145"/>
      <c r="AE58" s="145"/>
      <c r="AF58" s="145"/>
      <c r="AG58" s="145" t="s">
        <v>167</v>
      </c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</row>
    <row r="59" spans="1:60" outlineLevel="1" x14ac:dyDescent="0.2">
      <c r="A59" s="152"/>
      <c r="B59" s="153"/>
      <c r="C59" s="178" t="s">
        <v>831</v>
      </c>
      <c r="D59" s="155"/>
      <c r="E59" s="156">
        <v>3.5</v>
      </c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45"/>
      <c r="Z59" s="145"/>
      <c r="AA59" s="145"/>
      <c r="AB59" s="145"/>
      <c r="AC59" s="145"/>
      <c r="AD59" s="145"/>
      <c r="AE59" s="145"/>
      <c r="AF59" s="145"/>
      <c r="AG59" s="145" t="s">
        <v>161</v>
      </c>
      <c r="AH59" s="145">
        <v>0</v>
      </c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</row>
    <row r="60" spans="1:60" ht="33.75" outlineLevel="1" x14ac:dyDescent="0.2">
      <c r="A60" s="167">
        <v>16</v>
      </c>
      <c r="B60" s="168" t="s">
        <v>832</v>
      </c>
      <c r="C60" s="177" t="s">
        <v>833</v>
      </c>
      <c r="D60" s="169" t="s">
        <v>155</v>
      </c>
      <c r="E60" s="170">
        <v>3.6</v>
      </c>
      <c r="F60" s="171"/>
      <c r="G60" s="172">
        <f>ROUND(E60*F60,2)</f>
        <v>0</v>
      </c>
      <c r="H60" s="171"/>
      <c r="I60" s="172">
        <f>ROUND(E60*H60,2)</f>
        <v>0</v>
      </c>
      <c r="J60" s="171"/>
      <c r="K60" s="172">
        <f>ROUND(E60*J60,2)</f>
        <v>0</v>
      </c>
      <c r="L60" s="172">
        <v>15</v>
      </c>
      <c r="M60" s="172">
        <f>G60*(1+L60/100)</f>
        <v>0</v>
      </c>
      <c r="N60" s="172">
        <v>1.17E-3</v>
      </c>
      <c r="O60" s="172">
        <f>ROUND(E60*N60,2)</f>
        <v>0</v>
      </c>
      <c r="P60" s="172">
        <v>7.5999999999999998E-2</v>
      </c>
      <c r="Q60" s="172">
        <f>ROUND(E60*P60,2)</f>
        <v>0.27</v>
      </c>
      <c r="R60" s="172" t="s">
        <v>301</v>
      </c>
      <c r="S60" s="172" t="s">
        <v>157</v>
      </c>
      <c r="T60" s="173" t="s">
        <v>157</v>
      </c>
      <c r="U60" s="154">
        <v>0.93899999999999995</v>
      </c>
      <c r="V60" s="154">
        <f>ROUND(E60*U60,2)</f>
        <v>3.38</v>
      </c>
      <c r="W60" s="154"/>
      <c r="X60" s="154" t="s">
        <v>158</v>
      </c>
      <c r="Y60" s="145"/>
      <c r="Z60" s="145"/>
      <c r="AA60" s="145"/>
      <c r="AB60" s="145"/>
      <c r="AC60" s="145"/>
      <c r="AD60" s="145"/>
      <c r="AE60" s="145"/>
      <c r="AF60" s="145"/>
      <c r="AG60" s="145" t="s">
        <v>159</v>
      </c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</row>
    <row r="61" spans="1:60" outlineLevel="1" x14ac:dyDescent="0.2">
      <c r="A61" s="152"/>
      <c r="B61" s="153"/>
      <c r="C61" s="178" t="s">
        <v>834</v>
      </c>
      <c r="D61" s="155"/>
      <c r="E61" s="156">
        <v>3.6</v>
      </c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45"/>
      <c r="Z61" s="145"/>
      <c r="AA61" s="145"/>
      <c r="AB61" s="145"/>
      <c r="AC61" s="145"/>
      <c r="AD61" s="145"/>
      <c r="AE61" s="145"/>
      <c r="AF61" s="145"/>
      <c r="AG61" s="145" t="s">
        <v>161</v>
      </c>
      <c r="AH61" s="145">
        <v>0</v>
      </c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</row>
    <row r="62" spans="1:60" ht="33.75" outlineLevel="1" x14ac:dyDescent="0.2">
      <c r="A62" s="167">
        <v>17</v>
      </c>
      <c r="B62" s="168" t="s">
        <v>835</v>
      </c>
      <c r="C62" s="177" t="s">
        <v>836</v>
      </c>
      <c r="D62" s="169" t="s">
        <v>196</v>
      </c>
      <c r="E62" s="170">
        <v>1</v>
      </c>
      <c r="F62" s="171"/>
      <c r="G62" s="172">
        <f>ROUND(E62*F62,2)</f>
        <v>0</v>
      </c>
      <c r="H62" s="171"/>
      <c r="I62" s="172">
        <f>ROUND(E62*H62,2)</f>
        <v>0</v>
      </c>
      <c r="J62" s="171"/>
      <c r="K62" s="172">
        <f>ROUND(E62*J62,2)</f>
        <v>0</v>
      </c>
      <c r="L62" s="172">
        <v>15</v>
      </c>
      <c r="M62" s="172">
        <f>G62*(1+L62/100)</f>
        <v>0</v>
      </c>
      <c r="N62" s="172">
        <v>6.7000000000000002E-4</v>
      </c>
      <c r="O62" s="172">
        <f>ROUND(E62*N62,2)</f>
        <v>0</v>
      </c>
      <c r="P62" s="172">
        <v>1.6E-2</v>
      </c>
      <c r="Q62" s="172">
        <f>ROUND(E62*P62,2)</f>
        <v>0.02</v>
      </c>
      <c r="R62" s="172" t="s">
        <v>301</v>
      </c>
      <c r="S62" s="172" t="s">
        <v>157</v>
      </c>
      <c r="T62" s="173" t="s">
        <v>157</v>
      </c>
      <c r="U62" s="154">
        <v>0.84</v>
      </c>
      <c r="V62" s="154">
        <f>ROUND(E62*U62,2)</f>
        <v>0.84</v>
      </c>
      <c r="W62" s="154"/>
      <c r="X62" s="154" t="s">
        <v>158</v>
      </c>
      <c r="Y62" s="145"/>
      <c r="Z62" s="145"/>
      <c r="AA62" s="145"/>
      <c r="AB62" s="145"/>
      <c r="AC62" s="145"/>
      <c r="AD62" s="145"/>
      <c r="AE62" s="145"/>
      <c r="AF62" s="145"/>
      <c r="AG62" s="145" t="s">
        <v>159</v>
      </c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</row>
    <row r="63" spans="1:60" outlineLevel="1" x14ac:dyDescent="0.2">
      <c r="A63" s="152"/>
      <c r="B63" s="153"/>
      <c r="C63" s="245" t="s">
        <v>837</v>
      </c>
      <c r="D63" s="246"/>
      <c r="E63" s="246"/>
      <c r="F63" s="246"/>
      <c r="G63" s="246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45"/>
      <c r="Z63" s="145"/>
      <c r="AA63" s="145"/>
      <c r="AB63" s="145"/>
      <c r="AC63" s="145"/>
      <c r="AD63" s="145"/>
      <c r="AE63" s="145"/>
      <c r="AF63" s="145"/>
      <c r="AG63" s="145" t="s">
        <v>179</v>
      </c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</row>
    <row r="64" spans="1:60" outlineLevel="1" x14ac:dyDescent="0.2">
      <c r="A64" s="152"/>
      <c r="B64" s="153"/>
      <c r="C64" s="249" t="s">
        <v>838</v>
      </c>
      <c r="D64" s="250"/>
      <c r="E64" s="250"/>
      <c r="F64" s="250"/>
      <c r="G64" s="250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45"/>
      <c r="Z64" s="145"/>
      <c r="AA64" s="145"/>
      <c r="AB64" s="145"/>
      <c r="AC64" s="145"/>
      <c r="AD64" s="145"/>
      <c r="AE64" s="145"/>
      <c r="AF64" s="145"/>
      <c r="AG64" s="145" t="s">
        <v>167</v>
      </c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</row>
    <row r="65" spans="1:60" outlineLevel="1" x14ac:dyDescent="0.2">
      <c r="A65" s="152"/>
      <c r="B65" s="153"/>
      <c r="C65" s="249" t="s">
        <v>839</v>
      </c>
      <c r="D65" s="250"/>
      <c r="E65" s="250"/>
      <c r="F65" s="250"/>
      <c r="G65" s="250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45"/>
      <c r="Z65" s="145"/>
      <c r="AA65" s="145"/>
      <c r="AB65" s="145"/>
      <c r="AC65" s="145"/>
      <c r="AD65" s="145"/>
      <c r="AE65" s="145"/>
      <c r="AF65" s="145"/>
      <c r="AG65" s="145" t="s">
        <v>167</v>
      </c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</row>
    <row r="66" spans="1:60" outlineLevel="1" x14ac:dyDescent="0.2">
      <c r="A66" s="152"/>
      <c r="B66" s="153"/>
      <c r="C66" s="178" t="s">
        <v>206</v>
      </c>
      <c r="D66" s="155"/>
      <c r="E66" s="156">
        <v>1</v>
      </c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45"/>
      <c r="Z66" s="145"/>
      <c r="AA66" s="145"/>
      <c r="AB66" s="145"/>
      <c r="AC66" s="145"/>
      <c r="AD66" s="145"/>
      <c r="AE66" s="145"/>
      <c r="AF66" s="145"/>
      <c r="AG66" s="145" t="s">
        <v>161</v>
      </c>
      <c r="AH66" s="145">
        <v>0</v>
      </c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</row>
    <row r="67" spans="1:60" x14ac:dyDescent="0.2">
      <c r="A67" s="161" t="s">
        <v>151</v>
      </c>
      <c r="B67" s="162" t="s">
        <v>74</v>
      </c>
      <c r="C67" s="176" t="s">
        <v>75</v>
      </c>
      <c r="D67" s="163"/>
      <c r="E67" s="164"/>
      <c r="F67" s="165"/>
      <c r="G67" s="165">
        <f>SUMIF(AG68:AG69,"&lt;&gt;NOR",G68:G69)</f>
        <v>0</v>
      </c>
      <c r="H67" s="165"/>
      <c r="I67" s="165">
        <f>SUM(I68:I69)</f>
        <v>0</v>
      </c>
      <c r="J67" s="165"/>
      <c r="K67" s="165">
        <f>SUM(K68:K69)</f>
        <v>0</v>
      </c>
      <c r="L67" s="165"/>
      <c r="M67" s="165">
        <f>SUM(M68:M69)</f>
        <v>0</v>
      </c>
      <c r="N67" s="165"/>
      <c r="O67" s="165">
        <f>SUM(O68:O69)</f>
        <v>0</v>
      </c>
      <c r="P67" s="165"/>
      <c r="Q67" s="165">
        <f>SUM(Q68:Q69)</f>
        <v>0</v>
      </c>
      <c r="R67" s="165"/>
      <c r="S67" s="165"/>
      <c r="T67" s="166"/>
      <c r="U67" s="160"/>
      <c r="V67" s="160">
        <f>SUM(V68:V69)</f>
        <v>4.42</v>
      </c>
      <c r="W67" s="160"/>
      <c r="X67" s="160"/>
      <c r="AG67" t="s">
        <v>152</v>
      </c>
    </row>
    <row r="68" spans="1:60" ht="33.75" outlineLevel="1" x14ac:dyDescent="0.2">
      <c r="A68" s="167">
        <v>18</v>
      </c>
      <c r="B68" s="168" t="s">
        <v>840</v>
      </c>
      <c r="C68" s="177" t="s">
        <v>841</v>
      </c>
      <c r="D68" s="169" t="s">
        <v>300</v>
      </c>
      <c r="E68" s="170">
        <v>4.7089299999999996</v>
      </c>
      <c r="F68" s="171"/>
      <c r="G68" s="172">
        <f>ROUND(E68*F68,2)</f>
        <v>0</v>
      </c>
      <c r="H68" s="171"/>
      <c r="I68" s="172">
        <f>ROUND(E68*H68,2)</f>
        <v>0</v>
      </c>
      <c r="J68" s="171"/>
      <c r="K68" s="172">
        <f>ROUND(E68*J68,2)</f>
        <v>0</v>
      </c>
      <c r="L68" s="172">
        <v>15</v>
      </c>
      <c r="M68" s="172">
        <f>G68*(1+L68/100)</f>
        <v>0</v>
      </c>
      <c r="N68" s="172">
        <v>0</v>
      </c>
      <c r="O68" s="172">
        <f>ROUND(E68*N68,2)</f>
        <v>0</v>
      </c>
      <c r="P68" s="172">
        <v>0</v>
      </c>
      <c r="Q68" s="172">
        <f>ROUND(E68*P68,2)</f>
        <v>0</v>
      </c>
      <c r="R68" s="172" t="s">
        <v>776</v>
      </c>
      <c r="S68" s="172" t="s">
        <v>157</v>
      </c>
      <c r="T68" s="173" t="s">
        <v>157</v>
      </c>
      <c r="U68" s="154">
        <v>0.9385</v>
      </c>
      <c r="V68" s="154">
        <f>ROUND(E68*U68,2)</f>
        <v>4.42</v>
      </c>
      <c r="W68" s="154"/>
      <c r="X68" s="154" t="s">
        <v>842</v>
      </c>
      <c r="Y68" s="145"/>
      <c r="Z68" s="145"/>
      <c r="AA68" s="145"/>
      <c r="AB68" s="145"/>
      <c r="AC68" s="145"/>
      <c r="AD68" s="145"/>
      <c r="AE68" s="145"/>
      <c r="AF68" s="145"/>
      <c r="AG68" s="145" t="s">
        <v>843</v>
      </c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</row>
    <row r="69" spans="1:60" outlineLevel="1" x14ac:dyDescent="0.2">
      <c r="A69" s="152"/>
      <c r="B69" s="153"/>
      <c r="C69" s="245" t="s">
        <v>844</v>
      </c>
      <c r="D69" s="246"/>
      <c r="E69" s="246"/>
      <c r="F69" s="246"/>
      <c r="G69" s="246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45"/>
      <c r="Z69" s="145"/>
      <c r="AA69" s="145"/>
      <c r="AB69" s="145"/>
      <c r="AC69" s="145"/>
      <c r="AD69" s="145"/>
      <c r="AE69" s="145"/>
      <c r="AF69" s="145"/>
      <c r="AG69" s="145" t="s">
        <v>179</v>
      </c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</row>
    <row r="70" spans="1:60" x14ac:dyDescent="0.2">
      <c r="A70" s="161" t="s">
        <v>151</v>
      </c>
      <c r="B70" s="162" t="s">
        <v>96</v>
      </c>
      <c r="C70" s="176" t="s">
        <v>97</v>
      </c>
      <c r="D70" s="163"/>
      <c r="E70" s="164"/>
      <c r="F70" s="165"/>
      <c r="G70" s="165">
        <f>SUMIF(AG71:AG76,"&lt;&gt;NOR",G71:G76)</f>
        <v>0</v>
      </c>
      <c r="H70" s="165"/>
      <c r="I70" s="165">
        <f>SUM(I71:I76)</f>
        <v>0</v>
      </c>
      <c r="J70" s="165"/>
      <c r="K70" s="165">
        <f>SUM(K71:K76)</f>
        <v>0</v>
      </c>
      <c r="L70" s="165"/>
      <c r="M70" s="165">
        <f>SUM(M71:M76)</f>
        <v>0</v>
      </c>
      <c r="N70" s="165"/>
      <c r="O70" s="165">
        <f>SUM(O71:O76)</f>
        <v>0</v>
      </c>
      <c r="P70" s="165"/>
      <c r="Q70" s="165">
        <f>SUM(Q71:Q76)</f>
        <v>0.02</v>
      </c>
      <c r="R70" s="165"/>
      <c r="S70" s="165"/>
      <c r="T70" s="166"/>
      <c r="U70" s="160"/>
      <c r="V70" s="160">
        <f>SUM(V71:V76)</f>
        <v>0.78</v>
      </c>
      <c r="W70" s="160"/>
      <c r="X70" s="160"/>
      <c r="AG70" t="s">
        <v>152</v>
      </c>
    </row>
    <row r="71" spans="1:60" ht="22.5" outlineLevel="1" x14ac:dyDescent="0.2">
      <c r="A71" s="167">
        <v>19</v>
      </c>
      <c r="B71" s="168" t="s">
        <v>845</v>
      </c>
      <c r="C71" s="177" t="s">
        <v>846</v>
      </c>
      <c r="D71" s="169" t="s">
        <v>196</v>
      </c>
      <c r="E71" s="170">
        <v>1</v>
      </c>
      <c r="F71" s="171"/>
      <c r="G71" s="172">
        <f>ROUND(E71*F71,2)</f>
        <v>0</v>
      </c>
      <c r="H71" s="171"/>
      <c r="I71" s="172">
        <f>ROUND(E71*H71,2)</f>
        <v>0</v>
      </c>
      <c r="J71" s="171"/>
      <c r="K71" s="172">
        <f>ROUND(E71*J71,2)</f>
        <v>0</v>
      </c>
      <c r="L71" s="172">
        <v>15</v>
      </c>
      <c r="M71" s="172">
        <f>G71*(1+L71/100)</f>
        <v>0</v>
      </c>
      <c r="N71" s="172">
        <v>0</v>
      </c>
      <c r="O71" s="172">
        <f>ROUND(E71*N71,2)</f>
        <v>0</v>
      </c>
      <c r="P71" s="172">
        <v>0</v>
      </c>
      <c r="Q71" s="172">
        <f>ROUND(E71*P71,2)</f>
        <v>0</v>
      </c>
      <c r="R71" s="172" t="s">
        <v>847</v>
      </c>
      <c r="S71" s="172" t="s">
        <v>157</v>
      </c>
      <c r="T71" s="173" t="s">
        <v>157</v>
      </c>
      <c r="U71" s="154">
        <v>0.55500000000000005</v>
      </c>
      <c r="V71" s="154">
        <f>ROUND(E71*U71,2)</f>
        <v>0.56000000000000005</v>
      </c>
      <c r="W71" s="154"/>
      <c r="X71" s="154" t="s">
        <v>158</v>
      </c>
      <c r="Y71" s="145"/>
      <c r="Z71" s="145"/>
      <c r="AA71" s="145"/>
      <c r="AB71" s="145"/>
      <c r="AC71" s="145"/>
      <c r="AD71" s="145"/>
      <c r="AE71" s="145"/>
      <c r="AF71" s="145"/>
      <c r="AG71" s="145" t="s">
        <v>159</v>
      </c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</row>
    <row r="72" spans="1:60" outlineLevel="1" x14ac:dyDescent="0.2">
      <c r="A72" s="152"/>
      <c r="B72" s="153"/>
      <c r="C72" s="178" t="s">
        <v>848</v>
      </c>
      <c r="D72" s="155"/>
      <c r="E72" s="156">
        <v>1</v>
      </c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45"/>
      <c r="Z72" s="145"/>
      <c r="AA72" s="145"/>
      <c r="AB72" s="145"/>
      <c r="AC72" s="145"/>
      <c r="AD72" s="145"/>
      <c r="AE72" s="145"/>
      <c r="AF72" s="145"/>
      <c r="AG72" s="145" t="s">
        <v>161</v>
      </c>
      <c r="AH72" s="145">
        <v>5</v>
      </c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</row>
    <row r="73" spans="1:60" ht="22.5" outlineLevel="1" x14ac:dyDescent="0.2">
      <c r="A73" s="167">
        <v>20</v>
      </c>
      <c r="B73" s="168" t="s">
        <v>849</v>
      </c>
      <c r="C73" s="177" t="s">
        <v>850</v>
      </c>
      <c r="D73" s="169" t="s">
        <v>196</v>
      </c>
      <c r="E73" s="170">
        <v>1</v>
      </c>
      <c r="F73" s="171"/>
      <c r="G73" s="172">
        <f>ROUND(E73*F73,2)</f>
        <v>0</v>
      </c>
      <c r="H73" s="171"/>
      <c r="I73" s="172">
        <f>ROUND(E73*H73,2)</f>
        <v>0</v>
      </c>
      <c r="J73" s="171"/>
      <c r="K73" s="172">
        <f>ROUND(E73*J73,2)</f>
        <v>0</v>
      </c>
      <c r="L73" s="172">
        <v>15</v>
      </c>
      <c r="M73" s="172">
        <f>G73*(1+L73/100)</f>
        <v>0</v>
      </c>
      <c r="N73" s="172">
        <v>0</v>
      </c>
      <c r="O73" s="172">
        <f>ROUND(E73*N73,2)</f>
        <v>0</v>
      </c>
      <c r="P73" s="172">
        <v>1.8E-3</v>
      </c>
      <c r="Q73" s="172">
        <f>ROUND(E73*P73,2)</f>
        <v>0</v>
      </c>
      <c r="R73" s="172" t="s">
        <v>847</v>
      </c>
      <c r="S73" s="172" t="s">
        <v>157</v>
      </c>
      <c r="T73" s="173" t="s">
        <v>157</v>
      </c>
      <c r="U73" s="154">
        <v>0.11</v>
      </c>
      <c r="V73" s="154">
        <f>ROUND(E73*U73,2)</f>
        <v>0.11</v>
      </c>
      <c r="W73" s="154"/>
      <c r="X73" s="154" t="s">
        <v>158</v>
      </c>
      <c r="Y73" s="145"/>
      <c r="Z73" s="145"/>
      <c r="AA73" s="145"/>
      <c r="AB73" s="145"/>
      <c r="AC73" s="145"/>
      <c r="AD73" s="145"/>
      <c r="AE73" s="145"/>
      <c r="AF73" s="145"/>
      <c r="AG73" s="145" t="s">
        <v>159</v>
      </c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</row>
    <row r="74" spans="1:60" outlineLevel="1" x14ac:dyDescent="0.2">
      <c r="A74" s="152"/>
      <c r="B74" s="153"/>
      <c r="C74" s="178" t="s">
        <v>206</v>
      </c>
      <c r="D74" s="155"/>
      <c r="E74" s="156">
        <v>1</v>
      </c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45"/>
      <c r="Z74" s="145"/>
      <c r="AA74" s="145"/>
      <c r="AB74" s="145"/>
      <c r="AC74" s="145"/>
      <c r="AD74" s="145"/>
      <c r="AE74" s="145"/>
      <c r="AF74" s="145"/>
      <c r="AG74" s="145" t="s">
        <v>161</v>
      </c>
      <c r="AH74" s="145">
        <v>0</v>
      </c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</row>
    <row r="75" spans="1:60" outlineLevel="1" x14ac:dyDescent="0.2">
      <c r="A75" s="167">
        <v>21</v>
      </c>
      <c r="B75" s="168" t="s">
        <v>851</v>
      </c>
      <c r="C75" s="177" t="s">
        <v>852</v>
      </c>
      <c r="D75" s="169" t="s">
        <v>196</v>
      </c>
      <c r="E75" s="170">
        <v>1</v>
      </c>
      <c r="F75" s="171"/>
      <c r="G75" s="172">
        <f>ROUND(E75*F75,2)</f>
        <v>0</v>
      </c>
      <c r="H75" s="171"/>
      <c r="I75" s="172">
        <f>ROUND(E75*H75,2)</f>
        <v>0</v>
      </c>
      <c r="J75" s="171"/>
      <c r="K75" s="172">
        <f>ROUND(E75*J75,2)</f>
        <v>0</v>
      </c>
      <c r="L75" s="172">
        <v>15</v>
      </c>
      <c r="M75" s="172">
        <f>G75*(1+L75/100)</f>
        <v>0</v>
      </c>
      <c r="N75" s="172">
        <v>0</v>
      </c>
      <c r="O75" s="172">
        <f>ROUND(E75*N75,2)</f>
        <v>0</v>
      </c>
      <c r="P75" s="172">
        <v>1.7500000000000002E-2</v>
      </c>
      <c r="Q75" s="172">
        <f>ROUND(E75*P75,2)</f>
        <v>0.02</v>
      </c>
      <c r="R75" s="172"/>
      <c r="S75" s="172" t="s">
        <v>220</v>
      </c>
      <c r="T75" s="173" t="s">
        <v>221</v>
      </c>
      <c r="U75" s="154">
        <v>0.11</v>
      </c>
      <c r="V75" s="154">
        <f>ROUND(E75*U75,2)</f>
        <v>0.11</v>
      </c>
      <c r="W75" s="154"/>
      <c r="X75" s="154" t="s">
        <v>158</v>
      </c>
      <c r="Y75" s="145"/>
      <c r="Z75" s="145"/>
      <c r="AA75" s="145"/>
      <c r="AB75" s="145"/>
      <c r="AC75" s="145"/>
      <c r="AD75" s="145"/>
      <c r="AE75" s="145"/>
      <c r="AF75" s="145"/>
      <c r="AG75" s="145" t="s">
        <v>159</v>
      </c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</row>
    <row r="76" spans="1:60" outlineLevel="1" x14ac:dyDescent="0.2">
      <c r="A76" s="152"/>
      <c r="B76" s="153"/>
      <c r="C76" s="178" t="s">
        <v>206</v>
      </c>
      <c r="D76" s="155"/>
      <c r="E76" s="156">
        <v>1</v>
      </c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45"/>
      <c r="Z76" s="145"/>
      <c r="AA76" s="145"/>
      <c r="AB76" s="145"/>
      <c r="AC76" s="145"/>
      <c r="AD76" s="145"/>
      <c r="AE76" s="145"/>
      <c r="AF76" s="145"/>
      <c r="AG76" s="145" t="s">
        <v>161</v>
      </c>
      <c r="AH76" s="145">
        <v>0</v>
      </c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</row>
    <row r="77" spans="1:60" x14ac:dyDescent="0.2">
      <c r="A77" s="161" t="s">
        <v>151</v>
      </c>
      <c r="B77" s="162" t="s">
        <v>98</v>
      </c>
      <c r="C77" s="176" t="s">
        <v>99</v>
      </c>
      <c r="D77" s="163"/>
      <c r="E77" s="164"/>
      <c r="F77" s="165"/>
      <c r="G77" s="165">
        <f>SUMIF(AG78:AG83,"&lt;&gt;NOR",G78:G83)</f>
        <v>0</v>
      </c>
      <c r="H77" s="165"/>
      <c r="I77" s="165">
        <f>SUM(I78:I83)</f>
        <v>0</v>
      </c>
      <c r="J77" s="165"/>
      <c r="K77" s="165">
        <f>SUM(K78:K83)</f>
        <v>0</v>
      </c>
      <c r="L77" s="165"/>
      <c r="M77" s="165">
        <f>SUM(M78:M83)</f>
        <v>0</v>
      </c>
      <c r="N77" s="165"/>
      <c r="O77" s="165">
        <f>SUM(O78:O83)</f>
        <v>0.12</v>
      </c>
      <c r="P77" s="165"/>
      <c r="Q77" s="165">
        <f>SUM(Q78:Q83)</f>
        <v>0</v>
      </c>
      <c r="R77" s="165"/>
      <c r="S77" s="165"/>
      <c r="T77" s="166"/>
      <c r="U77" s="160"/>
      <c r="V77" s="160">
        <f>SUM(V78:V83)</f>
        <v>3.82</v>
      </c>
      <c r="W77" s="160"/>
      <c r="X77" s="160"/>
      <c r="AG77" t="s">
        <v>152</v>
      </c>
    </row>
    <row r="78" spans="1:60" outlineLevel="1" x14ac:dyDescent="0.2">
      <c r="A78" s="167">
        <v>22</v>
      </c>
      <c r="B78" s="168" t="s">
        <v>853</v>
      </c>
      <c r="C78" s="177" t="s">
        <v>854</v>
      </c>
      <c r="D78" s="169" t="s">
        <v>196</v>
      </c>
      <c r="E78" s="170">
        <v>1</v>
      </c>
      <c r="F78" s="171"/>
      <c r="G78" s="172">
        <f>ROUND(E78*F78,2)</f>
        <v>0</v>
      </c>
      <c r="H78" s="171"/>
      <c r="I78" s="172">
        <f>ROUND(E78*H78,2)</f>
        <v>0</v>
      </c>
      <c r="J78" s="171"/>
      <c r="K78" s="172">
        <f>ROUND(E78*J78,2)</f>
        <v>0</v>
      </c>
      <c r="L78" s="172">
        <v>15</v>
      </c>
      <c r="M78" s="172">
        <f>G78*(1+L78/100)</f>
        <v>0</v>
      </c>
      <c r="N78" s="172">
        <v>4.2999999999999999E-4</v>
      </c>
      <c r="O78" s="172">
        <f>ROUND(E78*N78,2)</f>
        <v>0</v>
      </c>
      <c r="P78" s="172">
        <v>0</v>
      </c>
      <c r="Q78" s="172">
        <f>ROUND(E78*P78,2)</f>
        <v>0</v>
      </c>
      <c r="R78" s="172" t="s">
        <v>855</v>
      </c>
      <c r="S78" s="172" t="s">
        <v>157</v>
      </c>
      <c r="T78" s="173" t="s">
        <v>157</v>
      </c>
      <c r="U78" s="154">
        <v>3.82</v>
      </c>
      <c r="V78" s="154">
        <f>ROUND(E78*U78,2)</f>
        <v>3.82</v>
      </c>
      <c r="W78" s="154"/>
      <c r="X78" s="154" t="s">
        <v>158</v>
      </c>
      <c r="Y78" s="145"/>
      <c r="Z78" s="145"/>
      <c r="AA78" s="145"/>
      <c r="AB78" s="145"/>
      <c r="AC78" s="145"/>
      <c r="AD78" s="145"/>
      <c r="AE78" s="145"/>
      <c r="AF78" s="145"/>
      <c r="AG78" s="145" t="s">
        <v>159</v>
      </c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</row>
    <row r="79" spans="1:60" outlineLevel="1" x14ac:dyDescent="0.2">
      <c r="A79" s="152"/>
      <c r="B79" s="153"/>
      <c r="C79" s="178" t="s">
        <v>856</v>
      </c>
      <c r="D79" s="155"/>
      <c r="E79" s="156">
        <v>1</v>
      </c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45"/>
      <c r="Z79" s="145"/>
      <c r="AA79" s="145"/>
      <c r="AB79" s="145"/>
      <c r="AC79" s="145"/>
      <c r="AD79" s="145"/>
      <c r="AE79" s="145"/>
      <c r="AF79" s="145"/>
      <c r="AG79" s="145" t="s">
        <v>161</v>
      </c>
      <c r="AH79" s="145">
        <v>5</v>
      </c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</row>
    <row r="80" spans="1:60" outlineLevel="1" x14ac:dyDescent="0.2">
      <c r="A80" s="167">
        <v>23</v>
      </c>
      <c r="B80" s="168" t="s">
        <v>857</v>
      </c>
      <c r="C80" s="177" t="s">
        <v>858</v>
      </c>
      <c r="D80" s="169" t="s">
        <v>196</v>
      </c>
      <c r="E80" s="170">
        <v>1</v>
      </c>
      <c r="F80" s="171"/>
      <c r="G80" s="172">
        <f>ROUND(E80*F80,2)</f>
        <v>0</v>
      </c>
      <c r="H80" s="171"/>
      <c r="I80" s="172">
        <f>ROUND(E80*H80,2)</f>
        <v>0</v>
      </c>
      <c r="J80" s="171"/>
      <c r="K80" s="172">
        <f>ROUND(E80*J80,2)</f>
        <v>0</v>
      </c>
      <c r="L80" s="172">
        <v>15</v>
      </c>
      <c r="M80" s="172">
        <f>G80*(1+L80/100)</f>
        <v>0</v>
      </c>
      <c r="N80" s="172">
        <v>5.7000000000000002E-2</v>
      </c>
      <c r="O80" s="172">
        <f>ROUND(E80*N80,2)</f>
        <v>0.06</v>
      </c>
      <c r="P80" s="172">
        <v>0</v>
      </c>
      <c r="Q80" s="172">
        <f>ROUND(E80*P80,2)</f>
        <v>0</v>
      </c>
      <c r="R80" s="172" t="s">
        <v>249</v>
      </c>
      <c r="S80" s="172" t="s">
        <v>157</v>
      </c>
      <c r="T80" s="173" t="s">
        <v>859</v>
      </c>
      <c r="U80" s="154">
        <v>0</v>
      </c>
      <c r="V80" s="154">
        <f>ROUND(E80*U80,2)</f>
        <v>0</v>
      </c>
      <c r="W80" s="154"/>
      <c r="X80" s="154" t="s">
        <v>250</v>
      </c>
      <c r="Y80" s="145"/>
      <c r="Z80" s="145"/>
      <c r="AA80" s="145"/>
      <c r="AB80" s="145"/>
      <c r="AC80" s="145"/>
      <c r="AD80" s="145"/>
      <c r="AE80" s="145"/>
      <c r="AF80" s="145"/>
      <c r="AG80" s="145" t="s">
        <v>251</v>
      </c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</row>
    <row r="81" spans="1:60" outlineLevel="1" x14ac:dyDescent="0.2">
      <c r="A81" s="152"/>
      <c r="B81" s="153"/>
      <c r="C81" s="178" t="s">
        <v>206</v>
      </c>
      <c r="D81" s="155"/>
      <c r="E81" s="156">
        <v>1</v>
      </c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45"/>
      <c r="Z81" s="145"/>
      <c r="AA81" s="145"/>
      <c r="AB81" s="145"/>
      <c r="AC81" s="145"/>
      <c r="AD81" s="145"/>
      <c r="AE81" s="145"/>
      <c r="AF81" s="145"/>
      <c r="AG81" s="145" t="s">
        <v>161</v>
      </c>
      <c r="AH81" s="145">
        <v>0</v>
      </c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</row>
    <row r="82" spans="1:60" outlineLevel="1" x14ac:dyDescent="0.2">
      <c r="A82" s="167">
        <v>24</v>
      </c>
      <c r="B82" s="168" t="s">
        <v>860</v>
      </c>
      <c r="C82" s="177" t="s">
        <v>861</v>
      </c>
      <c r="D82" s="169" t="s">
        <v>196</v>
      </c>
      <c r="E82" s="170">
        <v>1</v>
      </c>
      <c r="F82" s="171"/>
      <c r="G82" s="172">
        <f>ROUND(E82*F82,2)</f>
        <v>0</v>
      </c>
      <c r="H82" s="171"/>
      <c r="I82" s="172">
        <f>ROUND(E82*H82,2)</f>
        <v>0</v>
      </c>
      <c r="J82" s="171"/>
      <c r="K82" s="172">
        <f>ROUND(E82*J82,2)</f>
        <v>0</v>
      </c>
      <c r="L82" s="172">
        <v>15</v>
      </c>
      <c r="M82" s="172">
        <f>G82*(1+L82/100)</f>
        <v>0</v>
      </c>
      <c r="N82" s="172">
        <v>5.7000000000000002E-2</v>
      </c>
      <c r="O82" s="172">
        <f>ROUND(E82*N82,2)</f>
        <v>0.06</v>
      </c>
      <c r="P82" s="172">
        <v>0</v>
      </c>
      <c r="Q82" s="172">
        <f>ROUND(E82*P82,2)</f>
        <v>0</v>
      </c>
      <c r="R82" s="172"/>
      <c r="S82" s="172" t="s">
        <v>220</v>
      </c>
      <c r="T82" s="173" t="s">
        <v>221</v>
      </c>
      <c r="U82" s="154">
        <v>0</v>
      </c>
      <c r="V82" s="154">
        <f>ROUND(E82*U82,2)</f>
        <v>0</v>
      </c>
      <c r="W82" s="154"/>
      <c r="X82" s="154" t="s">
        <v>250</v>
      </c>
      <c r="Y82" s="145"/>
      <c r="Z82" s="145"/>
      <c r="AA82" s="145"/>
      <c r="AB82" s="145"/>
      <c r="AC82" s="145"/>
      <c r="AD82" s="145"/>
      <c r="AE82" s="145"/>
      <c r="AF82" s="145"/>
      <c r="AG82" s="145" t="s">
        <v>251</v>
      </c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</row>
    <row r="83" spans="1:60" outlineLevel="1" x14ac:dyDescent="0.2">
      <c r="A83" s="152"/>
      <c r="B83" s="153"/>
      <c r="C83" s="178" t="s">
        <v>856</v>
      </c>
      <c r="D83" s="155"/>
      <c r="E83" s="156">
        <v>1</v>
      </c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45"/>
      <c r="Z83" s="145"/>
      <c r="AA83" s="145"/>
      <c r="AB83" s="145"/>
      <c r="AC83" s="145"/>
      <c r="AD83" s="145"/>
      <c r="AE83" s="145"/>
      <c r="AF83" s="145"/>
      <c r="AG83" s="145" t="s">
        <v>161</v>
      </c>
      <c r="AH83" s="145">
        <v>5</v>
      </c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</row>
    <row r="84" spans="1:60" x14ac:dyDescent="0.2">
      <c r="A84" s="161" t="s">
        <v>151</v>
      </c>
      <c r="B84" s="162" t="s">
        <v>100</v>
      </c>
      <c r="C84" s="176" t="s">
        <v>101</v>
      </c>
      <c r="D84" s="163"/>
      <c r="E84" s="164"/>
      <c r="F84" s="165"/>
      <c r="G84" s="165">
        <f>SUMIF(AG85:AG94,"&lt;&gt;NOR",G85:G94)</f>
        <v>0</v>
      </c>
      <c r="H84" s="165"/>
      <c r="I84" s="165">
        <f>SUM(I85:I94)</f>
        <v>0</v>
      </c>
      <c r="J84" s="165"/>
      <c r="K84" s="165">
        <f>SUM(K85:K94)</f>
        <v>0</v>
      </c>
      <c r="L84" s="165"/>
      <c r="M84" s="165">
        <f>SUM(M85:M94)</f>
        <v>0</v>
      </c>
      <c r="N84" s="165"/>
      <c r="O84" s="165">
        <f>SUM(O85:O94)</f>
        <v>0.47</v>
      </c>
      <c r="P84" s="165"/>
      <c r="Q84" s="165">
        <f>SUM(Q85:Q94)</f>
        <v>0</v>
      </c>
      <c r="R84" s="165"/>
      <c r="S84" s="165"/>
      <c r="T84" s="166"/>
      <c r="U84" s="160"/>
      <c r="V84" s="160">
        <f>SUM(V85:V94)</f>
        <v>5.14</v>
      </c>
      <c r="W84" s="160"/>
      <c r="X84" s="160"/>
      <c r="AG84" t="s">
        <v>152</v>
      </c>
    </row>
    <row r="85" spans="1:60" outlineLevel="1" x14ac:dyDescent="0.2">
      <c r="A85" s="167">
        <v>25</v>
      </c>
      <c r="B85" s="168" t="s">
        <v>862</v>
      </c>
      <c r="C85" s="177" t="s">
        <v>863</v>
      </c>
      <c r="D85" s="169" t="s">
        <v>155</v>
      </c>
      <c r="E85" s="170">
        <v>39</v>
      </c>
      <c r="F85" s="171"/>
      <c r="G85" s="172">
        <f>ROUND(E85*F85,2)</f>
        <v>0</v>
      </c>
      <c r="H85" s="171"/>
      <c r="I85" s="172">
        <f>ROUND(E85*H85,2)</f>
        <v>0</v>
      </c>
      <c r="J85" s="171"/>
      <c r="K85" s="172">
        <f>ROUND(E85*J85,2)</f>
        <v>0</v>
      </c>
      <c r="L85" s="172">
        <v>15</v>
      </c>
      <c r="M85" s="172">
        <f>G85*(1+L85/100)</f>
        <v>0</v>
      </c>
      <c r="N85" s="172">
        <v>8.0000000000000007E-5</v>
      </c>
      <c r="O85" s="172">
        <f>ROUND(E85*N85,2)</f>
        <v>0</v>
      </c>
      <c r="P85" s="172">
        <v>0</v>
      </c>
      <c r="Q85" s="172">
        <f>ROUND(E85*P85,2)</f>
        <v>0</v>
      </c>
      <c r="R85" s="172" t="s">
        <v>864</v>
      </c>
      <c r="S85" s="172" t="s">
        <v>157</v>
      </c>
      <c r="T85" s="173" t="s">
        <v>157</v>
      </c>
      <c r="U85" s="154">
        <v>0.06</v>
      </c>
      <c r="V85" s="154">
        <f>ROUND(E85*U85,2)</f>
        <v>2.34</v>
      </c>
      <c r="W85" s="154"/>
      <c r="X85" s="154" t="s">
        <v>158</v>
      </c>
      <c r="Y85" s="145"/>
      <c r="Z85" s="145"/>
      <c r="AA85" s="145"/>
      <c r="AB85" s="145"/>
      <c r="AC85" s="145"/>
      <c r="AD85" s="145"/>
      <c r="AE85" s="145"/>
      <c r="AF85" s="145"/>
      <c r="AG85" s="145" t="s">
        <v>159</v>
      </c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</row>
    <row r="86" spans="1:60" outlineLevel="1" x14ac:dyDescent="0.2">
      <c r="A86" s="152"/>
      <c r="B86" s="153"/>
      <c r="C86" s="178" t="s">
        <v>865</v>
      </c>
      <c r="D86" s="155"/>
      <c r="E86" s="156">
        <v>39</v>
      </c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45"/>
      <c r="Z86" s="145"/>
      <c r="AA86" s="145"/>
      <c r="AB86" s="145"/>
      <c r="AC86" s="145"/>
      <c r="AD86" s="145"/>
      <c r="AE86" s="145"/>
      <c r="AF86" s="145"/>
      <c r="AG86" s="145" t="s">
        <v>161</v>
      </c>
      <c r="AH86" s="145">
        <v>5</v>
      </c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</row>
    <row r="87" spans="1:60" outlineLevel="1" x14ac:dyDescent="0.2">
      <c r="A87" s="167">
        <v>26</v>
      </c>
      <c r="B87" s="168" t="s">
        <v>866</v>
      </c>
      <c r="C87" s="177" t="s">
        <v>867</v>
      </c>
      <c r="D87" s="169" t="s">
        <v>155</v>
      </c>
      <c r="E87" s="170">
        <v>3.5</v>
      </c>
      <c r="F87" s="171"/>
      <c r="G87" s="172">
        <f>ROUND(E87*F87,2)</f>
        <v>0</v>
      </c>
      <c r="H87" s="171"/>
      <c r="I87" s="172">
        <f>ROUND(E87*H87,2)</f>
        <v>0</v>
      </c>
      <c r="J87" s="171"/>
      <c r="K87" s="172">
        <f>ROUND(E87*J87,2)</f>
        <v>0</v>
      </c>
      <c r="L87" s="172">
        <v>15</v>
      </c>
      <c r="M87" s="172">
        <f>G87*(1+L87/100)</f>
        <v>0</v>
      </c>
      <c r="N87" s="172">
        <v>6.3579999999999998E-2</v>
      </c>
      <c r="O87" s="172">
        <f>ROUND(E87*N87,2)</f>
        <v>0.22</v>
      </c>
      <c r="P87" s="172">
        <v>0</v>
      </c>
      <c r="Q87" s="172">
        <f>ROUND(E87*P87,2)</f>
        <v>0</v>
      </c>
      <c r="R87" s="172" t="s">
        <v>864</v>
      </c>
      <c r="S87" s="172" t="s">
        <v>157</v>
      </c>
      <c r="T87" s="173" t="s">
        <v>157</v>
      </c>
      <c r="U87" s="154">
        <v>0.8</v>
      </c>
      <c r="V87" s="154">
        <f>ROUND(E87*U87,2)</f>
        <v>2.8</v>
      </c>
      <c r="W87" s="154"/>
      <c r="X87" s="154" t="s">
        <v>158</v>
      </c>
      <c r="Y87" s="145"/>
      <c r="Z87" s="145"/>
      <c r="AA87" s="145"/>
      <c r="AB87" s="145"/>
      <c r="AC87" s="145"/>
      <c r="AD87" s="145"/>
      <c r="AE87" s="145"/>
      <c r="AF87" s="145"/>
      <c r="AG87" s="145" t="s">
        <v>159</v>
      </c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</row>
    <row r="88" spans="1:60" outlineLevel="1" x14ac:dyDescent="0.2">
      <c r="A88" s="152"/>
      <c r="B88" s="153"/>
      <c r="C88" s="247" t="s">
        <v>868</v>
      </c>
      <c r="D88" s="248"/>
      <c r="E88" s="248"/>
      <c r="F88" s="248"/>
      <c r="G88" s="248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45"/>
      <c r="Z88" s="145"/>
      <c r="AA88" s="145"/>
      <c r="AB88" s="145"/>
      <c r="AC88" s="145"/>
      <c r="AD88" s="145"/>
      <c r="AE88" s="145"/>
      <c r="AF88" s="145"/>
      <c r="AG88" s="145" t="s">
        <v>167</v>
      </c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</row>
    <row r="89" spans="1:60" outlineLevel="1" x14ac:dyDescent="0.2">
      <c r="A89" s="152"/>
      <c r="B89" s="153"/>
      <c r="C89" s="249" t="s">
        <v>869</v>
      </c>
      <c r="D89" s="250"/>
      <c r="E89" s="250"/>
      <c r="F89" s="250"/>
      <c r="G89" s="250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45"/>
      <c r="Z89" s="145"/>
      <c r="AA89" s="145"/>
      <c r="AB89" s="145"/>
      <c r="AC89" s="145"/>
      <c r="AD89" s="145"/>
      <c r="AE89" s="145"/>
      <c r="AF89" s="145"/>
      <c r="AG89" s="145" t="s">
        <v>167</v>
      </c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</row>
    <row r="90" spans="1:60" outlineLevel="1" x14ac:dyDescent="0.2">
      <c r="A90" s="152"/>
      <c r="B90" s="153"/>
      <c r="C90" s="178" t="s">
        <v>831</v>
      </c>
      <c r="D90" s="155"/>
      <c r="E90" s="156">
        <v>3.5</v>
      </c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45"/>
      <c r="Z90" s="145"/>
      <c r="AA90" s="145"/>
      <c r="AB90" s="145"/>
      <c r="AC90" s="145"/>
      <c r="AD90" s="145"/>
      <c r="AE90" s="145"/>
      <c r="AF90" s="145"/>
      <c r="AG90" s="145" t="s">
        <v>161</v>
      </c>
      <c r="AH90" s="145">
        <v>0</v>
      </c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</row>
    <row r="91" spans="1:60" ht="22.5" outlineLevel="1" x14ac:dyDescent="0.2">
      <c r="A91" s="167">
        <v>27</v>
      </c>
      <c r="B91" s="168" t="s">
        <v>870</v>
      </c>
      <c r="C91" s="177" t="s">
        <v>871</v>
      </c>
      <c r="D91" s="169" t="s">
        <v>155</v>
      </c>
      <c r="E91" s="170">
        <v>3.5</v>
      </c>
      <c r="F91" s="171"/>
      <c r="G91" s="172">
        <f>ROUND(E91*F91,2)</f>
        <v>0</v>
      </c>
      <c r="H91" s="171"/>
      <c r="I91" s="172">
        <f>ROUND(E91*H91,2)</f>
        <v>0</v>
      </c>
      <c r="J91" s="171"/>
      <c r="K91" s="172">
        <f>ROUND(E91*J91,2)</f>
        <v>0</v>
      </c>
      <c r="L91" s="172">
        <v>15</v>
      </c>
      <c r="M91" s="172">
        <f>G91*(1+L91/100)</f>
        <v>0</v>
      </c>
      <c r="N91" s="172">
        <v>7.0000000000000007E-2</v>
      </c>
      <c r="O91" s="172">
        <f>ROUND(E91*N91,2)</f>
        <v>0.25</v>
      </c>
      <c r="P91" s="172">
        <v>0</v>
      </c>
      <c r="Q91" s="172">
        <f>ROUND(E91*P91,2)</f>
        <v>0</v>
      </c>
      <c r="R91" s="172" t="s">
        <v>249</v>
      </c>
      <c r="S91" s="172" t="s">
        <v>157</v>
      </c>
      <c r="T91" s="173" t="s">
        <v>157</v>
      </c>
      <c r="U91" s="154">
        <v>0</v>
      </c>
      <c r="V91" s="154">
        <f>ROUND(E91*U91,2)</f>
        <v>0</v>
      </c>
      <c r="W91" s="154"/>
      <c r="X91" s="154" t="s">
        <v>250</v>
      </c>
      <c r="Y91" s="145"/>
      <c r="Z91" s="145"/>
      <c r="AA91" s="145"/>
      <c r="AB91" s="145"/>
      <c r="AC91" s="145"/>
      <c r="AD91" s="145"/>
      <c r="AE91" s="145"/>
      <c r="AF91" s="145"/>
      <c r="AG91" s="145" t="s">
        <v>251</v>
      </c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</row>
    <row r="92" spans="1:60" outlineLevel="1" x14ac:dyDescent="0.2">
      <c r="A92" s="152"/>
      <c r="B92" s="153"/>
      <c r="C92" s="247" t="s">
        <v>868</v>
      </c>
      <c r="D92" s="248"/>
      <c r="E92" s="248"/>
      <c r="F92" s="248"/>
      <c r="G92" s="248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45"/>
      <c r="Z92" s="145"/>
      <c r="AA92" s="145"/>
      <c r="AB92" s="145"/>
      <c r="AC92" s="145"/>
      <c r="AD92" s="145"/>
      <c r="AE92" s="145"/>
      <c r="AF92" s="145"/>
      <c r="AG92" s="145" t="s">
        <v>167</v>
      </c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</row>
    <row r="93" spans="1:60" outlineLevel="1" x14ac:dyDescent="0.2">
      <c r="A93" s="152"/>
      <c r="B93" s="153"/>
      <c r="C93" s="249" t="s">
        <v>869</v>
      </c>
      <c r="D93" s="250"/>
      <c r="E93" s="250"/>
      <c r="F93" s="250"/>
      <c r="G93" s="250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45"/>
      <c r="Z93" s="145"/>
      <c r="AA93" s="145"/>
      <c r="AB93" s="145"/>
      <c r="AC93" s="145"/>
      <c r="AD93" s="145"/>
      <c r="AE93" s="145"/>
      <c r="AF93" s="145"/>
      <c r="AG93" s="145" t="s">
        <v>167</v>
      </c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</row>
    <row r="94" spans="1:60" outlineLevel="1" x14ac:dyDescent="0.2">
      <c r="A94" s="152"/>
      <c r="B94" s="153"/>
      <c r="C94" s="178" t="s">
        <v>831</v>
      </c>
      <c r="D94" s="155"/>
      <c r="E94" s="156">
        <v>3.5</v>
      </c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45"/>
      <c r="Z94" s="145"/>
      <c r="AA94" s="145"/>
      <c r="AB94" s="145"/>
      <c r="AC94" s="145"/>
      <c r="AD94" s="145"/>
      <c r="AE94" s="145"/>
      <c r="AF94" s="145"/>
      <c r="AG94" s="145" t="s">
        <v>161</v>
      </c>
      <c r="AH94" s="145">
        <v>0</v>
      </c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</row>
    <row r="95" spans="1:60" x14ac:dyDescent="0.2">
      <c r="A95" s="161" t="s">
        <v>151</v>
      </c>
      <c r="B95" s="162" t="s">
        <v>104</v>
      </c>
      <c r="C95" s="176" t="s">
        <v>105</v>
      </c>
      <c r="D95" s="163"/>
      <c r="E95" s="164"/>
      <c r="F95" s="165"/>
      <c r="G95" s="165">
        <f>SUMIF(AG96:AG110,"&lt;&gt;NOR",G96:G110)</f>
        <v>0</v>
      </c>
      <c r="H95" s="165"/>
      <c r="I95" s="165">
        <f>SUM(I96:I110)</f>
        <v>0</v>
      </c>
      <c r="J95" s="165"/>
      <c r="K95" s="165">
        <f>SUM(K96:K110)</f>
        <v>0</v>
      </c>
      <c r="L95" s="165"/>
      <c r="M95" s="165">
        <f>SUM(M96:M110)</f>
        <v>0</v>
      </c>
      <c r="N95" s="165"/>
      <c r="O95" s="165">
        <f>SUM(O96:O110)</f>
        <v>0.08</v>
      </c>
      <c r="P95" s="165"/>
      <c r="Q95" s="165">
        <f>SUM(Q96:Q110)</f>
        <v>0</v>
      </c>
      <c r="R95" s="165"/>
      <c r="S95" s="165"/>
      <c r="T95" s="166"/>
      <c r="U95" s="160"/>
      <c r="V95" s="160">
        <f>SUM(V96:V110)</f>
        <v>31.45</v>
      </c>
      <c r="W95" s="160"/>
      <c r="X95" s="160"/>
      <c r="AG95" t="s">
        <v>152</v>
      </c>
    </row>
    <row r="96" spans="1:60" outlineLevel="1" x14ac:dyDescent="0.2">
      <c r="A96" s="167">
        <v>28</v>
      </c>
      <c r="B96" s="168" t="s">
        <v>872</v>
      </c>
      <c r="C96" s="177" t="s">
        <v>873</v>
      </c>
      <c r="D96" s="169" t="s">
        <v>155</v>
      </c>
      <c r="E96" s="170">
        <v>142.80000000000001</v>
      </c>
      <c r="F96" s="171"/>
      <c r="G96" s="172">
        <f>ROUND(E96*F96,2)</f>
        <v>0</v>
      </c>
      <c r="H96" s="171"/>
      <c r="I96" s="172">
        <f>ROUND(E96*H96,2)</f>
        <v>0</v>
      </c>
      <c r="J96" s="171"/>
      <c r="K96" s="172">
        <f>ROUND(E96*J96,2)</f>
        <v>0</v>
      </c>
      <c r="L96" s="172">
        <v>15</v>
      </c>
      <c r="M96" s="172">
        <f>G96*(1+L96/100)</f>
        <v>0</v>
      </c>
      <c r="N96" s="172">
        <v>0</v>
      </c>
      <c r="O96" s="172">
        <f>ROUND(E96*N96,2)</f>
        <v>0</v>
      </c>
      <c r="P96" s="172">
        <v>0</v>
      </c>
      <c r="Q96" s="172">
        <f>ROUND(E96*P96,2)</f>
        <v>0</v>
      </c>
      <c r="R96" s="172" t="s">
        <v>874</v>
      </c>
      <c r="S96" s="172" t="s">
        <v>157</v>
      </c>
      <c r="T96" s="173" t="s">
        <v>157</v>
      </c>
      <c r="U96" s="154">
        <v>6.9709999999999994E-2</v>
      </c>
      <c r="V96" s="154">
        <f>ROUND(E96*U96,2)</f>
        <v>9.9499999999999993</v>
      </c>
      <c r="W96" s="154"/>
      <c r="X96" s="154" t="s">
        <v>158</v>
      </c>
      <c r="Y96" s="145"/>
      <c r="Z96" s="145"/>
      <c r="AA96" s="145"/>
      <c r="AB96" s="145"/>
      <c r="AC96" s="145"/>
      <c r="AD96" s="145"/>
      <c r="AE96" s="145"/>
      <c r="AF96" s="145"/>
      <c r="AG96" s="145" t="s">
        <v>875</v>
      </c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</row>
    <row r="97" spans="1:60" outlineLevel="1" x14ac:dyDescent="0.2">
      <c r="A97" s="152"/>
      <c r="B97" s="153"/>
      <c r="C97" s="178" t="s">
        <v>876</v>
      </c>
      <c r="D97" s="155"/>
      <c r="E97" s="156">
        <v>142.80000000000001</v>
      </c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45"/>
      <c r="Z97" s="145"/>
      <c r="AA97" s="145"/>
      <c r="AB97" s="145"/>
      <c r="AC97" s="145"/>
      <c r="AD97" s="145"/>
      <c r="AE97" s="145"/>
      <c r="AF97" s="145"/>
      <c r="AG97" s="145" t="s">
        <v>161</v>
      </c>
      <c r="AH97" s="145">
        <v>5</v>
      </c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</row>
    <row r="98" spans="1:60" outlineLevel="1" x14ac:dyDescent="0.2">
      <c r="A98" s="167">
        <v>29</v>
      </c>
      <c r="B98" s="168" t="s">
        <v>877</v>
      </c>
      <c r="C98" s="177" t="s">
        <v>878</v>
      </c>
      <c r="D98" s="169" t="s">
        <v>155</v>
      </c>
      <c r="E98" s="170">
        <v>3.5</v>
      </c>
      <c r="F98" s="171"/>
      <c r="G98" s="172">
        <f>ROUND(E98*F98,2)</f>
        <v>0</v>
      </c>
      <c r="H98" s="171"/>
      <c r="I98" s="172">
        <f>ROUND(E98*H98,2)</f>
        <v>0</v>
      </c>
      <c r="J98" s="171"/>
      <c r="K98" s="172">
        <f>ROUND(E98*J98,2)</f>
        <v>0</v>
      </c>
      <c r="L98" s="172">
        <v>15</v>
      </c>
      <c r="M98" s="172">
        <f>G98*(1+L98/100)</f>
        <v>0</v>
      </c>
      <c r="N98" s="172">
        <v>6.9999999999999994E-5</v>
      </c>
      <c r="O98" s="172">
        <f>ROUND(E98*N98,2)</f>
        <v>0</v>
      </c>
      <c r="P98" s="172">
        <v>0</v>
      </c>
      <c r="Q98" s="172">
        <f>ROUND(E98*P98,2)</f>
        <v>0</v>
      </c>
      <c r="R98" s="172" t="s">
        <v>874</v>
      </c>
      <c r="S98" s="172" t="s">
        <v>157</v>
      </c>
      <c r="T98" s="173" t="s">
        <v>157</v>
      </c>
      <c r="U98" s="154">
        <v>3.2480000000000002E-2</v>
      </c>
      <c r="V98" s="154">
        <f>ROUND(E98*U98,2)</f>
        <v>0.11</v>
      </c>
      <c r="W98" s="154"/>
      <c r="X98" s="154" t="s">
        <v>158</v>
      </c>
      <c r="Y98" s="145"/>
      <c r="Z98" s="145"/>
      <c r="AA98" s="145"/>
      <c r="AB98" s="145"/>
      <c r="AC98" s="145"/>
      <c r="AD98" s="145"/>
      <c r="AE98" s="145"/>
      <c r="AF98" s="145"/>
      <c r="AG98" s="145" t="s">
        <v>159</v>
      </c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</row>
    <row r="99" spans="1:60" outlineLevel="1" x14ac:dyDescent="0.2">
      <c r="A99" s="152"/>
      <c r="B99" s="153"/>
      <c r="C99" s="178" t="s">
        <v>879</v>
      </c>
      <c r="D99" s="155"/>
      <c r="E99" s="156">
        <v>3.5</v>
      </c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45"/>
      <c r="Z99" s="145"/>
      <c r="AA99" s="145"/>
      <c r="AB99" s="145"/>
      <c r="AC99" s="145"/>
      <c r="AD99" s="145"/>
      <c r="AE99" s="145"/>
      <c r="AF99" s="145"/>
      <c r="AG99" s="145" t="s">
        <v>161</v>
      </c>
      <c r="AH99" s="145">
        <v>5</v>
      </c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</row>
    <row r="100" spans="1:60" outlineLevel="1" x14ac:dyDescent="0.2">
      <c r="A100" s="167">
        <v>30</v>
      </c>
      <c r="B100" s="168" t="s">
        <v>880</v>
      </c>
      <c r="C100" s="177" t="s">
        <v>881</v>
      </c>
      <c r="D100" s="169" t="s">
        <v>155</v>
      </c>
      <c r="E100" s="170">
        <v>54.9</v>
      </c>
      <c r="F100" s="171"/>
      <c r="G100" s="172">
        <f>ROUND(E100*F100,2)</f>
        <v>0</v>
      </c>
      <c r="H100" s="171"/>
      <c r="I100" s="172">
        <f>ROUND(E100*H100,2)</f>
        <v>0</v>
      </c>
      <c r="J100" s="171"/>
      <c r="K100" s="172">
        <f>ROUND(E100*J100,2)</f>
        <v>0</v>
      </c>
      <c r="L100" s="172">
        <v>15</v>
      </c>
      <c r="M100" s="172">
        <f>G100*(1+L100/100)</f>
        <v>0</v>
      </c>
      <c r="N100" s="172">
        <v>4.0999999999999999E-4</v>
      </c>
      <c r="O100" s="172">
        <f>ROUND(E100*N100,2)</f>
        <v>0.02</v>
      </c>
      <c r="P100" s="172">
        <v>0</v>
      </c>
      <c r="Q100" s="172">
        <f>ROUND(E100*P100,2)</f>
        <v>0</v>
      </c>
      <c r="R100" s="172" t="s">
        <v>874</v>
      </c>
      <c r="S100" s="172" t="s">
        <v>157</v>
      </c>
      <c r="T100" s="173" t="s">
        <v>157</v>
      </c>
      <c r="U100" s="154">
        <v>0.10191</v>
      </c>
      <c r="V100" s="154">
        <f>ROUND(E100*U100,2)</f>
        <v>5.59</v>
      </c>
      <c r="W100" s="154"/>
      <c r="X100" s="154" t="s">
        <v>158</v>
      </c>
      <c r="Y100" s="145"/>
      <c r="Z100" s="145"/>
      <c r="AA100" s="145"/>
      <c r="AB100" s="145"/>
      <c r="AC100" s="145"/>
      <c r="AD100" s="145"/>
      <c r="AE100" s="145"/>
      <c r="AF100" s="145"/>
      <c r="AG100" s="145" t="s">
        <v>159</v>
      </c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</row>
    <row r="101" spans="1:60" outlineLevel="1" x14ac:dyDescent="0.2">
      <c r="A101" s="152"/>
      <c r="B101" s="153"/>
      <c r="C101" s="178" t="s">
        <v>882</v>
      </c>
      <c r="D101" s="155"/>
      <c r="E101" s="156">
        <v>54.9</v>
      </c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45"/>
      <c r="Z101" s="145"/>
      <c r="AA101" s="145"/>
      <c r="AB101" s="145"/>
      <c r="AC101" s="145"/>
      <c r="AD101" s="145"/>
      <c r="AE101" s="145"/>
      <c r="AF101" s="145"/>
      <c r="AG101" s="145" t="s">
        <v>161</v>
      </c>
      <c r="AH101" s="145">
        <v>0</v>
      </c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</row>
    <row r="102" spans="1:60" ht="22.5" outlineLevel="1" x14ac:dyDescent="0.2">
      <c r="A102" s="167">
        <v>31</v>
      </c>
      <c r="B102" s="168" t="s">
        <v>883</v>
      </c>
      <c r="C102" s="177" t="s">
        <v>884</v>
      </c>
      <c r="D102" s="169" t="s">
        <v>155</v>
      </c>
      <c r="E102" s="170">
        <v>87.8</v>
      </c>
      <c r="F102" s="171"/>
      <c r="G102" s="172">
        <f>ROUND(E102*F102,2)</f>
        <v>0</v>
      </c>
      <c r="H102" s="171"/>
      <c r="I102" s="172">
        <f>ROUND(E102*H102,2)</f>
        <v>0</v>
      </c>
      <c r="J102" s="171"/>
      <c r="K102" s="172">
        <f>ROUND(E102*J102,2)</f>
        <v>0</v>
      </c>
      <c r="L102" s="172">
        <v>15</v>
      </c>
      <c r="M102" s="172">
        <f>G102*(1+L102/100)</f>
        <v>0</v>
      </c>
      <c r="N102" s="172">
        <v>6.4000000000000005E-4</v>
      </c>
      <c r="O102" s="172">
        <f>ROUND(E102*N102,2)</f>
        <v>0.06</v>
      </c>
      <c r="P102" s="172">
        <v>0</v>
      </c>
      <c r="Q102" s="172">
        <f>ROUND(E102*P102,2)</f>
        <v>0</v>
      </c>
      <c r="R102" s="172" t="s">
        <v>874</v>
      </c>
      <c r="S102" s="172" t="s">
        <v>157</v>
      </c>
      <c r="T102" s="173" t="s">
        <v>157</v>
      </c>
      <c r="U102" s="154">
        <v>0.13439999999999999</v>
      </c>
      <c r="V102" s="154">
        <f>ROUND(E102*U102,2)</f>
        <v>11.8</v>
      </c>
      <c r="W102" s="154"/>
      <c r="X102" s="154" t="s">
        <v>158</v>
      </c>
      <c r="Y102" s="145"/>
      <c r="Z102" s="145"/>
      <c r="AA102" s="145"/>
      <c r="AB102" s="145"/>
      <c r="AC102" s="145"/>
      <c r="AD102" s="145"/>
      <c r="AE102" s="145"/>
      <c r="AF102" s="145"/>
      <c r="AG102" s="145" t="s">
        <v>875</v>
      </c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</row>
    <row r="103" spans="1:60" outlineLevel="1" x14ac:dyDescent="0.2">
      <c r="A103" s="152"/>
      <c r="B103" s="153"/>
      <c r="C103" s="178" t="s">
        <v>885</v>
      </c>
      <c r="D103" s="155"/>
      <c r="E103" s="156">
        <v>39</v>
      </c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45"/>
      <c r="Z103" s="145"/>
      <c r="AA103" s="145"/>
      <c r="AB103" s="145"/>
      <c r="AC103" s="145"/>
      <c r="AD103" s="145"/>
      <c r="AE103" s="145"/>
      <c r="AF103" s="145"/>
      <c r="AG103" s="145" t="s">
        <v>161</v>
      </c>
      <c r="AH103" s="145">
        <v>5</v>
      </c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</row>
    <row r="104" spans="1:60" outlineLevel="1" x14ac:dyDescent="0.2">
      <c r="A104" s="152"/>
      <c r="B104" s="153"/>
      <c r="C104" s="178" t="s">
        <v>886</v>
      </c>
      <c r="D104" s="155"/>
      <c r="E104" s="156">
        <v>48.8</v>
      </c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45"/>
      <c r="Z104" s="145"/>
      <c r="AA104" s="145"/>
      <c r="AB104" s="145"/>
      <c r="AC104" s="145"/>
      <c r="AD104" s="145"/>
      <c r="AE104" s="145"/>
      <c r="AF104" s="145"/>
      <c r="AG104" s="145" t="s">
        <v>161</v>
      </c>
      <c r="AH104" s="145">
        <v>0</v>
      </c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</row>
    <row r="105" spans="1:60" outlineLevel="1" x14ac:dyDescent="0.2">
      <c r="A105" s="167">
        <v>32</v>
      </c>
      <c r="B105" s="168" t="s">
        <v>887</v>
      </c>
      <c r="C105" s="177" t="s">
        <v>888</v>
      </c>
      <c r="D105" s="169" t="s">
        <v>155</v>
      </c>
      <c r="E105" s="170">
        <v>142.80000000000001</v>
      </c>
      <c r="F105" s="171"/>
      <c r="G105" s="172">
        <f>ROUND(E105*F105,2)</f>
        <v>0</v>
      </c>
      <c r="H105" s="171"/>
      <c r="I105" s="172">
        <f>ROUND(E105*H105,2)</f>
        <v>0</v>
      </c>
      <c r="J105" s="171"/>
      <c r="K105" s="172">
        <f>ROUND(E105*J105,2)</f>
        <v>0</v>
      </c>
      <c r="L105" s="172">
        <v>15</v>
      </c>
      <c r="M105" s="172">
        <f>G105*(1+L105/100)</f>
        <v>0</v>
      </c>
      <c r="N105" s="172">
        <v>0</v>
      </c>
      <c r="O105" s="172">
        <f>ROUND(E105*N105,2)</f>
        <v>0</v>
      </c>
      <c r="P105" s="172">
        <v>0</v>
      </c>
      <c r="Q105" s="172">
        <f>ROUND(E105*P105,2)</f>
        <v>0</v>
      </c>
      <c r="R105" s="172" t="s">
        <v>874</v>
      </c>
      <c r="S105" s="172" t="s">
        <v>157</v>
      </c>
      <c r="T105" s="173" t="s">
        <v>157</v>
      </c>
      <c r="U105" s="154">
        <v>7.0000000000000001E-3</v>
      </c>
      <c r="V105" s="154">
        <f>ROUND(E105*U105,2)</f>
        <v>1</v>
      </c>
      <c r="W105" s="154"/>
      <c r="X105" s="154" t="s">
        <v>158</v>
      </c>
      <c r="Y105" s="145"/>
      <c r="Z105" s="145"/>
      <c r="AA105" s="145"/>
      <c r="AB105" s="145"/>
      <c r="AC105" s="145"/>
      <c r="AD105" s="145"/>
      <c r="AE105" s="145"/>
      <c r="AF105" s="145"/>
      <c r="AG105" s="145" t="s">
        <v>159</v>
      </c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</row>
    <row r="106" spans="1:60" outlineLevel="1" x14ac:dyDescent="0.2">
      <c r="A106" s="152"/>
      <c r="B106" s="153"/>
      <c r="C106" s="178" t="s">
        <v>876</v>
      </c>
      <c r="D106" s="155"/>
      <c r="E106" s="156">
        <v>142.80000000000001</v>
      </c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45"/>
      <c r="Z106" s="145"/>
      <c r="AA106" s="145"/>
      <c r="AB106" s="145"/>
      <c r="AC106" s="145"/>
      <c r="AD106" s="145"/>
      <c r="AE106" s="145"/>
      <c r="AF106" s="145"/>
      <c r="AG106" s="145" t="s">
        <v>161</v>
      </c>
      <c r="AH106" s="145">
        <v>5</v>
      </c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</row>
    <row r="107" spans="1:60" outlineLevel="1" x14ac:dyDescent="0.2">
      <c r="A107" s="167">
        <v>33</v>
      </c>
      <c r="B107" s="168" t="s">
        <v>889</v>
      </c>
      <c r="C107" s="177" t="s">
        <v>890</v>
      </c>
      <c r="D107" s="169" t="s">
        <v>155</v>
      </c>
      <c r="E107" s="170">
        <v>142.80000000000001</v>
      </c>
      <c r="F107" s="171"/>
      <c r="G107" s="172">
        <f>ROUND(E107*F107,2)</f>
        <v>0</v>
      </c>
      <c r="H107" s="171"/>
      <c r="I107" s="172">
        <f>ROUND(E107*H107,2)</f>
        <v>0</v>
      </c>
      <c r="J107" s="171"/>
      <c r="K107" s="172">
        <f>ROUND(E107*J107,2)</f>
        <v>0</v>
      </c>
      <c r="L107" s="172">
        <v>15</v>
      </c>
      <c r="M107" s="172">
        <f>G107*(1+L107/100)</f>
        <v>0</v>
      </c>
      <c r="N107" s="172">
        <v>0</v>
      </c>
      <c r="O107" s="172">
        <f>ROUND(E107*N107,2)</f>
        <v>0</v>
      </c>
      <c r="P107" s="172">
        <v>0</v>
      </c>
      <c r="Q107" s="172">
        <f>ROUND(E107*P107,2)</f>
        <v>0</v>
      </c>
      <c r="R107" s="172" t="s">
        <v>874</v>
      </c>
      <c r="S107" s="172" t="s">
        <v>157</v>
      </c>
      <c r="T107" s="173" t="s">
        <v>157</v>
      </c>
      <c r="U107" s="154">
        <v>2.1000000000000001E-2</v>
      </c>
      <c r="V107" s="154">
        <f>ROUND(E107*U107,2)</f>
        <v>3</v>
      </c>
      <c r="W107" s="154"/>
      <c r="X107" s="154" t="s">
        <v>158</v>
      </c>
      <c r="Y107" s="145"/>
      <c r="Z107" s="145"/>
      <c r="AA107" s="145"/>
      <c r="AB107" s="145"/>
      <c r="AC107" s="145"/>
      <c r="AD107" s="145"/>
      <c r="AE107" s="145"/>
      <c r="AF107" s="145"/>
      <c r="AG107" s="145" t="s">
        <v>159</v>
      </c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</row>
    <row r="108" spans="1:60" outlineLevel="1" x14ac:dyDescent="0.2">
      <c r="A108" s="152"/>
      <c r="B108" s="153"/>
      <c r="C108" s="178" t="s">
        <v>885</v>
      </c>
      <c r="D108" s="155"/>
      <c r="E108" s="156">
        <v>39</v>
      </c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45"/>
      <c r="Z108" s="145"/>
      <c r="AA108" s="145"/>
      <c r="AB108" s="145"/>
      <c r="AC108" s="145"/>
      <c r="AD108" s="145"/>
      <c r="AE108" s="145"/>
      <c r="AF108" s="145"/>
      <c r="AG108" s="145" t="s">
        <v>161</v>
      </c>
      <c r="AH108" s="145">
        <v>5</v>
      </c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</row>
    <row r="109" spans="1:60" outlineLevel="1" x14ac:dyDescent="0.2">
      <c r="A109" s="152"/>
      <c r="B109" s="153"/>
      <c r="C109" s="178" t="s">
        <v>891</v>
      </c>
      <c r="D109" s="155"/>
      <c r="E109" s="156">
        <v>0.1</v>
      </c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45"/>
      <c r="Z109" s="145"/>
      <c r="AA109" s="145"/>
      <c r="AB109" s="145"/>
      <c r="AC109" s="145"/>
      <c r="AD109" s="145"/>
      <c r="AE109" s="145"/>
      <c r="AF109" s="145"/>
      <c r="AG109" s="145" t="s">
        <v>161</v>
      </c>
      <c r="AH109" s="145">
        <v>5</v>
      </c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</row>
    <row r="110" spans="1:60" outlineLevel="1" x14ac:dyDescent="0.2">
      <c r="A110" s="152"/>
      <c r="B110" s="153"/>
      <c r="C110" s="178" t="s">
        <v>892</v>
      </c>
      <c r="D110" s="155"/>
      <c r="E110" s="156">
        <v>103.7</v>
      </c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45"/>
      <c r="Z110" s="145"/>
      <c r="AA110" s="145"/>
      <c r="AB110" s="145"/>
      <c r="AC110" s="145"/>
      <c r="AD110" s="145"/>
      <c r="AE110" s="145"/>
      <c r="AF110" s="145"/>
      <c r="AG110" s="145" t="s">
        <v>161</v>
      </c>
      <c r="AH110" s="145">
        <v>5</v>
      </c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</row>
    <row r="111" spans="1:60" x14ac:dyDescent="0.2">
      <c r="A111" s="161" t="s">
        <v>151</v>
      </c>
      <c r="B111" s="162" t="s">
        <v>120</v>
      </c>
      <c r="C111" s="176" t="s">
        <v>121</v>
      </c>
      <c r="D111" s="163"/>
      <c r="E111" s="164"/>
      <c r="F111" s="165"/>
      <c r="G111" s="165">
        <f>SUMIF(AG112:AG138,"&lt;&gt;NOR",G112:G138)</f>
        <v>0</v>
      </c>
      <c r="H111" s="165"/>
      <c r="I111" s="165">
        <f>SUM(I112:I138)</f>
        <v>0</v>
      </c>
      <c r="J111" s="165"/>
      <c r="K111" s="165">
        <f>SUM(K112:K138)</f>
        <v>0</v>
      </c>
      <c r="L111" s="165"/>
      <c r="M111" s="165">
        <f>SUM(M112:M138)</f>
        <v>0</v>
      </c>
      <c r="N111" s="165"/>
      <c r="O111" s="165">
        <f>SUM(O112:O138)</f>
        <v>0</v>
      </c>
      <c r="P111" s="165"/>
      <c r="Q111" s="165">
        <f>SUM(Q112:Q138)</f>
        <v>0</v>
      </c>
      <c r="R111" s="165"/>
      <c r="S111" s="165"/>
      <c r="T111" s="166"/>
      <c r="U111" s="160"/>
      <c r="V111" s="160">
        <f>SUM(V112:V138)</f>
        <v>2.16</v>
      </c>
      <c r="W111" s="160"/>
      <c r="X111" s="160"/>
      <c r="AG111" t="s">
        <v>152</v>
      </c>
    </row>
    <row r="112" spans="1:60" outlineLevel="1" x14ac:dyDescent="0.2">
      <c r="A112" s="167">
        <v>34</v>
      </c>
      <c r="B112" s="168" t="s">
        <v>893</v>
      </c>
      <c r="C112" s="177" t="s">
        <v>894</v>
      </c>
      <c r="D112" s="169" t="s">
        <v>300</v>
      </c>
      <c r="E112" s="170">
        <v>1.81003</v>
      </c>
      <c r="F112" s="171"/>
      <c r="G112" s="172">
        <f>ROUND(E112*F112,2)</f>
        <v>0</v>
      </c>
      <c r="H112" s="171"/>
      <c r="I112" s="172">
        <f>ROUND(E112*H112,2)</f>
        <v>0</v>
      </c>
      <c r="J112" s="171"/>
      <c r="K112" s="172">
        <f>ROUND(E112*J112,2)</f>
        <v>0</v>
      </c>
      <c r="L112" s="172">
        <v>15</v>
      </c>
      <c r="M112" s="172">
        <f>G112*(1+L112/100)</f>
        <v>0</v>
      </c>
      <c r="N112" s="172">
        <v>0</v>
      </c>
      <c r="O112" s="172">
        <f>ROUND(E112*N112,2)</f>
        <v>0</v>
      </c>
      <c r="P112" s="172">
        <v>0</v>
      </c>
      <c r="Q112" s="172">
        <f>ROUND(E112*P112,2)</f>
        <v>0</v>
      </c>
      <c r="R112" s="172" t="s">
        <v>301</v>
      </c>
      <c r="S112" s="172" t="s">
        <v>157</v>
      </c>
      <c r="T112" s="173" t="s">
        <v>157</v>
      </c>
      <c r="U112" s="154">
        <v>0</v>
      </c>
      <c r="V112" s="154">
        <f>ROUND(E112*U112,2)</f>
        <v>0</v>
      </c>
      <c r="W112" s="154"/>
      <c r="X112" s="154" t="s">
        <v>158</v>
      </c>
      <c r="Y112" s="145"/>
      <c r="Z112" s="145"/>
      <c r="AA112" s="145"/>
      <c r="AB112" s="145"/>
      <c r="AC112" s="145"/>
      <c r="AD112" s="145"/>
      <c r="AE112" s="145"/>
      <c r="AF112" s="145"/>
      <c r="AG112" s="145" t="s">
        <v>159</v>
      </c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</row>
    <row r="113" spans="1:60" outlineLevel="1" x14ac:dyDescent="0.2">
      <c r="A113" s="152"/>
      <c r="B113" s="153"/>
      <c r="C113" s="178" t="s">
        <v>895</v>
      </c>
      <c r="D113" s="155"/>
      <c r="E113" s="156">
        <v>1.81003</v>
      </c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45"/>
      <c r="Z113" s="145"/>
      <c r="AA113" s="145"/>
      <c r="AB113" s="145"/>
      <c r="AC113" s="145"/>
      <c r="AD113" s="145"/>
      <c r="AE113" s="145"/>
      <c r="AF113" s="145"/>
      <c r="AG113" s="145" t="s">
        <v>161</v>
      </c>
      <c r="AH113" s="145">
        <v>5</v>
      </c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</row>
    <row r="114" spans="1:60" outlineLevel="1" x14ac:dyDescent="0.2">
      <c r="A114" s="167">
        <v>35</v>
      </c>
      <c r="B114" s="168" t="s">
        <v>298</v>
      </c>
      <c r="C114" s="177" t="s">
        <v>299</v>
      </c>
      <c r="D114" s="169" t="s">
        <v>300</v>
      </c>
      <c r="E114" s="170">
        <v>1.81003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15</v>
      </c>
      <c r="M114" s="172">
        <f>G114*(1+L114/100)</f>
        <v>0</v>
      </c>
      <c r="N114" s="172">
        <v>0</v>
      </c>
      <c r="O114" s="172">
        <f>ROUND(E114*N114,2)</f>
        <v>0</v>
      </c>
      <c r="P114" s="172">
        <v>0</v>
      </c>
      <c r="Q114" s="172">
        <f>ROUND(E114*P114,2)</f>
        <v>0</v>
      </c>
      <c r="R114" s="172" t="s">
        <v>301</v>
      </c>
      <c r="S114" s="172" t="s">
        <v>157</v>
      </c>
      <c r="T114" s="173" t="s">
        <v>157</v>
      </c>
      <c r="U114" s="154">
        <v>0.94199999999999995</v>
      </c>
      <c r="V114" s="154">
        <f>ROUND(E114*U114,2)</f>
        <v>1.71</v>
      </c>
      <c r="W114" s="154"/>
      <c r="X114" s="154" t="s">
        <v>158</v>
      </c>
      <c r="Y114" s="145"/>
      <c r="Z114" s="145"/>
      <c r="AA114" s="145"/>
      <c r="AB114" s="145"/>
      <c r="AC114" s="145"/>
      <c r="AD114" s="145"/>
      <c r="AE114" s="145"/>
      <c r="AF114" s="145"/>
      <c r="AG114" s="145" t="s">
        <v>159</v>
      </c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</row>
    <row r="115" spans="1:60" outlineLevel="1" x14ac:dyDescent="0.2">
      <c r="A115" s="152"/>
      <c r="B115" s="153"/>
      <c r="C115" s="178" t="s">
        <v>895</v>
      </c>
      <c r="D115" s="155"/>
      <c r="E115" s="156">
        <v>1.81003</v>
      </c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45"/>
      <c r="Z115" s="145"/>
      <c r="AA115" s="145"/>
      <c r="AB115" s="145"/>
      <c r="AC115" s="145"/>
      <c r="AD115" s="145"/>
      <c r="AE115" s="145"/>
      <c r="AF115" s="145"/>
      <c r="AG115" s="145" t="s">
        <v>161</v>
      </c>
      <c r="AH115" s="145">
        <v>5</v>
      </c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</row>
    <row r="116" spans="1:60" ht="22.5" outlineLevel="1" x14ac:dyDescent="0.2">
      <c r="A116" s="167">
        <v>36</v>
      </c>
      <c r="B116" s="168" t="s">
        <v>896</v>
      </c>
      <c r="C116" s="177" t="s">
        <v>897</v>
      </c>
      <c r="D116" s="169" t="s">
        <v>300</v>
      </c>
      <c r="E116" s="170">
        <v>1.81003</v>
      </c>
      <c r="F116" s="171"/>
      <c r="G116" s="172">
        <f>ROUND(E116*F116,2)</f>
        <v>0</v>
      </c>
      <c r="H116" s="171"/>
      <c r="I116" s="172">
        <f>ROUND(E116*H116,2)</f>
        <v>0</v>
      </c>
      <c r="J116" s="171"/>
      <c r="K116" s="172">
        <f>ROUND(E116*J116,2)</f>
        <v>0</v>
      </c>
      <c r="L116" s="172">
        <v>15</v>
      </c>
      <c r="M116" s="172">
        <f>G116*(1+L116/100)</f>
        <v>0</v>
      </c>
      <c r="N116" s="172">
        <v>0</v>
      </c>
      <c r="O116" s="172">
        <f>ROUND(E116*N116,2)</f>
        <v>0</v>
      </c>
      <c r="P116" s="172">
        <v>0</v>
      </c>
      <c r="Q116" s="172">
        <f>ROUND(E116*P116,2)</f>
        <v>0</v>
      </c>
      <c r="R116" s="172" t="s">
        <v>301</v>
      </c>
      <c r="S116" s="172" t="s">
        <v>157</v>
      </c>
      <c r="T116" s="173" t="s">
        <v>157</v>
      </c>
      <c r="U116" s="154">
        <v>0.105</v>
      </c>
      <c r="V116" s="154">
        <f>ROUND(E116*U116,2)</f>
        <v>0.19</v>
      </c>
      <c r="W116" s="154"/>
      <c r="X116" s="154" t="s">
        <v>158</v>
      </c>
      <c r="Y116" s="145"/>
      <c r="Z116" s="145"/>
      <c r="AA116" s="145"/>
      <c r="AB116" s="145"/>
      <c r="AC116" s="145"/>
      <c r="AD116" s="145"/>
      <c r="AE116" s="145"/>
      <c r="AF116" s="145"/>
      <c r="AG116" s="145" t="s">
        <v>159</v>
      </c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</row>
    <row r="117" spans="1:60" outlineLevel="1" x14ac:dyDescent="0.2">
      <c r="A117" s="152"/>
      <c r="B117" s="153"/>
      <c r="C117" s="178" t="s">
        <v>895</v>
      </c>
      <c r="D117" s="155"/>
      <c r="E117" s="156">
        <v>1.81003</v>
      </c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45"/>
      <c r="Z117" s="145"/>
      <c r="AA117" s="145"/>
      <c r="AB117" s="145"/>
      <c r="AC117" s="145"/>
      <c r="AD117" s="145"/>
      <c r="AE117" s="145"/>
      <c r="AF117" s="145"/>
      <c r="AG117" s="145" t="s">
        <v>161</v>
      </c>
      <c r="AH117" s="145">
        <v>5</v>
      </c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</row>
    <row r="118" spans="1:60" ht="22.5" outlineLevel="1" x14ac:dyDescent="0.2">
      <c r="A118" s="167">
        <v>37</v>
      </c>
      <c r="B118" s="168" t="s">
        <v>756</v>
      </c>
      <c r="C118" s="177" t="s">
        <v>898</v>
      </c>
      <c r="D118" s="169" t="s">
        <v>300</v>
      </c>
      <c r="E118" s="170">
        <v>1.81003</v>
      </c>
      <c r="F118" s="171"/>
      <c r="G118" s="172">
        <f>ROUND(E118*F118,2)</f>
        <v>0</v>
      </c>
      <c r="H118" s="171"/>
      <c r="I118" s="172">
        <f>ROUND(E118*H118,2)</f>
        <v>0</v>
      </c>
      <c r="J118" s="171"/>
      <c r="K118" s="172">
        <f>ROUND(E118*J118,2)</f>
        <v>0</v>
      </c>
      <c r="L118" s="172">
        <v>15</v>
      </c>
      <c r="M118" s="172">
        <f>G118*(1+L118/100)</f>
        <v>0</v>
      </c>
      <c r="N118" s="172">
        <v>0</v>
      </c>
      <c r="O118" s="172">
        <f>ROUND(E118*N118,2)</f>
        <v>0</v>
      </c>
      <c r="P118" s="172">
        <v>0</v>
      </c>
      <c r="Q118" s="172">
        <f>ROUND(E118*P118,2)</f>
        <v>0</v>
      </c>
      <c r="R118" s="172" t="s">
        <v>301</v>
      </c>
      <c r="S118" s="172" t="s">
        <v>157</v>
      </c>
      <c r="T118" s="173" t="s">
        <v>157</v>
      </c>
      <c r="U118" s="154">
        <v>0</v>
      </c>
      <c r="V118" s="154">
        <f>ROUND(E118*U118,2)</f>
        <v>0</v>
      </c>
      <c r="W118" s="154"/>
      <c r="X118" s="154" t="s">
        <v>158</v>
      </c>
      <c r="Y118" s="145"/>
      <c r="Z118" s="145"/>
      <c r="AA118" s="145"/>
      <c r="AB118" s="145"/>
      <c r="AC118" s="145"/>
      <c r="AD118" s="145"/>
      <c r="AE118" s="145"/>
      <c r="AF118" s="145"/>
      <c r="AG118" s="145" t="s">
        <v>159</v>
      </c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</row>
    <row r="119" spans="1:60" outlineLevel="1" x14ac:dyDescent="0.2">
      <c r="A119" s="152"/>
      <c r="B119" s="153"/>
      <c r="C119" s="178" t="s">
        <v>899</v>
      </c>
      <c r="D119" s="155"/>
      <c r="E119" s="156">
        <v>0.26712999999999998</v>
      </c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45"/>
      <c r="Z119" s="145"/>
      <c r="AA119" s="145"/>
      <c r="AB119" s="145"/>
      <c r="AC119" s="145"/>
      <c r="AD119" s="145"/>
      <c r="AE119" s="145"/>
      <c r="AF119" s="145"/>
      <c r="AG119" s="145" t="s">
        <v>161</v>
      </c>
      <c r="AH119" s="145">
        <v>5</v>
      </c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</row>
    <row r="120" spans="1:60" outlineLevel="1" x14ac:dyDescent="0.2">
      <c r="A120" s="152"/>
      <c r="B120" s="153"/>
      <c r="C120" s="178" t="s">
        <v>900</v>
      </c>
      <c r="D120" s="155"/>
      <c r="E120" s="156">
        <v>1.2</v>
      </c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45"/>
      <c r="Z120" s="145"/>
      <c r="AA120" s="145"/>
      <c r="AB120" s="145"/>
      <c r="AC120" s="145"/>
      <c r="AD120" s="145"/>
      <c r="AE120" s="145"/>
      <c r="AF120" s="145"/>
      <c r="AG120" s="145" t="s">
        <v>161</v>
      </c>
      <c r="AH120" s="145">
        <v>5</v>
      </c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</row>
    <row r="121" spans="1:60" outlineLevel="1" x14ac:dyDescent="0.2">
      <c r="A121" s="152"/>
      <c r="B121" s="153"/>
      <c r="C121" s="178" t="s">
        <v>901</v>
      </c>
      <c r="D121" s="155"/>
      <c r="E121" s="156">
        <v>0.34289999999999998</v>
      </c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45"/>
      <c r="Z121" s="145"/>
      <c r="AA121" s="145"/>
      <c r="AB121" s="145"/>
      <c r="AC121" s="145"/>
      <c r="AD121" s="145"/>
      <c r="AE121" s="145"/>
      <c r="AF121" s="145"/>
      <c r="AG121" s="145" t="s">
        <v>161</v>
      </c>
      <c r="AH121" s="145">
        <v>5</v>
      </c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</row>
    <row r="122" spans="1:60" outlineLevel="1" x14ac:dyDescent="0.2">
      <c r="A122" s="167">
        <v>38</v>
      </c>
      <c r="B122" s="168" t="s">
        <v>303</v>
      </c>
      <c r="C122" s="177" t="s">
        <v>304</v>
      </c>
      <c r="D122" s="169" t="s">
        <v>300</v>
      </c>
      <c r="E122" s="170">
        <v>1.81003</v>
      </c>
      <c r="F122" s="171"/>
      <c r="G122" s="172">
        <f>ROUND(E122*F122,2)</f>
        <v>0</v>
      </c>
      <c r="H122" s="171"/>
      <c r="I122" s="172">
        <f>ROUND(E122*H122,2)</f>
        <v>0</v>
      </c>
      <c r="J122" s="171"/>
      <c r="K122" s="172">
        <f>ROUND(E122*J122,2)</f>
        <v>0</v>
      </c>
      <c r="L122" s="172">
        <v>15</v>
      </c>
      <c r="M122" s="172">
        <f>G122*(1+L122/100)</f>
        <v>0</v>
      </c>
      <c r="N122" s="172">
        <v>0</v>
      </c>
      <c r="O122" s="172">
        <f>ROUND(E122*N122,2)</f>
        <v>0</v>
      </c>
      <c r="P122" s="172">
        <v>0</v>
      </c>
      <c r="Q122" s="172">
        <f>ROUND(E122*P122,2)</f>
        <v>0</v>
      </c>
      <c r="R122" s="172" t="s">
        <v>305</v>
      </c>
      <c r="S122" s="172" t="s">
        <v>157</v>
      </c>
      <c r="T122" s="173" t="s">
        <v>157</v>
      </c>
      <c r="U122" s="154">
        <v>4.2000000000000003E-2</v>
      </c>
      <c r="V122" s="154">
        <f>ROUND(E122*U122,2)</f>
        <v>0.08</v>
      </c>
      <c r="W122" s="154"/>
      <c r="X122" s="154" t="s">
        <v>158</v>
      </c>
      <c r="Y122" s="145"/>
      <c r="Z122" s="145"/>
      <c r="AA122" s="145"/>
      <c r="AB122" s="145"/>
      <c r="AC122" s="145"/>
      <c r="AD122" s="145"/>
      <c r="AE122" s="145"/>
      <c r="AF122" s="145"/>
      <c r="AG122" s="145" t="s">
        <v>159</v>
      </c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</row>
    <row r="123" spans="1:60" outlineLevel="1" x14ac:dyDescent="0.2">
      <c r="A123" s="152"/>
      <c r="B123" s="153"/>
      <c r="C123" s="245" t="s">
        <v>306</v>
      </c>
      <c r="D123" s="246"/>
      <c r="E123" s="246"/>
      <c r="F123" s="246"/>
      <c r="G123" s="246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45"/>
      <c r="Z123" s="145"/>
      <c r="AA123" s="145"/>
      <c r="AB123" s="145"/>
      <c r="AC123" s="145"/>
      <c r="AD123" s="145"/>
      <c r="AE123" s="145"/>
      <c r="AF123" s="145"/>
      <c r="AG123" s="145" t="s">
        <v>179</v>
      </c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</row>
    <row r="124" spans="1:60" outlineLevel="1" x14ac:dyDescent="0.2">
      <c r="A124" s="152"/>
      <c r="B124" s="153"/>
      <c r="C124" s="178" t="s">
        <v>895</v>
      </c>
      <c r="D124" s="155"/>
      <c r="E124" s="156">
        <v>1.81003</v>
      </c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45"/>
      <c r="Z124" s="145"/>
      <c r="AA124" s="145"/>
      <c r="AB124" s="145"/>
      <c r="AC124" s="145"/>
      <c r="AD124" s="145"/>
      <c r="AE124" s="145"/>
      <c r="AF124" s="145"/>
      <c r="AG124" s="145" t="s">
        <v>161</v>
      </c>
      <c r="AH124" s="145">
        <v>5</v>
      </c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</row>
    <row r="125" spans="1:60" outlineLevel="1" x14ac:dyDescent="0.2">
      <c r="A125" s="167">
        <v>39</v>
      </c>
      <c r="B125" s="168" t="s">
        <v>902</v>
      </c>
      <c r="C125" s="177" t="s">
        <v>903</v>
      </c>
      <c r="D125" s="169" t="s">
        <v>300</v>
      </c>
      <c r="E125" s="170">
        <v>0.26712999999999998</v>
      </c>
      <c r="F125" s="171"/>
      <c r="G125" s="172">
        <f>ROUND(E125*F125,2)</f>
        <v>0</v>
      </c>
      <c r="H125" s="171"/>
      <c r="I125" s="172">
        <f>ROUND(E125*H125,2)</f>
        <v>0</v>
      </c>
      <c r="J125" s="171"/>
      <c r="K125" s="172">
        <f>ROUND(E125*J125,2)</f>
        <v>0</v>
      </c>
      <c r="L125" s="172">
        <v>15</v>
      </c>
      <c r="M125" s="172">
        <f>G125*(1+L125/100)</f>
        <v>0</v>
      </c>
      <c r="N125" s="172">
        <v>0</v>
      </c>
      <c r="O125" s="172">
        <f>ROUND(E125*N125,2)</f>
        <v>0</v>
      </c>
      <c r="P125" s="172">
        <v>0</v>
      </c>
      <c r="Q125" s="172">
        <f>ROUND(E125*P125,2)</f>
        <v>0</v>
      </c>
      <c r="R125" s="172" t="s">
        <v>301</v>
      </c>
      <c r="S125" s="172" t="s">
        <v>157</v>
      </c>
      <c r="T125" s="173" t="s">
        <v>157</v>
      </c>
      <c r="U125" s="154">
        <v>0</v>
      </c>
      <c r="V125" s="154">
        <f>ROUND(E125*U125,2)</f>
        <v>0</v>
      </c>
      <c r="W125" s="154"/>
      <c r="X125" s="154" t="s">
        <v>158</v>
      </c>
      <c r="Y125" s="145"/>
      <c r="Z125" s="145"/>
      <c r="AA125" s="145"/>
      <c r="AB125" s="145"/>
      <c r="AC125" s="145"/>
      <c r="AD125" s="145"/>
      <c r="AE125" s="145"/>
      <c r="AF125" s="145"/>
      <c r="AG125" s="145" t="s">
        <v>159</v>
      </c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</row>
    <row r="126" spans="1:60" outlineLevel="1" x14ac:dyDescent="0.2">
      <c r="A126" s="152"/>
      <c r="B126" s="153"/>
      <c r="C126" s="178" t="s">
        <v>904</v>
      </c>
      <c r="D126" s="155"/>
      <c r="E126" s="156">
        <v>6.13E-3</v>
      </c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45"/>
      <c r="Z126" s="145"/>
      <c r="AA126" s="145"/>
      <c r="AB126" s="145"/>
      <c r="AC126" s="145"/>
      <c r="AD126" s="145"/>
      <c r="AE126" s="145"/>
      <c r="AF126" s="145"/>
      <c r="AG126" s="145" t="s">
        <v>161</v>
      </c>
      <c r="AH126" s="145">
        <v>7</v>
      </c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</row>
    <row r="127" spans="1:60" outlineLevel="1" x14ac:dyDescent="0.2">
      <c r="A127" s="152"/>
      <c r="B127" s="153"/>
      <c r="C127" s="178" t="s">
        <v>905</v>
      </c>
      <c r="D127" s="155"/>
      <c r="E127" s="156">
        <v>0.245</v>
      </c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45"/>
      <c r="Z127" s="145"/>
      <c r="AA127" s="145"/>
      <c r="AB127" s="145"/>
      <c r="AC127" s="145"/>
      <c r="AD127" s="145"/>
      <c r="AE127" s="145"/>
      <c r="AF127" s="145"/>
      <c r="AG127" s="145" t="s">
        <v>161</v>
      </c>
      <c r="AH127" s="145">
        <v>7</v>
      </c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</row>
    <row r="128" spans="1:60" outlineLevel="1" x14ac:dyDescent="0.2">
      <c r="A128" s="152"/>
      <c r="B128" s="153"/>
      <c r="C128" s="178" t="s">
        <v>906</v>
      </c>
      <c r="D128" s="155"/>
      <c r="E128" s="156">
        <v>1.6E-2</v>
      </c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45"/>
      <c r="Z128" s="145"/>
      <c r="AA128" s="145"/>
      <c r="AB128" s="145"/>
      <c r="AC128" s="145"/>
      <c r="AD128" s="145"/>
      <c r="AE128" s="145"/>
      <c r="AF128" s="145"/>
      <c r="AG128" s="145" t="s">
        <v>161</v>
      </c>
      <c r="AH128" s="145">
        <v>7</v>
      </c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</row>
    <row r="129" spans="1:60" outlineLevel="1" x14ac:dyDescent="0.2">
      <c r="A129" s="167">
        <v>40</v>
      </c>
      <c r="B129" s="168" t="s">
        <v>907</v>
      </c>
      <c r="C129" s="177" t="s">
        <v>908</v>
      </c>
      <c r="D129" s="169" t="s">
        <v>300</v>
      </c>
      <c r="E129" s="170">
        <v>1.2</v>
      </c>
      <c r="F129" s="171"/>
      <c r="G129" s="172">
        <f>ROUND(E129*F129,2)</f>
        <v>0</v>
      </c>
      <c r="H129" s="171"/>
      <c r="I129" s="172">
        <f>ROUND(E129*H129,2)</f>
        <v>0</v>
      </c>
      <c r="J129" s="171"/>
      <c r="K129" s="172">
        <f>ROUND(E129*J129,2)</f>
        <v>0</v>
      </c>
      <c r="L129" s="172">
        <v>15</v>
      </c>
      <c r="M129" s="172">
        <f>G129*(1+L129/100)</f>
        <v>0</v>
      </c>
      <c r="N129" s="172">
        <v>0</v>
      </c>
      <c r="O129" s="172">
        <f>ROUND(E129*N129,2)</f>
        <v>0</v>
      </c>
      <c r="P129" s="172">
        <v>0</v>
      </c>
      <c r="Q129" s="172">
        <f>ROUND(E129*P129,2)</f>
        <v>0</v>
      </c>
      <c r="R129" s="172" t="s">
        <v>301</v>
      </c>
      <c r="S129" s="172" t="s">
        <v>157</v>
      </c>
      <c r="T129" s="173" t="s">
        <v>157</v>
      </c>
      <c r="U129" s="154">
        <v>0</v>
      </c>
      <c r="V129" s="154">
        <f>ROUND(E129*U129,2)</f>
        <v>0</v>
      </c>
      <c r="W129" s="154"/>
      <c r="X129" s="154" t="s">
        <v>158</v>
      </c>
      <c r="Y129" s="145"/>
      <c r="Z129" s="145"/>
      <c r="AA129" s="145"/>
      <c r="AB129" s="145"/>
      <c r="AC129" s="145"/>
      <c r="AD129" s="145"/>
      <c r="AE129" s="145"/>
      <c r="AF129" s="145"/>
      <c r="AG129" s="145" t="s">
        <v>159</v>
      </c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</row>
    <row r="130" spans="1:60" outlineLevel="1" x14ac:dyDescent="0.2">
      <c r="A130" s="152"/>
      <c r="B130" s="153"/>
      <c r="C130" s="178" t="s">
        <v>909</v>
      </c>
      <c r="D130" s="155"/>
      <c r="E130" s="156">
        <v>1.2</v>
      </c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45"/>
      <c r="Z130" s="145"/>
      <c r="AA130" s="145"/>
      <c r="AB130" s="145"/>
      <c r="AC130" s="145"/>
      <c r="AD130" s="145"/>
      <c r="AE130" s="145"/>
      <c r="AF130" s="145"/>
      <c r="AG130" s="145" t="s">
        <v>161</v>
      </c>
      <c r="AH130" s="145">
        <v>7</v>
      </c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</row>
    <row r="131" spans="1:60" outlineLevel="1" x14ac:dyDescent="0.2">
      <c r="A131" s="167">
        <v>41</v>
      </c>
      <c r="B131" s="168" t="s">
        <v>307</v>
      </c>
      <c r="C131" s="177" t="s">
        <v>308</v>
      </c>
      <c r="D131" s="169" t="s">
        <v>300</v>
      </c>
      <c r="E131" s="170">
        <v>0.34289999999999998</v>
      </c>
      <c r="F131" s="171"/>
      <c r="G131" s="172">
        <f>ROUND(E131*F131,2)</f>
        <v>0</v>
      </c>
      <c r="H131" s="171"/>
      <c r="I131" s="172">
        <f>ROUND(E131*H131,2)</f>
        <v>0</v>
      </c>
      <c r="J131" s="171"/>
      <c r="K131" s="172">
        <f>ROUND(E131*J131,2)</f>
        <v>0</v>
      </c>
      <c r="L131" s="172">
        <v>15</v>
      </c>
      <c r="M131" s="172">
        <f>G131*(1+L131/100)</f>
        <v>0</v>
      </c>
      <c r="N131" s="172">
        <v>0</v>
      </c>
      <c r="O131" s="172">
        <f>ROUND(E131*N131,2)</f>
        <v>0</v>
      </c>
      <c r="P131" s="172">
        <v>0</v>
      </c>
      <c r="Q131" s="172">
        <f>ROUND(E131*P131,2)</f>
        <v>0</v>
      </c>
      <c r="R131" s="172" t="s">
        <v>301</v>
      </c>
      <c r="S131" s="172" t="s">
        <v>157</v>
      </c>
      <c r="T131" s="173" t="s">
        <v>157</v>
      </c>
      <c r="U131" s="154">
        <v>0</v>
      </c>
      <c r="V131" s="154">
        <f>ROUND(E131*U131,2)</f>
        <v>0</v>
      </c>
      <c r="W131" s="154"/>
      <c r="X131" s="154" t="s">
        <v>158</v>
      </c>
      <c r="Y131" s="145"/>
      <c r="Z131" s="145"/>
      <c r="AA131" s="145"/>
      <c r="AB131" s="145"/>
      <c r="AC131" s="145"/>
      <c r="AD131" s="145"/>
      <c r="AE131" s="145"/>
      <c r="AF131" s="145"/>
      <c r="AG131" s="145" t="s">
        <v>159</v>
      </c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</row>
    <row r="132" spans="1:60" outlineLevel="1" x14ac:dyDescent="0.2">
      <c r="A132" s="152"/>
      <c r="B132" s="153"/>
      <c r="C132" s="178" t="s">
        <v>910</v>
      </c>
      <c r="D132" s="155"/>
      <c r="E132" s="156">
        <v>0.05</v>
      </c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45"/>
      <c r="Z132" s="145"/>
      <c r="AA132" s="145"/>
      <c r="AB132" s="145"/>
      <c r="AC132" s="145"/>
      <c r="AD132" s="145"/>
      <c r="AE132" s="145"/>
      <c r="AF132" s="145"/>
      <c r="AG132" s="145" t="s">
        <v>161</v>
      </c>
      <c r="AH132" s="145">
        <v>0</v>
      </c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</row>
    <row r="133" spans="1:60" outlineLevel="1" x14ac:dyDescent="0.2">
      <c r="A133" s="152"/>
      <c r="B133" s="153"/>
      <c r="C133" s="178" t="s">
        <v>911</v>
      </c>
      <c r="D133" s="155"/>
      <c r="E133" s="156">
        <v>0.27360000000000001</v>
      </c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45"/>
      <c r="Z133" s="145"/>
      <c r="AA133" s="145"/>
      <c r="AB133" s="145"/>
      <c r="AC133" s="145"/>
      <c r="AD133" s="145"/>
      <c r="AE133" s="145"/>
      <c r="AF133" s="145"/>
      <c r="AG133" s="145" t="s">
        <v>161</v>
      </c>
      <c r="AH133" s="145">
        <v>7</v>
      </c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</row>
    <row r="134" spans="1:60" outlineLevel="1" x14ac:dyDescent="0.2">
      <c r="A134" s="152"/>
      <c r="B134" s="153"/>
      <c r="C134" s="178" t="s">
        <v>912</v>
      </c>
      <c r="D134" s="155"/>
      <c r="E134" s="156">
        <v>1.8E-3</v>
      </c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45"/>
      <c r="Z134" s="145"/>
      <c r="AA134" s="145"/>
      <c r="AB134" s="145"/>
      <c r="AC134" s="145"/>
      <c r="AD134" s="145"/>
      <c r="AE134" s="145"/>
      <c r="AF134" s="145"/>
      <c r="AG134" s="145" t="s">
        <v>161</v>
      </c>
      <c r="AH134" s="145">
        <v>7</v>
      </c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</row>
    <row r="135" spans="1:60" outlineLevel="1" x14ac:dyDescent="0.2">
      <c r="A135" s="152"/>
      <c r="B135" s="153"/>
      <c r="C135" s="178" t="s">
        <v>913</v>
      </c>
      <c r="D135" s="155"/>
      <c r="E135" s="156">
        <v>1.7500000000000002E-2</v>
      </c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45"/>
      <c r="Z135" s="145"/>
      <c r="AA135" s="145"/>
      <c r="AB135" s="145"/>
      <c r="AC135" s="145"/>
      <c r="AD135" s="145"/>
      <c r="AE135" s="145"/>
      <c r="AF135" s="145"/>
      <c r="AG135" s="145" t="s">
        <v>161</v>
      </c>
      <c r="AH135" s="145">
        <v>7</v>
      </c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</row>
    <row r="136" spans="1:60" outlineLevel="1" x14ac:dyDescent="0.2">
      <c r="A136" s="167">
        <v>42</v>
      </c>
      <c r="B136" s="168" t="s">
        <v>315</v>
      </c>
      <c r="C136" s="177" t="s">
        <v>316</v>
      </c>
      <c r="D136" s="169" t="s">
        <v>300</v>
      </c>
      <c r="E136" s="170">
        <v>1.81003</v>
      </c>
      <c r="F136" s="171"/>
      <c r="G136" s="172">
        <f>ROUND(E136*F136,2)</f>
        <v>0</v>
      </c>
      <c r="H136" s="171"/>
      <c r="I136" s="172">
        <f>ROUND(E136*H136,2)</f>
        <v>0</v>
      </c>
      <c r="J136" s="171"/>
      <c r="K136" s="172">
        <f>ROUND(E136*J136,2)</f>
        <v>0</v>
      </c>
      <c r="L136" s="172">
        <v>15</v>
      </c>
      <c r="M136" s="172">
        <f>G136*(1+L136/100)</f>
        <v>0</v>
      </c>
      <c r="N136" s="172">
        <v>0</v>
      </c>
      <c r="O136" s="172">
        <f>ROUND(E136*N136,2)</f>
        <v>0</v>
      </c>
      <c r="P136" s="172">
        <v>0</v>
      </c>
      <c r="Q136" s="172">
        <f>ROUND(E136*P136,2)</f>
        <v>0</v>
      </c>
      <c r="R136" s="172" t="s">
        <v>312</v>
      </c>
      <c r="S136" s="172" t="s">
        <v>157</v>
      </c>
      <c r="T136" s="173" t="s">
        <v>157</v>
      </c>
      <c r="U136" s="154">
        <v>9.9000000000000005E-2</v>
      </c>
      <c r="V136" s="154">
        <f>ROUND(E136*U136,2)</f>
        <v>0.18</v>
      </c>
      <c r="W136" s="154"/>
      <c r="X136" s="154" t="s">
        <v>158</v>
      </c>
      <c r="Y136" s="145"/>
      <c r="Z136" s="145"/>
      <c r="AA136" s="145"/>
      <c r="AB136" s="145"/>
      <c r="AC136" s="145"/>
      <c r="AD136" s="145"/>
      <c r="AE136" s="145"/>
      <c r="AF136" s="145"/>
      <c r="AG136" s="145" t="s">
        <v>159</v>
      </c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</row>
    <row r="137" spans="1:60" outlineLevel="1" x14ac:dyDescent="0.2">
      <c r="A137" s="152"/>
      <c r="B137" s="153"/>
      <c r="C137" s="245" t="s">
        <v>317</v>
      </c>
      <c r="D137" s="246"/>
      <c r="E137" s="246"/>
      <c r="F137" s="246"/>
      <c r="G137" s="246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45"/>
      <c r="Z137" s="145"/>
      <c r="AA137" s="145"/>
      <c r="AB137" s="145"/>
      <c r="AC137" s="145"/>
      <c r="AD137" s="145"/>
      <c r="AE137" s="145"/>
      <c r="AF137" s="145"/>
      <c r="AG137" s="145" t="s">
        <v>179</v>
      </c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</row>
    <row r="138" spans="1:60" outlineLevel="1" x14ac:dyDescent="0.2">
      <c r="A138" s="152"/>
      <c r="B138" s="153"/>
      <c r="C138" s="178" t="s">
        <v>895</v>
      </c>
      <c r="D138" s="155"/>
      <c r="E138" s="156">
        <v>1.81003</v>
      </c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45"/>
      <c r="Z138" s="145"/>
      <c r="AA138" s="145"/>
      <c r="AB138" s="145"/>
      <c r="AC138" s="145"/>
      <c r="AD138" s="145"/>
      <c r="AE138" s="145"/>
      <c r="AF138" s="145"/>
      <c r="AG138" s="145" t="s">
        <v>161</v>
      </c>
      <c r="AH138" s="145">
        <v>5</v>
      </c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</row>
    <row r="139" spans="1:60" x14ac:dyDescent="0.2">
      <c r="A139" s="161" t="s">
        <v>151</v>
      </c>
      <c r="B139" s="162" t="s">
        <v>124</v>
      </c>
      <c r="C139" s="176" t="s">
        <v>28</v>
      </c>
      <c r="D139" s="163"/>
      <c r="E139" s="164"/>
      <c r="F139" s="165"/>
      <c r="G139" s="165">
        <f>SUMIF(AG140:AG140,"&lt;&gt;NOR",G140:G140)</f>
        <v>0</v>
      </c>
      <c r="H139" s="165"/>
      <c r="I139" s="165">
        <f>SUM(I140:I140)</f>
        <v>0</v>
      </c>
      <c r="J139" s="165"/>
      <c r="K139" s="165">
        <f>SUM(K140:K140)</f>
        <v>0</v>
      </c>
      <c r="L139" s="165"/>
      <c r="M139" s="165">
        <f>SUM(M140:M140)</f>
        <v>0</v>
      </c>
      <c r="N139" s="165"/>
      <c r="O139" s="165">
        <f>SUM(O140:O140)</f>
        <v>0</v>
      </c>
      <c r="P139" s="165"/>
      <c r="Q139" s="165">
        <f>SUM(Q140:Q140)</f>
        <v>0</v>
      </c>
      <c r="R139" s="165"/>
      <c r="S139" s="165"/>
      <c r="T139" s="166"/>
      <c r="U139" s="160"/>
      <c r="V139" s="160">
        <f>SUM(V140:V140)</f>
        <v>0</v>
      </c>
      <c r="W139" s="160"/>
      <c r="X139" s="160"/>
      <c r="AG139" t="s">
        <v>152</v>
      </c>
    </row>
    <row r="140" spans="1:60" outlineLevel="1" x14ac:dyDescent="0.2">
      <c r="A140" s="167">
        <v>43</v>
      </c>
      <c r="B140" s="168" t="s">
        <v>914</v>
      </c>
      <c r="C140" s="177" t="s">
        <v>915</v>
      </c>
      <c r="D140" s="169" t="s">
        <v>916</v>
      </c>
      <c r="E140" s="170">
        <v>5000</v>
      </c>
      <c r="F140" s="171"/>
      <c r="G140" s="172">
        <f>ROUND(E140*F140,2)</f>
        <v>0</v>
      </c>
      <c r="H140" s="171"/>
      <c r="I140" s="172">
        <f>ROUND(E140*H140,2)</f>
        <v>0</v>
      </c>
      <c r="J140" s="171"/>
      <c r="K140" s="172">
        <f>ROUND(E140*J140,2)</f>
        <v>0</v>
      </c>
      <c r="L140" s="172">
        <v>15</v>
      </c>
      <c r="M140" s="172">
        <f>G140*(1+L140/100)</f>
        <v>0</v>
      </c>
      <c r="N140" s="172">
        <v>0</v>
      </c>
      <c r="O140" s="172">
        <f>ROUND(E140*N140,2)</f>
        <v>0</v>
      </c>
      <c r="P140" s="172">
        <v>0</v>
      </c>
      <c r="Q140" s="172">
        <f>ROUND(E140*P140,2)</f>
        <v>0</v>
      </c>
      <c r="R140" s="172" t="s">
        <v>249</v>
      </c>
      <c r="S140" s="172" t="s">
        <v>157</v>
      </c>
      <c r="T140" s="173" t="s">
        <v>157</v>
      </c>
      <c r="U140" s="154">
        <v>0</v>
      </c>
      <c r="V140" s="154">
        <f>ROUND(E140*U140,2)</f>
        <v>0</v>
      </c>
      <c r="W140" s="154"/>
      <c r="X140" s="154" t="s">
        <v>250</v>
      </c>
      <c r="Y140" s="145"/>
      <c r="Z140" s="145"/>
      <c r="AA140" s="145"/>
      <c r="AB140" s="145"/>
      <c r="AC140" s="145"/>
      <c r="AD140" s="145"/>
      <c r="AE140" s="145"/>
      <c r="AF140" s="145"/>
      <c r="AG140" s="145" t="s">
        <v>251</v>
      </c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</row>
    <row r="141" spans="1:60" x14ac:dyDescent="0.2">
      <c r="A141" s="3"/>
      <c r="B141" s="4"/>
      <c r="C141" s="179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AE141">
        <v>15</v>
      </c>
      <c r="AF141">
        <v>21</v>
      </c>
      <c r="AG141" t="s">
        <v>138</v>
      </c>
    </row>
    <row r="142" spans="1:60" x14ac:dyDescent="0.2">
      <c r="A142" s="148"/>
      <c r="B142" s="149" t="s">
        <v>29</v>
      </c>
      <c r="C142" s="180"/>
      <c r="D142" s="150"/>
      <c r="E142" s="151"/>
      <c r="F142" s="151"/>
      <c r="G142" s="175">
        <f>G8+G15+G33+G42+G45+G48+G67+G70+G77+G84+G95+G111+G139</f>
        <v>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AE142">
        <f>SUMIF(L7:L140,AE141,G7:G140)</f>
        <v>0</v>
      </c>
      <c r="AF142">
        <f>SUMIF(L7:L140,AF141,G7:G140)</f>
        <v>0</v>
      </c>
      <c r="AG142" t="s">
        <v>326</v>
      </c>
    </row>
    <row r="143" spans="1:60" x14ac:dyDescent="0.2">
      <c r="C143" s="181"/>
      <c r="D143" s="10"/>
      <c r="AG143" t="s">
        <v>327</v>
      </c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7uFdTP0O25ebX1Rd/Cf+XoW2w656e3Z6w39uz4zMP/U/E2QzzNB9bMEoSAyA6cnpubGZ+kClyiiCHfeT/+ifgg==" saltValue="HCRCp/udj1Idc0b9gD0F2Q==" spinCount="100000" sheet="1"/>
  <mergeCells count="30">
    <mergeCell ref="C11:G11"/>
    <mergeCell ref="A1:G1"/>
    <mergeCell ref="C2:G2"/>
    <mergeCell ref="C3:G3"/>
    <mergeCell ref="C4:G4"/>
    <mergeCell ref="C10:G10"/>
    <mergeCell ref="C56:G56"/>
    <mergeCell ref="C17:G17"/>
    <mergeCell ref="C22:G22"/>
    <mergeCell ref="C25:G25"/>
    <mergeCell ref="C28:G28"/>
    <mergeCell ref="C31:G31"/>
    <mergeCell ref="C35:G35"/>
    <mergeCell ref="C36:G36"/>
    <mergeCell ref="C37:G37"/>
    <mergeCell ref="C40:G40"/>
    <mergeCell ref="C50:G50"/>
    <mergeCell ref="C51:G51"/>
    <mergeCell ref="C137:G137"/>
    <mergeCell ref="C57:G57"/>
    <mergeCell ref="C58:G58"/>
    <mergeCell ref="C63:G63"/>
    <mergeCell ref="C64:G64"/>
    <mergeCell ref="C65:G65"/>
    <mergeCell ref="C69:G69"/>
    <mergeCell ref="C88:G88"/>
    <mergeCell ref="C89:G89"/>
    <mergeCell ref="C92:G92"/>
    <mergeCell ref="C93:G93"/>
    <mergeCell ref="C123:G12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D8DDF-D9E8-4B5D-82B3-2947DA9A940D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19" customWidth="1"/>
    <col min="3" max="3" width="63.28515625" style="11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1" t="s">
        <v>125</v>
      </c>
      <c r="B1" s="251"/>
      <c r="C1" s="251"/>
      <c r="D1" s="251"/>
      <c r="E1" s="251"/>
      <c r="F1" s="251"/>
      <c r="G1" s="251"/>
      <c r="AG1" t="s">
        <v>126</v>
      </c>
    </row>
    <row r="2" spans="1:60" ht="24.95" customHeight="1" x14ac:dyDescent="0.2">
      <c r="A2" s="137" t="s">
        <v>7</v>
      </c>
      <c r="B2" s="49" t="s">
        <v>42</v>
      </c>
      <c r="C2" s="252" t="s">
        <v>43</v>
      </c>
      <c r="D2" s="253"/>
      <c r="E2" s="253"/>
      <c r="F2" s="253"/>
      <c r="G2" s="254"/>
      <c r="AG2" t="s">
        <v>127</v>
      </c>
    </row>
    <row r="3" spans="1:60" ht="24.95" customHeight="1" x14ac:dyDescent="0.2">
      <c r="A3" s="137" t="s">
        <v>8</v>
      </c>
      <c r="B3" s="49" t="s">
        <v>46</v>
      </c>
      <c r="C3" s="252" t="s">
        <v>47</v>
      </c>
      <c r="D3" s="253"/>
      <c r="E3" s="253"/>
      <c r="F3" s="253"/>
      <c r="G3" s="254"/>
      <c r="AC3" s="119" t="s">
        <v>127</v>
      </c>
      <c r="AG3" t="s">
        <v>128</v>
      </c>
    </row>
    <row r="4" spans="1:60" ht="24.95" customHeight="1" x14ac:dyDescent="0.2">
      <c r="A4" s="138" t="s">
        <v>9</v>
      </c>
      <c r="B4" s="139" t="s">
        <v>54</v>
      </c>
      <c r="C4" s="255" t="s">
        <v>55</v>
      </c>
      <c r="D4" s="256"/>
      <c r="E4" s="256"/>
      <c r="F4" s="256"/>
      <c r="G4" s="257"/>
      <c r="AG4" t="s">
        <v>129</v>
      </c>
    </row>
    <row r="5" spans="1:60" x14ac:dyDescent="0.2">
      <c r="D5" s="10"/>
    </row>
    <row r="6" spans="1:60" ht="38.25" x14ac:dyDescent="0.2">
      <c r="A6" s="141" t="s">
        <v>130</v>
      </c>
      <c r="B6" s="143" t="s">
        <v>131</v>
      </c>
      <c r="C6" s="143" t="s">
        <v>132</v>
      </c>
      <c r="D6" s="142" t="s">
        <v>133</v>
      </c>
      <c r="E6" s="141" t="s">
        <v>134</v>
      </c>
      <c r="F6" s="140" t="s">
        <v>135</v>
      </c>
      <c r="G6" s="141" t="s">
        <v>29</v>
      </c>
      <c r="H6" s="144" t="s">
        <v>30</v>
      </c>
      <c r="I6" s="144" t="s">
        <v>136</v>
      </c>
      <c r="J6" s="144" t="s">
        <v>31</v>
      </c>
      <c r="K6" s="144" t="s">
        <v>137</v>
      </c>
      <c r="L6" s="144" t="s">
        <v>138</v>
      </c>
      <c r="M6" s="144" t="s">
        <v>139</v>
      </c>
      <c r="N6" s="144" t="s">
        <v>140</v>
      </c>
      <c r="O6" s="144" t="s">
        <v>141</v>
      </c>
      <c r="P6" s="144" t="s">
        <v>142</v>
      </c>
      <c r="Q6" s="144" t="s">
        <v>143</v>
      </c>
      <c r="R6" s="144" t="s">
        <v>144</v>
      </c>
      <c r="S6" s="144" t="s">
        <v>145</v>
      </c>
      <c r="T6" s="144" t="s">
        <v>146</v>
      </c>
      <c r="U6" s="144" t="s">
        <v>147</v>
      </c>
      <c r="V6" s="144" t="s">
        <v>148</v>
      </c>
      <c r="W6" s="144" t="s">
        <v>149</v>
      </c>
      <c r="X6" s="144" t="s">
        <v>150</v>
      </c>
    </row>
    <row r="7" spans="1:60" hidden="1" x14ac:dyDescent="0.2">
      <c r="A7" s="3"/>
      <c r="B7" s="4"/>
      <c r="C7" s="4"/>
      <c r="D7" s="6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</row>
    <row r="8" spans="1:60" x14ac:dyDescent="0.2">
      <c r="A8" s="161" t="s">
        <v>151</v>
      </c>
      <c r="B8" s="162" t="s">
        <v>108</v>
      </c>
      <c r="C8" s="176" t="s">
        <v>109</v>
      </c>
      <c r="D8" s="163"/>
      <c r="E8" s="164"/>
      <c r="F8" s="165"/>
      <c r="G8" s="165">
        <f>SUMIF(AG9:AG28,"&lt;&gt;NOR",G9:G28)</f>
        <v>0</v>
      </c>
      <c r="H8" s="165"/>
      <c r="I8" s="165">
        <f>SUM(I9:I28)</f>
        <v>0</v>
      </c>
      <c r="J8" s="165"/>
      <c r="K8" s="165">
        <f>SUM(K9:K28)</f>
        <v>0</v>
      </c>
      <c r="L8" s="165"/>
      <c r="M8" s="165">
        <f>SUM(M9:M28)</f>
        <v>0</v>
      </c>
      <c r="N8" s="165"/>
      <c r="O8" s="165">
        <f>SUM(O9:O28)</f>
        <v>0</v>
      </c>
      <c r="P8" s="165"/>
      <c r="Q8" s="165">
        <f>SUM(Q9:Q28)</f>
        <v>0</v>
      </c>
      <c r="R8" s="165"/>
      <c r="S8" s="165"/>
      <c r="T8" s="166"/>
      <c r="U8" s="160"/>
      <c r="V8" s="160">
        <f>SUM(V9:V28)</f>
        <v>24.59</v>
      </c>
      <c r="W8" s="160"/>
      <c r="X8" s="160"/>
      <c r="AG8" t="s">
        <v>152</v>
      </c>
    </row>
    <row r="9" spans="1:60" outlineLevel="1" x14ac:dyDescent="0.2">
      <c r="A9" s="182">
        <v>1</v>
      </c>
      <c r="B9" s="183" t="s">
        <v>917</v>
      </c>
      <c r="C9" s="190" t="s">
        <v>918</v>
      </c>
      <c r="D9" s="184" t="s">
        <v>919</v>
      </c>
      <c r="E9" s="185">
        <v>1</v>
      </c>
      <c r="F9" s="186"/>
      <c r="G9" s="187">
        <f t="shared" ref="G9:G28" si="0">ROUND(E9*F9,2)</f>
        <v>0</v>
      </c>
      <c r="H9" s="186"/>
      <c r="I9" s="187">
        <f t="shared" ref="I9:I28" si="1">ROUND(E9*H9,2)</f>
        <v>0</v>
      </c>
      <c r="J9" s="186"/>
      <c r="K9" s="187">
        <f t="shared" ref="K9:K28" si="2">ROUND(E9*J9,2)</f>
        <v>0</v>
      </c>
      <c r="L9" s="187">
        <v>15</v>
      </c>
      <c r="M9" s="187">
        <f t="shared" ref="M9:M28" si="3">G9*(1+L9/100)</f>
        <v>0</v>
      </c>
      <c r="N9" s="187">
        <v>0</v>
      </c>
      <c r="O9" s="187">
        <f t="shared" ref="O9:O28" si="4">ROUND(E9*N9,2)</f>
        <v>0</v>
      </c>
      <c r="P9" s="187">
        <v>0</v>
      </c>
      <c r="Q9" s="187">
        <f t="shared" ref="Q9:Q28" si="5">ROUND(E9*P9,2)</f>
        <v>0</v>
      </c>
      <c r="R9" s="187"/>
      <c r="S9" s="187" t="s">
        <v>220</v>
      </c>
      <c r="T9" s="188" t="s">
        <v>221</v>
      </c>
      <c r="U9" s="154">
        <v>0</v>
      </c>
      <c r="V9" s="154">
        <f t="shared" ref="V9:V28" si="6">ROUND(E9*U9,2)</f>
        <v>0</v>
      </c>
      <c r="W9" s="154"/>
      <c r="X9" s="154" t="s">
        <v>250</v>
      </c>
      <c r="Y9" s="145"/>
      <c r="Z9" s="145"/>
      <c r="AA9" s="145"/>
      <c r="AB9" s="145"/>
      <c r="AC9" s="145"/>
      <c r="AD9" s="145"/>
      <c r="AE9" s="145"/>
      <c r="AF9" s="145"/>
      <c r="AG9" s="145" t="s">
        <v>920</v>
      </c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</row>
    <row r="10" spans="1:60" outlineLevel="1" x14ac:dyDescent="0.2">
      <c r="A10" s="182">
        <v>2</v>
      </c>
      <c r="B10" s="183" t="s">
        <v>921</v>
      </c>
      <c r="C10" s="190" t="s">
        <v>922</v>
      </c>
      <c r="D10" s="184" t="s">
        <v>919</v>
      </c>
      <c r="E10" s="185">
        <v>1</v>
      </c>
      <c r="F10" s="186"/>
      <c r="G10" s="187">
        <f t="shared" si="0"/>
        <v>0</v>
      </c>
      <c r="H10" s="186"/>
      <c r="I10" s="187">
        <f t="shared" si="1"/>
        <v>0</v>
      </c>
      <c r="J10" s="186"/>
      <c r="K10" s="187">
        <f t="shared" si="2"/>
        <v>0</v>
      </c>
      <c r="L10" s="187">
        <v>15</v>
      </c>
      <c r="M10" s="187">
        <f t="shared" si="3"/>
        <v>0</v>
      </c>
      <c r="N10" s="187">
        <v>0</v>
      </c>
      <c r="O10" s="187">
        <f t="shared" si="4"/>
        <v>0</v>
      </c>
      <c r="P10" s="187">
        <v>0</v>
      </c>
      <c r="Q10" s="187">
        <f t="shared" si="5"/>
        <v>0</v>
      </c>
      <c r="R10" s="187"/>
      <c r="S10" s="187" t="s">
        <v>157</v>
      </c>
      <c r="T10" s="188" t="s">
        <v>157</v>
      </c>
      <c r="U10" s="154">
        <v>1.06</v>
      </c>
      <c r="V10" s="154">
        <f t="shared" si="6"/>
        <v>1.06</v>
      </c>
      <c r="W10" s="154"/>
      <c r="X10" s="154" t="s">
        <v>158</v>
      </c>
      <c r="Y10" s="145"/>
      <c r="Z10" s="145"/>
      <c r="AA10" s="145"/>
      <c r="AB10" s="145"/>
      <c r="AC10" s="145"/>
      <c r="AD10" s="145"/>
      <c r="AE10" s="145"/>
      <c r="AF10" s="145"/>
      <c r="AG10" s="145" t="s">
        <v>745</v>
      </c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</row>
    <row r="11" spans="1:60" outlineLevel="1" x14ac:dyDescent="0.2">
      <c r="A11" s="182">
        <v>3</v>
      </c>
      <c r="B11" s="183" t="s">
        <v>923</v>
      </c>
      <c r="C11" s="190" t="s">
        <v>924</v>
      </c>
      <c r="D11" s="184" t="s">
        <v>919</v>
      </c>
      <c r="E11" s="185">
        <v>3</v>
      </c>
      <c r="F11" s="186"/>
      <c r="G11" s="187">
        <f t="shared" si="0"/>
        <v>0</v>
      </c>
      <c r="H11" s="186"/>
      <c r="I11" s="187">
        <f t="shared" si="1"/>
        <v>0</v>
      </c>
      <c r="J11" s="186"/>
      <c r="K11" s="187">
        <f t="shared" si="2"/>
        <v>0</v>
      </c>
      <c r="L11" s="187">
        <v>15</v>
      </c>
      <c r="M11" s="187">
        <f t="shared" si="3"/>
        <v>0</v>
      </c>
      <c r="N11" s="187">
        <v>0</v>
      </c>
      <c r="O11" s="187">
        <f t="shared" si="4"/>
        <v>0</v>
      </c>
      <c r="P11" s="187">
        <v>0</v>
      </c>
      <c r="Q11" s="187">
        <f t="shared" si="5"/>
        <v>0</v>
      </c>
      <c r="R11" s="187"/>
      <c r="S11" s="187" t="s">
        <v>220</v>
      </c>
      <c r="T11" s="188" t="s">
        <v>221</v>
      </c>
      <c r="U11" s="154">
        <v>0</v>
      </c>
      <c r="V11" s="154">
        <f t="shared" si="6"/>
        <v>0</v>
      </c>
      <c r="W11" s="154"/>
      <c r="X11" s="154" t="s">
        <v>250</v>
      </c>
      <c r="Y11" s="145"/>
      <c r="Z11" s="145"/>
      <c r="AA11" s="145"/>
      <c r="AB11" s="145"/>
      <c r="AC11" s="145"/>
      <c r="AD11" s="145"/>
      <c r="AE11" s="145"/>
      <c r="AF11" s="145"/>
      <c r="AG11" s="145" t="s">
        <v>920</v>
      </c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outlineLevel="1" x14ac:dyDescent="0.2">
      <c r="A12" s="182">
        <v>4</v>
      </c>
      <c r="B12" s="183" t="s">
        <v>921</v>
      </c>
      <c r="C12" s="190" t="s">
        <v>922</v>
      </c>
      <c r="D12" s="184" t="s">
        <v>919</v>
      </c>
      <c r="E12" s="185">
        <v>3</v>
      </c>
      <c r="F12" s="186"/>
      <c r="G12" s="187">
        <f t="shared" si="0"/>
        <v>0</v>
      </c>
      <c r="H12" s="186"/>
      <c r="I12" s="187">
        <f t="shared" si="1"/>
        <v>0</v>
      </c>
      <c r="J12" s="186"/>
      <c r="K12" s="187">
        <f t="shared" si="2"/>
        <v>0</v>
      </c>
      <c r="L12" s="187">
        <v>15</v>
      </c>
      <c r="M12" s="187">
        <f t="shared" si="3"/>
        <v>0</v>
      </c>
      <c r="N12" s="187">
        <v>0</v>
      </c>
      <c r="O12" s="187">
        <f t="shared" si="4"/>
        <v>0</v>
      </c>
      <c r="P12" s="187">
        <v>0</v>
      </c>
      <c r="Q12" s="187">
        <f t="shared" si="5"/>
        <v>0</v>
      </c>
      <c r="R12" s="187"/>
      <c r="S12" s="187" t="s">
        <v>157</v>
      </c>
      <c r="T12" s="188" t="s">
        <v>157</v>
      </c>
      <c r="U12" s="154">
        <v>1.06</v>
      </c>
      <c r="V12" s="154">
        <f t="shared" si="6"/>
        <v>3.18</v>
      </c>
      <c r="W12" s="154"/>
      <c r="X12" s="154" t="s">
        <v>158</v>
      </c>
      <c r="Y12" s="145"/>
      <c r="Z12" s="145"/>
      <c r="AA12" s="145"/>
      <c r="AB12" s="145"/>
      <c r="AC12" s="145"/>
      <c r="AD12" s="145"/>
      <c r="AE12" s="145"/>
      <c r="AF12" s="145"/>
      <c r="AG12" s="145" t="s">
        <v>159</v>
      </c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</row>
    <row r="13" spans="1:60" outlineLevel="1" x14ac:dyDescent="0.2">
      <c r="A13" s="182">
        <v>5</v>
      </c>
      <c r="B13" s="183" t="s">
        <v>925</v>
      </c>
      <c r="C13" s="190" t="s">
        <v>926</v>
      </c>
      <c r="D13" s="184" t="s">
        <v>919</v>
      </c>
      <c r="E13" s="185">
        <v>1</v>
      </c>
      <c r="F13" s="186"/>
      <c r="G13" s="187">
        <f t="shared" si="0"/>
        <v>0</v>
      </c>
      <c r="H13" s="186"/>
      <c r="I13" s="187">
        <f t="shared" si="1"/>
        <v>0</v>
      </c>
      <c r="J13" s="186"/>
      <c r="K13" s="187">
        <f t="shared" si="2"/>
        <v>0</v>
      </c>
      <c r="L13" s="187">
        <v>15</v>
      </c>
      <c r="M13" s="187">
        <f t="shared" si="3"/>
        <v>0</v>
      </c>
      <c r="N13" s="187">
        <v>0</v>
      </c>
      <c r="O13" s="187">
        <f t="shared" si="4"/>
        <v>0</v>
      </c>
      <c r="P13" s="187">
        <v>0</v>
      </c>
      <c r="Q13" s="187">
        <f t="shared" si="5"/>
        <v>0</v>
      </c>
      <c r="R13" s="187"/>
      <c r="S13" s="187" t="s">
        <v>220</v>
      </c>
      <c r="T13" s="188" t="s">
        <v>221</v>
      </c>
      <c r="U13" s="154">
        <v>0</v>
      </c>
      <c r="V13" s="154">
        <f t="shared" si="6"/>
        <v>0</v>
      </c>
      <c r="W13" s="154"/>
      <c r="X13" s="154" t="s">
        <v>250</v>
      </c>
      <c r="Y13" s="145"/>
      <c r="Z13" s="145"/>
      <c r="AA13" s="145"/>
      <c r="AB13" s="145"/>
      <c r="AC13" s="145"/>
      <c r="AD13" s="145"/>
      <c r="AE13" s="145"/>
      <c r="AF13" s="145"/>
      <c r="AG13" s="145" t="s">
        <v>920</v>
      </c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</row>
    <row r="14" spans="1:60" outlineLevel="1" x14ac:dyDescent="0.2">
      <c r="A14" s="182">
        <v>6</v>
      </c>
      <c r="B14" s="183" t="s">
        <v>927</v>
      </c>
      <c r="C14" s="190" t="s">
        <v>928</v>
      </c>
      <c r="D14" s="184" t="s">
        <v>919</v>
      </c>
      <c r="E14" s="185">
        <v>1</v>
      </c>
      <c r="F14" s="186"/>
      <c r="G14" s="187">
        <f t="shared" si="0"/>
        <v>0</v>
      </c>
      <c r="H14" s="186"/>
      <c r="I14" s="187">
        <f t="shared" si="1"/>
        <v>0</v>
      </c>
      <c r="J14" s="186"/>
      <c r="K14" s="187">
        <f t="shared" si="2"/>
        <v>0</v>
      </c>
      <c r="L14" s="187">
        <v>15</v>
      </c>
      <c r="M14" s="187">
        <f t="shared" si="3"/>
        <v>0</v>
      </c>
      <c r="N14" s="187">
        <v>0</v>
      </c>
      <c r="O14" s="187">
        <f t="shared" si="4"/>
        <v>0</v>
      </c>
      <c r="P14" s="187">
        <v>0</v>
      </c>
      <c r="Q14" s="187">
        <f t="shared" si="5"/>
        <v>0</v>
      </c>
      <c r="R14" s="187"/>
      <c r="S14" s="187" t="s">
        <v>157</v>
      </c>
      <c r="T14" s="188" t="s">
        <v>157</v>
      </c>
      <c r="U14" s="154">
        <v>1.33</v>
      </c>
      <c r="V14" s="154">
        <f t="shared" si="6"/>
        <v>1.33</v>
      </c>
      <c r="W14" s="154"/>
      <c r="X14" s="154" t="s">
        <v>158</v>
      </c>
      <c r="Y14" s="145"/>
      <c r="Z14" s="145"/>
      <c r="AA14" s="145"/>
      <c r="AB14" s="145"/>
      <c r="AC14" s="145"/>
      <c r="AD14" s="145"/>
      <c r="AE14" s="145"/>
      <c r="AF14" s="145"/>
      <c r="AG14" s="145" t="s">
        <v>745</v>
      </c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</row>
    <row r="15" spans="1:60" outlineLevel="1" x14ac:dyDescent="0.2">
      <c r="A15" s="182">
        <v>7</v>
      </c>
      <c r="B15" s="183" t="s">
        <v>929</v>
      </c>
      <c r="C15" s="190" t="s">
        <v>930</v>
      </c>
      <c r="D15" s="184" t="s">
        <v>919</v>
      </c>
      <c r="E15" s="185">
        <v>1</v>
      </c>
      <c r="F15" s="186"/>
      <c r="G15" s="187">
        <f t="shared" si="0"/>
        <v>0</v>
      </c>
      <c r="H15" s="186"/>
      <c r="I15" s="187">
        <f t="shared" si="1"/>
        <v>0</v>
      </c>
      <c r="J15" s="186"/>
      <c r="K15" s="187">
        <f t="shared" si="2"/>
        <v>0</v>
      </c>
      <c r="L15" s="187">
        <v>15</v>
      </c>
      <c r="M15" s="187">
        <f t="shared" si="3"/>
        <v>0</v>
      </c>
      <c r="N15" s="187">
        <v>0</v>
      </c>
      <c r="O15" s="187">
        <f t="shared" si="4"/>
        <v>0</v>
      </c>
      <c r="P15" s="187">
        <v>0</v>
      </c>
      <c r="Q15" s="187">
        <f t="shared" si="5"/>
        <v>0</v>
      </c>
      <c r="R15" s="187"/>
      <c r="S15" s="187" t="s">
        <v>220</v>
      </c>
      <c r="T15" s="188" t="s">
        <v>221</v>
      </c>
      <c r="U15" s="154">
        <v>0</v>
      </c>
      <c r="V15" s="154">
        <f t="shared" si="6"/>
        <v>0</v>
      </c>
      <c r="W15" s="154"/>
      <c r="X15" s="154" t="s">
        <v>250</v>
      </c>
      <c r="Y15" s="145"/>
      <c r="Z15" s="145"/>
      <c r="AA15" s="145"/>
      <c r="AB15" s="145"/>
      <c r="AC15" s="145"/>
      <c r="AD15" s="145"/>
      <c r="AE15" s="145"/>
      <c r="AF15" s="145"/>
      <c r="AG15" s="145" t="s">
        <v>920</v>
      </c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</row>
    <row r="16" spans="1:60" outlineLevel="1" x14ac:dyDescent="0.2">
      <c r="A16" s="182">
        <v>8</v>
      </c>
      <c r="B16" s="183" t="s">
        <v>931</v>
      </c>
      <c r="C16" s="190" t="s">
        <v>932</v>
      </c>
      <c r="D16" s="184" t="s">
        <v>919</v>
      </c>
      <c r="E16" s="185">
        <v>1</v>
      </c>
      <c r="F16" s="186"/>
      <c r="G16" s="187">
        <f t="shared" si="0"/>
        <v>0</v>
      </c>
      <c r="H16" s="186"/>
      <c r="I16" s="187">
        <f t="shared" si="1"/>
        <v>0</v>
      </c>
      <c r="J16" s="186"/>
      <c r="K16" s="187">
        <f t="shared" si="2"/>
        <v>0</v>
      </c>
      <c r="L16" s="187">
        <v>15</v>
      </c>
      <c r="M16" s="187">
        <f t="shared" si="3"/>
        <v>0</v>
      </c>
      <c r="N16" s="187">
        <v>0</v>
      </c>
      <c r="O16" s="187">
        <f t="shared" si="4"/>
        <v>0</v>
      </c>
      <c r="P16" s="187">
        <v>0</v>
      </c>
      <c r="Q16" s="187">
        <f t="shared" si="5"/>
        <v>0</v>
      </c>
      <c r="R16" s="187"/>
      <c r="S16" s="187" t="s">
        <v>157</v>
      </c>
      <c r="T16" s="188" t="s">
        <v>157</v>
      </c>
      <c r="U16" s="154">
        <v>0.98</v>
      </c>
      <c r="V16" s="154">
        <f t="shared" si="6"/>
        <v>0.98</v>
      </c>
      <c r="W16" s="154"/>
      <c r="X16" s="154" t="s">
        <v>158</v>
      </c>
      <c r="Y16" s="145"/>
      <c r="Z16" s="145"/>
      <c r="AA16" s="145"/>
      <c r="AB16" s="145"/>
      <c r="AC16" s="145"/>
      <c r="AD16" s="145"/>
      <c r="AE16" s="145"/>
      <c r="AF16" s="145"/>
      <c r="AG16" s="145" t="s">
        <v>745</v>
      </c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</row>
    <row r="17" spans="1:60" outlineLevel="1" x14ac:dyDescent="0.2">
      <c r="A17" s="182">
        <v>9</v>
      </c>
      <c r="B17" s="183" t="s">
        <v>933</v>
      </c>
      <c r="C17" s="190" t="s">
        <v>934</v>
      </c>
      <c r="D17" s="184" t="s">
        <v>919</v>
      </c>
      <c r="E17" s="185">
        <v>1</v>
      </c>
      <c r="F17" s="186"/>
      <c r="G17" s="187">
        <f t="shared" si="0"/>
        <v>0</v>
      </c>
      <c r="H17" s="186"/>
      <c r="I17" s="187">
        <f t="shared" si="1"/>
        <v>0</v>
      </c>
      <c r="J17" s="186"/>
      <c r="K17" s="187">
        <f t="shared" si="2"/>
        <v>0</v>
      </c>
      <c r="L17" s="187">
        <v>15</v>
      </c>
      <c r="M17" s="187">
        <f t="shared" si="3"/>
        <v>0</v>
      </c>
      <c r="N17" s="187">
        <v>0</v>
      </c>
      <c r="O17" s="187">
        <f t="shared" si="4"/>
        <v>0</v>
      </c>
      <c r="P17" s="187">
        <v>0</v>
      </c>
      <c r="Q17" s="187">
        <f t="shared" si="5"/>
        <v>0</v>
      </c>
      <c r="R17" s="187"/>
      <c r="S17" s="187" t="s">
        <v>220</v>
      </c>
      <c r="T17" s="188" t="s">
        <v>221</v>
      </c>
      <c r="U17" s="154">
        <v>0</v>
      </c>
      <c r="V17" s="154">
        <f t="shared" si="6"/>
        <v>0</v>
      </c>
      <c r="W17" s="154"/>
      <c r="X17" s="154" t="s">
        <v>250</v>
      </c>
      <c r="Y17" s="145"/>
      <c r="Z17" s="145"/>
      <c r="AA17" s="145"/>
      <c r="AB17" s="145"/>
      <c r="AC17" s="145"/>
      <c r="AD17" s="145"/>
      <c r="AE17" s="145"/>
      <c r="AF17" s="145"/>
      <c r="AG17" s="145" t="s">
        <v>920</v>
      </c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</row>
    <row r="18" spans="1:60" outlineLevel="1" x14ac:dyDescent="0.2">
      <c r="A18" s="182">
        <v>10</v>
      </c>
      <c r="B18" s="183" t="s">
        <v>931</v>
      </c>
      <c r="C18" s="190" t="s">
        <v>932</v>
      </c>
      <c r="D18" s="184" t="s">
        <v>919</v>
      </c>
      <c r="E18" s="185">
        <v>1</v>
      </c>
      <c r="F18" s="186"/>
      <c r="G18" s="187">
        <f t="shared" si="0"/>
        <v>0</v>
      </c>
      <c r="H18" s="186"/>
      <c r="I18" s="187">
        <f t="shared" si="1"/>
        <v>0</v>
      </c>
      <c r="J18" s="186"/>
      <c r="K18" s="187">
        <f t="shared" si="2"/>
        <v>0</v>
      </c>
      <c r="L18" s="187">
        <v>15</v>
      </c>
      <c r="M18" s="187">
        <f t="shared" si="3"/>
        <v>0</v>
      </c>
      <c r="N18" s="187">
        <v>0</v>
      </c>
      <c r="O18" s="187">
        <f t="shared" si="4"/>
        <v>0</v>
      </c>
      <c r="P18" s="187">
        <v>0</v>
      </c>
      <c r="Q18" s="187">
        <f t="shared" si="5"/>
        <v>0</v>
      </c>
      <c r="R18" s="187"/>
      <c r="S18" s="187" t="s">
        <v>157</v>
      </c>
      <c r="T18" s="188" t="s">
        <v>157</v>
      </c>
      <c r="U18" s="154">
        <v>0.98</v>
      </c>
      <c r="V18" s="154">
        <f t="shared" si="6"/>
        <v>0.98</v>
      </c>
      <c r="W18" s="154"/>
      <c r="X18" s="154" t="s">
        <v>158</v>
      </c>
      <c r="Y18" s="145"/>
      <c r="Z18" s="145"/>
      <c r="AA18" s="145"/>
      <c r="AB18" s="145"/>
      <c r="AC18" s="145"/>
      <c r="AD18" s="145"/>
      <c r="AE18" s="145"/>
      <c r="AF18" s="145"/>
      <c r="AG18" s="145" t="s">
        <v>745</v>
      </c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</row>
    <row r="19" spans="1:60" outlineLevel="1" x14ac:dyDescent="0.2">
      <c r="A19" s="182">
        <v>11</v>
      </c>
      <c r="B19" s="183" t="s">
        <v>935</v>
      </c>
      <c r="C19" s="190" t="s">
        <v>936</v>
      </c>
      <c r="D19" s="184" t="s">
        <v>919</v>
      </c>
      <c r="E19" s="185">
        <v>14</v>
      </c>
      <c r="F19" s="186"/>
      <c r="G19" s="187">
        <f t="shared" si="0"/>
        <v>0</v>
      </c>
      <c r="H19" s="186"/>
      <c r="I19" s="187">
        <f t="shared" si="1"/>
        <v>0</v>
      </c>
      <c r="J19" s="186"/>
      <c r="K19" s="187">
        <f t="shared" si="2"/>
        <v>0</v>
      </c>
      <c r="L19" s="187">
        <v>15</v>
      </c>
      <c r="M19" s="187">
        <f t="shared" si="3"/>
        <v>0</v>
      </c>
      <c r="N19" s="187">
        <v>0</v>
      </c>
      <c r="O19" s="187">
        <f t="shared" si="4"/>
        <v>0</v>
      </c>
      <c r="P19" s="187">
        <v>0</v>
      </c>
      <c r="Q19" s="187">
        <f t="shared" si="5"/>
        <v>0</v>
      </c>
      <c r="R19" s="187"/>
      <c r="S19" s="187" t="s">
        <v>220</v>
      </c>
      <c r="T19" s="188" t="s">
        <v>221</v>
      </c>
      <c r="U19" s="154">
        <v>0</v>
      </c>
      <c r="V19" s="154">
        <f t="shared" si="6"/>
        <v>0</v>
      </c>
      <c r="W19" s="154"/>
      <c r="X19" s="154" t="s">
        <v>250</v>
      </c>
      <c r="Y19" s="145"/>
      <c r="Z19" s="145"/>
      <c r="AA19" s="145"/>
      <c r="AB19" s="145"/>
      <c r="AC19" s="145"/>
      <c r="AD19" s="145"/>
      <c r="AE19" s="145"/>
      <c r="AF19" s="145"/>
      <c r="AG19" s="145" t="s">
        <v>920</v>
      </c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outlineLevel="1" x14ac:dyDescent="0.2">
      <c r="A20" s="182">
        <v>12</v>
      </c>
      <c r="B20" s="183" t="s">
        <v>931</v>
      </c>
      <c r="C20" s="190" t="s">
        <v>932</v>
      </c>
      <c r="D20" s="184" t="s">
        <v>919</v>
      </c>
      <c r="E20" s="185">
        <v>14</v>
      </c>
      <c r="F20" s="186"/>
      <c r="G20" s="187">
        <f t="shared" si="0"/>
        <v>0</v>
      </c>
      <c r="H20" s="186"/>
      <c r="I20" s="187">
        <f t="shared" si="1"/>
        <v>0</v>
      </c>
      <c r="J20" s="186"/>
      <c r="K20" s="187">
        <f t="shared" si="2"/>
        <v>0</v>
      </c>
      <c r="L20" s="187">
        <v>15</v>
      </c>
      <c r="M20" s="187">
        <f t="shared" si="3"/>
        <v>0</v>
      </c>
      <c r="N20" s="187">
        <v>0</v>
      </c>
      <c r="O20" s="187">
        <f t="shared" si="4"/>
        <v>0</v>
      </c>
      <c r="P20" s="187">
        <v>0</v>
      </c>
      <c r="Q20" s="187">
        <f t="shared" si="5"/>
        <v>0</v>
      </c>
      <c r="R20" s="187"/>
      <c r="S20" s="187" t="s">
        <v>157</v>
      </c>
      <c r="T20" s="188" t="s">
        <v>157</v>
      </c>
      <c r="U20" s="154">
        <v>0.98</v>
      </c>
      <c r="V20" s="154">
        <f t="shared" si="6"/>
        <v>13.72</v>
      </c>
      <c r="W20" s="154"/>
      <c r="X20" s="154" t="s">
        <v>158</v>
      </c>
      <c r="Y20" s="145"/>
      <c r="Z20" s="145"/>
      <c r="AA20" s="145"/>
      <c r="AB20" s="145"/>
      <c r="AC20" s="145"/>
      <c r="AD20" s="145"/>
      <c r="AE20" s="145"/>
      <c r="AF20" s="145"/>
      <c r="AG20" s="145" t="s">
        <v>745</v>
      </c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</row>
    <row r="21" spans="1:60" outlineLevel="1" x14ac:dyDescent="0.2">
      <c r="A21" s="182">
        <v>13</v>
      </c>
      <c r="B21" s="183" t="s">
        <v>937</v>
      </c>
      <c r="C21" s="190" t="s">
        <v>938</v>
      </c>
      <c r="D21" s="184" t="s">
        <v>919</v>
      </c>
      <c r="E21" s="185">
        <v>14</v>
      </c>
      <c r="F21" s="186"/>
      <c r="G21" s="187">
        <f t="shared" si="0"/>
        <v>0</v>
      </c>
      <c r="H21" s="186"/>
      <c r="I21" s="187">
        <f t="shared" si="1"/>
        <v>0</v>
      </c>
      <c r="J21" s="186"/>
      <c r="K21" s="187">
        <f t="shared" si="2"/>
        <v>0</v>
      </c>
      <c r="L21" s="187">
        <v>15</v>
      </c>
      <c r="M21" s="187">
        <f t="shared" si="3"/>
        <v>0</v>
      </c>
      <c r="N21" s="187">
        <v>0</v>
      </c>
      <c r="O21" s="187">
        <f t="shared" si="4"/>
        <v>0</v>
      </c>
      <c r="P21" s="187">
        <v>0</v>
      </c>
      <c r="Q21" s="187">
        <f t="shared" si="5"/>
        <v>0</v>
      </c>
      <c r="R21" s="187"/>
      <c r="S21" s="187" t="s">
        <v>220</v>
      </c>
      <c r="T21" s="188" t="s">
        <v>221</v>
      </c>
      <c r="U21" s="154">
        <v>0</v>
      </c>
      <c r="V21" s="154">
        <f t="shared" si="6"/>
        <v>0</v>
      </c>
      <c r="W21" s="154"/>
      <c r="X21" s="154" t="s">
        <v>250</v>
      </c>
      <c r="Y21" s="145"/>
      <c r="Z21" s="145"/>
      <c r="AA21" s="145"/>
      <c r="AB21" s="145"/>
      <c r="AC21" s="145"/>
      <c r="AD21" s="145"/>
      <c r="AE21" s="145"/>
      <c r="AF21" s="145"/>
      <c r="AG21" s="145" t="s">
        <v>920</v>
      </c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outlineLevel="1" x14ac:dyDescent="0.2">
      <c r="A22" s="182">
        <v>14</v>
      </c>
      <c r="B22" s="183" t="s">
        <v>939</v>
      </c>
      <c r="C22" s="190" t="s">
        <v>940</v>
      </c>
      <c r="D22" s="184" t="s">
        <v>919</v>
      </c>
      <c r="E22" s="185">
        <v>14</v>
      </c>
      <c r="F22" s="186"/>
      <c r="G22" s="187">
        <f t="shared" si="0"/>
        <v>0</v>
      </c>
      <c r="H22" s="186"/>
      <c r="I22" s="187">
        <f t="shared" si="1"/>
        <v>0</v>
      </c>
      <c r="J22" s="186"/>
      <c r="K22" s="187">
        <f t="shared" si="2"/>
        <v>0</v>
      </c>
      <c r="L22" s="187">
        <v>15</v>
      </c>
      <c r="M22" s="187">
        <f t="shared" si="3"/>
        <v>0</v>
      </c>
      <c r="N22" s="187">
        <v>0</v>
      </c>
      <c r="O22" s="187">
        <f t="shared" si="4"/>
        <v>0</v>
      </c>
      <c r="P22" s="187">
        <v>0</v>
      </c>
      <c r="Q22" s="187">
        <f t="shared" si="5"/>
        <v>0</v>
      </c>
      <c r="R22" s="187"/>
      <c r="S22" s="187" t="s">
        <v>157</v>
      </c>
      <c r="T22" s="188" t="s">
        <v>157</v>
      </c>
      <c r="U22" s="154">
        <v>0.16300000000000001</v>
      </c>
      <c r="V22" s="154">
        <f t="shared" si="6"/>
        <v>2.2799999999999998</v>
      </c>
      <c r="W22" s="154"/>
      <c r="X22" s="154" t="s">
        <v>158</v>
      </c>
      <c r="Y22" s="145"/>
      <c r="Z22" s="145"/>
      <c r="AA22" s="145"/>
      <c r="AB22" s="145"/>
      <c r="AC22" s="145"/>
      <c r="AD22" s="145"/>
      <c r="AE22" s="145"/>
      <c r="AF22" s="145"/>
      <c r="AG22" s="145" t="s">
        <v>745</v>
      </c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</row>
    <row r="23" spans="1:60" outlineLevel="1" x14ac:dyDescent="0.2">
      <c r="A23" s="182">
        <v>15</v>
      </c>
      <c r="B23" s="183" t="s">
        <v>941</v>
      </c>
      <c r="C23" s="190" t="s">
        <v>942</v>
      </c>
      <c r="D23" s="184" t="s">
        <v>919</v>
      </c>
      <c r="E23" s="185">
        <v>1</v>
      </c>
      <c r="F23" s="186"/>
      <c r="G23" s="187">
        <f t="shared" si="0"/>
        <v>0</v>
      </c>
      <c r="H23" s="186"/>
      <c r="I23" s="187">
        <f t="shared" si="1"/>
        <v>0</v>
      </c>
      <c r="J23" s="186"/>
      <c r="K23" s="187">
        <f t="shared" si="2"/>
        <v>0</v>
      </c>
      <c r="L23" s="187">
        <v>15</v>
      </c>
      <c r="M23" s="187">
        <f t="shared" si="3"/>
        <v>0</v>
      </c>
      <c r="N23" s="187">
        <v>0</v>
      </c>
      <c r="O23" s="187">
        <f t="shared" si="4"/>
        <v>0</v>
      </c>
      <c r="P23" s="187">
        <v>0</v>
      </c>
      <c r="Q23" s="187">
        <f t="shared" si="5"/>
        <v>0</v>
      </c>
      <c r="R23" s="187"/>
      <c r="S23" s="187" t="s">
        <v>220</v>
      </c>
      <c r="T23" s="188" t="s">
        <v>221</v>
      </c>
      <c r="U23" s="154">
        <v>0</v>
      </c>
      <c r="V23" s="154">
        <f t="shared" si="6"/>
        <v>0</v>
      </c>
      <c r="W23" s="154"/>
      <c r="X23" s="154" t="s">
        <v>250</v>
      </c>
      <c r="Y23" s="145"/>
      <c r="Z23" s="145"/>
      <c r="AA23" s="145"/>
      <c r="AB23" s="145"/>
      <c r="AC23" s="145"/>
      <c r="AD23" s="145"/>
      <c r="AE23" s="145"/>
      <c r="AF23" s="145"/>
      <c r="AG23" s="145" t="s">
        <v>920</v>
      </c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1:60" outlineLevel="1" x14ac:dyDescent="0.2">
      <c r="A24" s="182">
        <v>16</v>
      </c>
      <c r="B24" s="183" t="s">
        <v>943</v>
      </c>
      <c r="C24" s="190" t="s">
        <v>944</v>
      </c>
      <c r="D24" s="184" t="s">
        <v>919</v>
      </c>
      <c r="E24" s="185">
        <v>1</v>
      </c>
      <c r="F24" s="186"/>
      <c r="G24" s="187">
        <f t="shared" si="0"/>
        <v>0</v>
      </c>
      <c r="H24" s="186"/>
      <c r="I24" s="187">
        <f t="shared" si="1"/>
        <v>0</v>
      </c>
      <c r="J24" s="186"/>
      <c r="K24" s="187">
        <f t="shared" si="2"/>
        <v>0</v>
      </c>
      <c r="L24" s="187">
        <v>15</v>
      </c>
      <c r="M24" s="187">
        <f t="shared" si="3"/>
        <v>0</v>
      </c>
      <c r="N24" s="187">
        <v>0</v>
      </c>
      <c r="O24" s="187">
        <f t="shared" si="4"/>
        <v>0</v>
      </c>
      <c r="P24" s="187">
        <v>0</v>
      </c>
      <c r="Q24" s="187">
        <f t="shared" si="5"/>
        <v>0</v>
      </c>
      <c r="R24" s="187"/>
      <c r="S24" s="187" t="s">
        <v>220</v>
      </c>
      <c r="T24" s="188" t="s">
        <v>221</v>
      </c>
      <c r="U24" s="154">
        <v>0</v>
      </c>
      <c r="V24" s="154">
        <f t="shared" si="6"/>
        <v>0</v>
      </c>
      <c r="W24" s="154"/>
      <c r="X24" s="154" t="s">
        <v>158</v>
      </c>
      <c r="Y24" s="145"/>
      <c r="Z24" s="145"/>
      <c r="AA24" s="145"/>
      <c r="AB24" s="145"/>
      <c r="AC24" s="145"/>
      <c r="AD24" s="145"/>
      <c r="AE24" s="145"/>
      <c r="AF24" s="145"/>
      <c r="AG24" s="145" t="s">
        <v>745</v>
      </c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</row>
    <row r="25" spans="1:60" outlineLevel="1" x14ac:dyDescent="0.2">
      <c r="A25" s="182">
        <v>17</v>
      </c>
      <c r="B25" s="183" t="s">
        <v>945</v>
      </c>
      <c r="C25" s="190" t="s">
        <v>946</v>
      </c>
      <c r="D25" s="184" t="s">
        <v>919</v>
      </c>
      <c r="E25" s="185">
        <v>1</v>
      </c>
      <c r="F25" s="186"/>
      <c r="G25" s="187">
        <f t="shared" si="0"/>
        <v>0</v>
      </c>
      <c r="H25" s="186"/>
      <c r="I25" s="187">
        <f t="shared" si="1"/>
        <v>0</v>
      </c>
      <c r="J25" s="186"/>
      <c r="K25" s="187">
        <f t="shared" si="2"/>
        <v>0</v>
      </c>
      <c r="L25" s="187">
        <v>15</v>
      </c>
      <c r="M25" s="187">
        <f t="shared" si="3"/>
        <v>0</v>
      </c>
      <c r="N25" s="187">
        <v>0</v>
      </c>
      <c r="O25" s="187">
        <f t="shared" si="4"/>
        <v>0</v>
      </c>
      <c r="P25" s="187">
        <v>0</v>
      </c>
      <c r="Q25" s="187">
        <f t="shared" si="5"/>
        <v>0</v>
      </c>
      <c r="R25" s="187"/>
      <c r="S25" s="187" t="s">
        <v>220</v>
      </c>
      <c r="T25" s="188" t="s">
        <v>221</v>
      </c>
      <c r="U25" s="154">
        <v>0</v>
      </c>
      <c r="V25" s="154">
        <f t="shared" si="6"/>
        <v>0</v>
      </c>
      <c r="W25" s="154"/>
      <c r="X25" s="154" t="s">
        <v>250</v>
      </c>
      <c r="Y25" s="145"/>
      <c r="Z25" s="145"/>
      <c r="AA25" s="145"/>
      <c r="AB25" s="145"/>
      <c r="AC25" s="145"/>
      <c r="AD25" s="145"/>
      <c r="AE25" s="145"/>
      <c r="AF25" s="145"/>
      <c r="AG25" s="145" t="s">
        <v>920</v>
      </c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</row>
    <row r="26" spans="1:60" outlineLevel="1" x14ac:dyDescent="0.2">
      <c r="A26" s="182">
        <v>18</v>
      </c>
      <c r="B26" s="183" t="s">
        <v>947</v>
      </c>
      <c r="C26" s="190" t="s">
        <v>948</v>
      </c>
      <c r="D26" s="184" t="s">
        <v>919</v>
      </c>
      <c r="E26" s="185">
        <v>1</v>
      </c>
      <c r="F26" s="186"/>
      <c r="G26" s="187">
        <f t="shared" si="0"/>
        <v>0</v>
      </c>
      <c r="H26" s="186"/>
      <c r="I26" s="187">
        <f t="shared" si="1"/>
        <v>0</v>
      </c>
      <c r="J26" s="186"/>
      <c r="K26" s="187">
        <f t="shared" si="2"/>
        <v>0</v>
      </c>
      <c r="L26" s="187">
        <v>15</v>
      </c>
      <c r="M26" s="187">
        <f t="shared" si="3"/>
        <v>0</v>
      </c>
      <c r="N26" s="187">
        <v>0</v>
      </c>
      <c r="O26" s="187">
        <f t="shared" si="4"/>
        <v>0</v>
      </c>
      <c r="P26" s="187">
        <v>0</v>
      </c>
      <c r="Q26" s="187">
        <f t="shared" si="5"/>
        <v>0</v>
      </c>
      <c r="R26" s="187"/>
      <c r="S26" s="187" t="s">
        <v>157</v>
      </c>
      <c r="T26" s="188" t="s">
        <v>157</v>
      </c>
      <c r="U26" s="154">
        <v>1.06</v>
      </c>
      <c r="V26" s="154">
        <f t="shared" si="6"/>
        <v>1.06</v>
      </c>
      <c r="W26" s="154"/>
      <c r="X26" s="154" t="s">
        <v>158</v>
      </c>
      <c r="Y26" s="145"/>
      <c r="Z26" s="145"/>
      <c r="AA26" s="145"/>
      <c r="AB26" s="145"/>
      <c r="AC26" s="145"/>
      <c r="AD26" s="145"/>
      <c r="AE26" s="145"/>
      <c r="AF26" s="145"/>
      <c r="AG26" s="145" t="s">
        <v>745</v>
      </c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</row>
    <row r="27" spans="1:60" outlineLevel="1" x14ac:dyDescent="0.2">
      <c r="A27" s="182">
        <v>19</v>
      </c>
      <c r="B27" s="183" t="s">
        <v>949</v>
      </c>
      <c r="C27" s="190" t="s">
        <v>950</v>
      </c>
      <c r="D27" s="184" t="s">
        <v>919</v>
      </c>
      <c r="E27" s="185">
        <v>1</v>
      </c>
      <c r="F27" s="186"/>
      <c r="G27" s="187">
        <f t="shared" si="0"/>
        <v>0</v>
      </c>
      <c r="H27" s="186"/>
      <c r="I27" s="187">
        <f t="shared" si="1"/>
        <v>0</v>
      </c>
      <c r="J27" s="186"/>
      <c r="K27" s="187">
        <f t="shared" si="2"/>
        <v>0</v>
      </c>
      <c r="L27" s="187">
        <v>15</v>
      </c>
      <c r="M27" s="187">
        <f t="shared" si="3"/>
        <v>0</v>
      </c>
      <c r="N27" s="187">
        <v>0</v>
      </c>
      <c r="O27" s="187">
        <f t="shared" si="4"/>
        <v>0</v>
      </c>
      <c r="P27" s="187">
        <v>0</v>
      </c>
      <c r="Q27" s="187">
        <f t="shared" si="5"/>
        <v>0</v>
      </c>
      <c r="R27" s="187"/>
      <c r="S27" s="187" t="s">
        <v>220</v>
      </c>
      <c r="T27" s="188" t="s">
        <v>221</v>
      </c>
      <c r="U27" s="154">
        <v>0</v>
      </c>
      <c r="V27" s="154">
        <f t="shared" si="6"/>
        <v>0</v>
      </c>
      <c r="W27" s="154"/>
      <c r="X27" s="154" t="s">
        <v>250</v>
      </c>
      <c r="Y27" s="145"/>
      <c r="Z27" s="145"/>
      <c r="AA27" s="145"/>
      <c r="AB27" s="145"/>
      <c r="AC27" s="145"/>
      <c r="AD27" s="145"/>
      <c r="AE27" s="145"/>
      <c r="AF27" s="145"/>
      <c r="AG27" s="145" t="s">
        <v>920</v>
      </c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</row>
    <row r="28" spans="1:60" outlineLevel="1" x14ac:dyDescent="0.2">
      <c r="A28" s="182">
        <v>20</v>
      </c>
      <c r="B28" s="183" t="s">
        <v>951</v>
      </c>
      <c r="C28" s="190" t="s">
        <v>952</v>
      </c>
      <c r="D28" s="184" t="s">
        <v>919</v>
      </c>
      <c r="E28" s="185">
        <v>1</v>
      </c>
      <c r="F28" s="186"/>
      <c r="G28" s="187">
        <f t="shared" si="0"/>
        <v>0</v>
      </c>
      <c r="H28" s="186"/>
      <c r="I28" s="187">
        <f t="shared" si="1"/>
        <v>0</v>
      </c>
      <c r="J28" s="186"/>
      <c r="K28" s="187">
        <f t="shared" si="2"/>
        <v>0</v>
      </c>
      <c r="L28" s="187">
        <v>15</v>
      </c>
      <c r="M28" s="187">
        <f t="shared" si="3"/>
        <v>0</v>
      </c>
      <c r="N28" s="187">
        <v>0</v>
      </c>
      <c r="O28" s="187">
        <f t="shared" si="4"/>
        <v>0</v>
      </c>
      <c r="P28" s="187">
        <v>0</v>
      </c>
      <c r="Q28" s="187">
        <f t="shared" si="5"/>
        <v>0</v>
      </c>
      <c r="R28" s="187"/>
      <c r="S28" s="187" t="s">
        <v>220</v>
      </c>
      <c r="T28" s="188" t="s">
        <v>221</v>
      </c>
      <c r="U28" s="154">
        <v>0</v>
      </c>
      <c r="V28" s="154">
        <f t="shared" si="6"/>
        <v>0</v>
      </c>
      <c r="W28" s="154"/>
      <c r="X28" s="154" t="s">
        <v>158</v>
      </c>
      <c r="Y28" s="145"/>
      <c r="Z28" s="145"/>
      <c r="AA28" s="145"/>
      <c r="AB28" s="145"/>
      <c r="AC28" s="145"/>
      <c r="AD28" s="145"/>
      <c r="AE28" s="145"/>
      <c r="AF28" s="145"/>
      <c r="AG28" s="145" t="s">
        <v>745</v>
      </c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</row>
    <row r="29" spans="1:60" x14ac:dyDescent="0.2">
      <c r="A29" s="161" t="s">
        <v>151</v>
      </c>
      <c r="B29" s="162" t="s">
        <v>118</v>
      </c>
      <c r="C29" s="176" t="s">
        <v>119</v>
      </c>
      <c r="D29" s="163"/>
      <c r="E29" s="164"/>
      <c r="F29" s="165"/>
      <c r="G29" s="165">
        <f>SUMIF(AG30:AG33,"&lt;&gt;NOR",G30:G33)</f>
        <v>0</v>
      </c>
      <c r="H29" s="165"/>
      <c r="I29" s="165">
        <f>SUM(I30:I33)</f>
        <v>0</v>
      </c>
      <c r="J29" s="165"/>
      <c r="K29" s="165">
        <f>SUM(K30:K33)</f>
        <v>0</v>
      </c>
      <c r="L29" s="165"/>
      <c r="M29" s="165">
        <f>SUM(M30:M33)</f>
        <v>0</v>
      </c>
      <c r="N29" s="165"/>
      <c r="O29" s="165">
        <f>SUM(O30:O33)</f>
        <v>0</v>
      </c>
      <c r="P29" s="165"/>
      <c r="Q29" s="165">
        <f>SUM(Q30:Q33)</f>
        <v>0</v>
      </c>
      <c r="R29" s="165"/>
      <c r="S29" s="165"/>
      <c r="T29" s="166"/>
      <c r="U29" s="160"/>
      <c r="V29" s="160">
        <f>SUM(V30:V33)</f>
        <v>6.72</v>
      </c>
      <c r="W29" s="160"/>
      <c r="X29" s="160"/>
      <c r="AG29" t="s">
        <v>152</v>
      </c>
    </row>
    <row r="30" spans="1:60" outlineLevel="1" x14ac:dyDescent="0.2">
      <c r="A30" s="182">
        <v>21</v>
      </c>
      <c r="B30" s="183" t="s">
        <v>953</v>
      </c>
      <c r="C30" s="190" t="s">
        <v>954</v>
      </c>
      <c r="D30" s="184" t="s">
        <v>919</v>
      </c>
      <c r="E30" s="185">
        <v>5</v>
      </c>
      <c r="F30" s="186"/>
      <c r="G30" s="187">
        <f>ROUND(E30*F30,2)</f>
        <v>0</v>
      </c>
      <c r="H30" s="186"/>
      <c r="I30" s="187">
        <f>ROUND(E30*H30,2)</f>
        <v>0</v>
      </c>
      <c r="J30" s="186"/>
      <c r="K30" s="187">
        <f>ROUND(E30*J30,2)</f>
        <v>0</v>
      </c>
      <c r="L30" s="187">
        <v>15</v>
      </c>
      <c r="M30" s="187">
        <f>G30*(1+L30/100)</f>
        <v>0</v>
      </c>
      <c r="N30" s="187">
        <v>0</v>
      </c>
      <c r="O30" s="187">
        <f>ROUND(E30*N30,2)</f>
        <v>0</v>
      </c>
      <c r="P30" s="187">
        <v>0</v>
      </c>
      <c r="Q30" s="187">
        <f>ROUND(E30*P30,2)</f>
        <v>0</v>
      </c>
      <c r="R30" s="187"/>
      <c r="S30" s="187" t="s">
        <v>220</v>
      </c>
      <c r="T30" s="188" t="s">
        <v>221</v>
      </c>
      <c r="U30" s="154">
        <v>0</v>
      </c>
      <c r="V30" s="154">
        <f>ROUND(E30*U30,2)</f>
        <v>0</v>
      </c>
      <c r="W30" s="154"/>
      <c r="X30" s="154" t="s">
        <v>250</v>
      </c>
      <c r="Y30" s="145"/>
      <c r="Z30" s="145"/>
      <c r="AA30" s="145"/>
      <c r="AB30" s="145"/>
      <c r="AC30" s="145"/>
      <c r="AD30" s="145"/>
      <c r="AE30" s="145"/>
      <c r="AF30" s="145"/>
      <c r="AG30" s="145" t="s">
        <v>920</v>
      </c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</row>
    <row r="31" spans="1:60" outlineLevel="1" x14ac:dyDescent="0.2">
      <c r="A31" s="182">
        <v>22</v>
      </c>
      <c r="B31" s="183" t="s">
        <v>955</v>
      </c>
      <c r="C31" s="190" t="s">
        <v>956</v>
      </c>
      <c r="D31" s="184" t="s">
        <v>919</v>
      </c>
      <c r="E31" s="185">
        <v>1</v>
      </c>
      <c r="F31" s="186"/>
      <c r="G31" s="187">
        <f>ROUND(E31*F31,2)</f>
        <v>0</v>
      </c>
      <c r="H31" s="186"/>
      <c r="I31" s="187">
        <f>ROUND(E31*H31,2)</f>
        <v>0</v>
      </c>
      <c r="J31" s="186"/>
      <c r="K31" s="187">
        <f>ROUND(E31*J31,2)</f>
        <v>0</v>
      </c>
      <c r="L31" s="187">
        <v>15</v>
      </c>
      <c r="M31" s="187">
        <f>G31*(1+L31/100)</f>
        <v>0</v>
      </c>
      <c r="N31" s="187">
        <v>0</v>
      </c>
      <c r="O31" s="187">
        <f>ROUND(E31*N31,2)</f>
        <v>0</v>
      </c>
      <c r="P31" s="187">
        <v>0</v>
      </c>
      <c r="Q31" s="187">
        <f>ROUND(E31*P31,2)</f>
        <v>0</v>
      </c>
      <c r="R31" s="187"/>
      <c r="S31" s="187" t="s">
        <v>220</v>
      </c>
      <c r="T31" s="188" t="s">
        <v>221</v>
      </c>
      <c r="U31" s="154">
        <v>0</v>
      </c>
      <c r="V31" s="154">
        <f>ROUND(E31*U31,2)</f>
        <v>0</v>
      </c>
      <c r="W31" s="154"/>
      <c r="X31" s="154" t="s">
        <v>250</v>
      </c>
      <c r="Y31" s="145"/>
      <c r="Z31" s="145"/>
      <c r="AA31" s="145"/>
      <c r="AB31" s="145"/>
      <c r="AC31" s="145"/>
      <c r="AD31" s="145"/>
      <c r="AE31" s="145"/>
      <c r="AF31" s="145"/>
      <c r="AG31" s="145" t="s">
        <v>920</v>
      </c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</row>
    <row r="32" spans="1:60" outlineLevel="1" x14ac:dyDescent="0.2">
      <c r="A32" s="182">
        <v>23</v>
      </c>
      <c r="B32" s="183" t="s">
        <v>957</v>
      </c>
      <c r="C32" s="190" t="s">
        <v>958</v>
      </c>
      <c r="D32" s="184" t="s">
        <v>919</v>
      </c>
      <c r="E32" s="185">
        <v>6</v>
      </c>
      <c r="F32" s="186"/>
      <c r="G32" s="187">
        <f>ROUND(E32*F32,2)</f>
        <v>0</v>
      </c>
      <c r="H32" s="186"/>
      <c r="I32" s="187">
        <f>ROUND(E32*H32,2)</f>
        <v>0</v>
      </c>
      <c r="J32" s="186"/>
      <c r="K32" s="187">
        <f>ROUND(E32*J32,2)</f>
        <v>0</v>
      </c>
      <c r="L32" s="187">
        <v>15</v>
      </c>
      <c r="M32" s="187">
        <f>G32*(1+L32/100)</f>
        <v>0</v>
      </c>
      <c r="N32" s="187">
        <v>0</v>
      </c>
      <c r="O32" s="187">
        <f>ROUND(E32*N32,2)</f>
        <v>0</v>
      </c>
      <c r="P32" s="187">
        <v>0</v>
      </c>
      <c r="Q32" s="187">
        <f>ROUND(E32*P32,2)</f>
        <v>0</v>
      </c>
      <c r="R32" s="187"/>
      <c r="S32" s="187" t="s">
        <v>220</v>
      </c>
      <c r="T32" s="188" t="s">
        <v>221</v>
      </c>
      <c r="U32" s="154">
        <v>0</v>
      </c>
      <c r="V32" s="154">
        <f>ROUND(E32*U32,2)</f>
        <v>0</v>
      </c>
      <c r="W32" s="154"/>
      <c r="X32" s="154" t="s">
        <v>250</v>
      </c>
      <c r="Y32" s="145"/>
      <c r="Z32" s="145"/>
      <c r="AA32" s="145"/>
      <c r="AB32" s="145"/>
      <c r="AC32" s="145"/>
      <c r="AD32" s="145"/>
      <c r="AE32" s="145"/>
      <c r="AF32" s="145"/>
      <c r="AG32" s="145" t="s">
        <v>920</v>
      </c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</row>
    <row r="33" spans="1:60" outlineLevel="1" x14ac:dyDescent="0.2">
      <c r="A33" s="182">
        <v>24</v>
      </c>
      <c r="B33" s="183" t="s">
        <v>959</v>
      </c>
      <c r="C33" s="190" t="s">
        <v>960</v>
      </c>
      <c r="D33" s="184" t="s">
        <v>919</v>
      </c>
      <c r="E33" s="185">
        <v>6</v>
      </c>
      <c r="F33" s="186"/>
      <c r="G33" s="187">
        <f>ROUND(E33*F33,2)</f>
        <v>0</v>
      </c>
      <c r="H33" s="186"/>
      <c r="I33" s="187">
        <f>ROUND(E33*H33,2)</f>
        <v>0</v>
      </c>
      <c r="J33" s="186"/>
      <c r="K33" s="187">
        <f>ROUND(E33*J33,2)</f>
        <v>0</v>
      </c>
      <c r="L33" s="187">
        <v>15</v>
      </c>
      <c r="M33" s="187">
        <f>G33*(1+L33/100)</f>
        <v>0</v>
      </c>
      <c r="N33" s="187">
        <v>0</v>
      </c>
      <c r="O33" s="187">
        <f>ROUND(E33*N33,2)</f>
        <v>0</v>
      </c>
      <c r="P33" s="187">
        <v>0</v>
      </c>
      <c r="Q33" s="187">
        <f>ROUND(E33*P33,2)</f>
        <v>0</v>
      </c>
      <c r="R33" s="187"/>
      <c r="S33" s="187" t="s">
        <v>157</v>
      </c>
      <c r="T33" s="188" t="s">
        <v>157</v>
      </c>
      <c r="U33" s="154">
        <v>1.1200000000000001</v>
      </c>
      <c r="V33" s="154">
        <f>ROUND(E33*U33,2)</f>
        <v>6.72</v>
      </c>
      <c r="W33" s="154"/>
      <c r="X33" s="154" t="s">
        <v>158</v>
      </c>
      <c r="Y33" s="145"/>
      <c r="Z33" s="145"/>
      <c r="AA33" s="145"/>
      <c r="AB33" s="145"/>
      <c r="AC33" s="145"/>
      <c r="AD33" s="145"/>
      <c r="AE33" s="145"/>
      <c r="AF33" s="145"/>
      <c r="AG33" s="145" t="s">
        <v>745</v>
      </c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</row>
    <row r="34" spans="1:60" x14ac:dyDescent="0.2">
      <c r="A34" s="161" t="s">
        <v>151</v>
      </c>
      <c r="B34" s="162" t="s">
        <v>110</v>
      </c>
      <c r="C34" s="176" t="s">
        <v>111</v>
      </c>
      <c r="D34" s="163"/>
      <c r="E34" s="164"/>
      <c r="F34" s="165"/>
      <c r="G34" s="165">
        <f>SUMIF(AG35:AG38,"&lt;&gt;NOR",G35:G38)</f>
        <v>0</v>
      </c>
      <c r="H34" s="165"/>
      <c r="I34" s="165">
        <f>SUM(I35:I38)</f>
        <v>0</v>
      </c>
      <c r="J34" s="165"/>
      <c r="K34" s="165">
        <f>SUM(K35:K38)</f>
        <v>0</v>
      </c>
      <c r="L34" s="165"/>
      <c r="M34" s="165">
        <f>SUM(M35:M38)</f>
        <v>0</v>
      </c>
      <c r="N34" s="165"/>
      <c r="O34" s="165">
        <f>SUM(O35:O38)</f>
        <v>0</v>
      </c>
      <c r="P34" s="165"/>
      <c r="Q34" s="165">
        <f>SUM(Q35:Q38)</f>
        <v>0</v>
      </c>
      <c r="R34" s="165"/>
      <c r="S34" s="165"/>
      <c r="T34" s="166"/>
      <c r="U34" s="160"/>
      <c r="V34" s="160">
        <f>SUM(V35:V38)</f>
        <v>0</v>
      </c>
      <c r="W34" s="160"/>
      <c r="X34" s="160"/>
      <c r="AG34" t="s">
        <v>152</v>
      </c>
    </row>
    <row r="35" spans="1:60" ht="22.5" outlineLevel="1" x14ac:dyDescent="0.2">
      <c r="A35" s="182">
        <v>25</v>
      </c>
      <c r="B35" s="183" t="s">
        <v>961</v>
      </c>
      <c r="C35" s="190" t="s">
        <v>962</v>
      </c>
      <c r="D35" s="184" t="s">
        <v>919</v>
      </c>
      <c r="E35" s="185">
        <v>1</v>
      </c>
      <c r="F35" s="186"/>
      <c r="G35" s="187">
        <f>ROUND(E35*F35,2)</f>
        <v>0</v>
      </c>
      <c r="H35" s="186"/>
      <c r="I35" s="187">
        <f>ROUND(E35*H35,2)</f>
        <v>0</v>
      </c>
      <c r="J35" s="186"/>
      <c r="K35" s="187">
        <f>ROUND(E35*J35,2)</f>
        <v>0</v>
      </c>
      <c r="L35" s="187">
        <v>15</v>
      </c>
      <c r="M35" s="187">
        <f>G35*(1+L35/100)</f>
        <v>0</v>
      </c>
      <c r="N35" s="187">
        <v>0</v>
      </c>
      <c r="O35" s="187">
        <f>ROUND(E35*N35,2)</f>
        <v>0</v>
      </c>
      <c r="P35" s="187">
        <v>0</v>
      </c>
      <c r="Q35" s="187">
        <f>ROUND(E35*P35,2)</f>
        <v>0</v>
      </c>
      <c r="R35" s="187"/>
      <c r="S35" s="187" t="s">
        <v>220</v>
      </c>
      <c r="T35" s="188" t="s">
        <v>221</v>
      </c>
      <c r="U35" s="154">
        <v>0</v>
      </c>
      <c r="V35" s="154">
        <f>ROUND(E35*U35,2)</f>
        <v>0</v>
      </c>
      <c r="W35" s="154"/>
      <c r="X35" s="154" t="s">
        <v>250</v>
      </c>
      <c r="Y35" s="145"/>
      <c r="Z35" s="145"/>
      <c r="AA35" s="145"/>
      <c r="AB35" s="145"/>
      <c r="AC35" s="145"/>
      <c r="AD35" s="145"/>
      <c r="AE35" s="145"/>
      <c r="AF35" s="145"/>
      <c r="AG35" s="145" t="s">
        <v>920</v>
      </c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</row>
    <row r="36" spans="1:60" outlineLevel="1" x14ac:dyDescent="0.2">
      <c r="A36" s="182">
        <v>26</v>
      </c>
      <c r="B36" s="183" t="s">
        <v>963</v>
      </c>
      <c r="C36" s="190" t="s">
        <v>964</v>
      </c>
      <c r="D36" s="184" t="s">
        <v>919</v>
      </c>
      <c r="E36" s="185">
        <v>1</v>
      </c>
      <c r="F36" s="186"/>
      <c r="G36" s="187">
        <f>ROUND(E36*F36,2)</f>
        <v>0</v>
      </c>
      <c r="H36" s="186"/>
      <c r="I36" s="187">
        <f>ROUND(E36*H36,2)</f>
        <v>0</v>
      </c>
      <c r="J36" s="186"/>
      <c r="K36" s="187">
        <f>ROUND(E36*J36,2)</f>
        <v>0</v>
      </c>
      <c r="L36" s="187">
        <v>15</v>
      </c>
      <c r="M36" s="187">
        <f>G36*(1+L36/100)</f>
        <v>0</v>
      </c>
      <c r="N36" s="187">
        <v>0</v>
      </c>
      <c r="O36" s="187">
        <f>ROUND(E36*N36,2)</f>
        <v>0</v>
      </c>
      <c r="P36" s="187">
        <v>0</v>
      </c>
      <c r="Q36" s="187">
        <f>ROUND(E36*P36,2)</f>
        <v>0</v>
      </c>
      <c r="R36" s="187"/>
      <c r="S36" s="187" t="s">
        <v>220</v>
      </c>
      <c r="T36" s="188" t="s">
        <v>221</v>
      </c>
      <c r="U36" s="154">
        <v>0</v>
      </c>
      <c r="V36" s="154">
        <f>ROUND(E36*U36,2)</f>
        <v>0</v>
      </c>
      <c r="W36" s="154"/>
      <c r="X36" s="154" t="s">
        <v>158</v>
      </c>
      <c r="Y36" s="145"/>
      <c r="Z36" s="145"/>
      <c r="AA36" s="145"/>
      <c r="AB36" s="145"/>
      <c r="AC36" s="145"/>
      <c r="AD36" s="145"/>
      <c r="AE36" s="145"/>
      <c r="AF36" s="145"/>
      <c r="AG36" s="145" t="s">
        <v>745</v>
      </c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</row>
    <row r="37" spans="1:60" outlineLevel="1" x14ac:dyDescent="0.2">
      <c r="A37" s="182">
        <v>27</v>
      </c>
      <c r="B37" s="183" t="s">
        <v>965</v>
      </c>
      <c r="C37" s="190" t="s">
        <v>966</v>
      </c>
      <c r="D37" s="184" t="s">
        <v>919</v>
      </c>
      <c r="E37" s="185">
        <v>1</v>
      </c>
      <c r="F37" s="186"/>
      <c r="G37" s="187">
        <f>ROUND(E37*F37,2)</f>
        <v>0</v>
      </c>
      <c r="H37" s="186"/>
      <c r="I37" s="187">
        <f>ROUND(E37*H37,2)</f>
        <v>0</v>
      </c>
      <c r="J37" s="186"/>
      <c r="K37" s="187">
        <f>ROUND(E37*J37,2)</f>
        <v>0</v>
      </c>
      <c r="L37" s="187">
        <v>15</v>
      </c>
      <c r="M37" s="187">
        <f>G37*(1+L37/100)</f>
        <v>0</v>
      </c>
      <c r="N37" s="187">
        <v>0</v>
      </c>
      <c r="O37" s="187">
        <f>ROUND(E37*N37,2)</f>
        <v>0</v>
      </c>
      <c r="P37" s="187">
        <v>0</v>
      </c>
      <c r="Q37" s="187">
        <f>ROUND(E37*P37,2)</f>
        <v>0</v>
      </c>
      <c r="R37" s="187"/>
      <c r="S37" s="187" t="s">
        <v>220</v>
      </c>
      <c r="T37" s="188" t="s">
        <v>221</v>
      </c>
      <c r="U37" s="154">
        <v>0</v>
      </c>
      <c r="V37" s="154">
        <f>ROUND(E37*U37,2)</f>
        <v>0</v>
      </c>
      <c r="W37" s="154"/>
      <c r="X37" s="154" t="s">
        <v>250</v>
      </c>
      <c r="Y37" s="145"/>
      <c r="Z37" s="145"/>
      <c r="AA37" s="145"/>
      <c r="AB37" s="145"/>
      <c r="AC37" s="145"/>
      <c r="AD37" s="145"/>
      <c r="AE37" s="145"/>
      <c r="AF37" s="145"/>
      <c r="AG37" s="145" t="s">
        <v>920</v>
      </c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</row>
    <row r="38" spans="1:60" outlineLevel="1" x14ac:dyDescent="0.2">
      <c r="A38" s="182">
        <v>28</v>
      </c>
      <c r="B38" s="183" t="s">
        <v>967</v>
      </c>
      <c r="C38" s="190" t="s">
        <v>968</v>
      </c>
      <c r="D38" s="184" t="s">
        <v>919</v>
      </c>
      <c r="E38" s="185">
        <v>1</v>
      </c>
      <c r="F38" s="186"/>
      <c r="G38" s="187">
        <f>ROUND(E38*F38,2)</f>
        <v>0</v>
      </c>
      <c r="H38" s="186"/>
      <c r="I38" s="187">
        <f>ROUND(E38*H38,2)</f>
        <v>0</v>
      </c>
      <c r="J38" s="186"/>
      <c r="K38" s="187">
        <f>ROUND(E38*J38,2)</f>
        <v>0</v>
      </c>
      <c r="L38" s="187">
        <v>15</v>
      </c>
      <c r="M38" s="187">
        <f>G38*(1+L38/100)</f>
        <v>0</v>
      </c>
      <c r="N38" s="187">
        <v>0</v>
      </c>
      <c r="O38" s="187">
        <f>ROUND(E38*N38,2)</f>
        <v>0</v>
      </c>
      <c r="P38" s="187">
        <v>0</v>
      </c>
      <c r="Q38" s="187">
        <f>ROUND(E38*P38,2)</f>
        <v>0</v>
      </c>
      <c r="R38" s="187"/>
      <c r="S38" s="187" t="s">
        <v>220</v>
      </c>
      <c r="T38" s="188" t="s">
        <v>221</v>
      </c>
      <c r="U38" s="154">
        <v>0</v>
      </c>
      <c r="V38" s="154">
        <f>ROUND(E38*U38,2)</f>
        <v>0</v>
      </c>
      <c r="W38" s="154"/>
      <c r="X38" s="154" t="s">
        <v>158</v>
      </c>
      <c r="Y38" s="145"/>
      <c r="Z38" s="145"/>
      <c r="AA38" s="145"/>
      <c r="AB38" s="145"/>
      <c r="AC38" s="145"/>
      <c r="AD38" s="145"/>
      <c r="AE38" s="145"/>
      <c r="AF38" s="145"/>
      <c r="AG38" s="145" t="s">
        <v>745</v>
      </c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</row>
    <row r="39" spans="1:60" x14ac:dyDescent="0.2">
      <c r="A39" s="161" t="s">
        <v>151</v>
      </c>
      <c r="B39" s="162" t="s">
        <v>112</v>
      </c>
      <c r="C39" s="176" t="s">
        <v>113</v>
      </c>
      <c r="D39" s="163"/>
      <c r="E39" s="164"/>
      <c r="F39" s="165"/>
      <c r="G39" s="165">
        <f>SUMIF(AG40:AG53,"&lt;&gt;NOR",G40:G53)</f>
        <v>0</v>
      </c>
      <c r="H39" s="165"/>
      <c r="I39" s="165">
        <f>SUM(I40:I53)</f>
        <v>0</v>
      </c>
      <c r="J39" s="165"/>
      <c r="K39" s="165">
        <f>SUM(K40:K53)</f>
        <v>0</v>
      </c>
      <c r="L39" s="165"/>
      <c r="M39" s="165">
        <f>SUM(M40:M53)</f>
        <v>0</v>
      </c>
      <c r="N39" s="165"/>
      <c r="O39" s="165">
        <f>SUM(O40:O53)</f>
        <v>0</v>
      </c>
      <c r="P39" s="165"/>
      <c r="Q39" s="165">
        <f>SUM(Q40:Q53)</f>
        <v>0</v>
      </c>
      <c r="R39" s="165"/>
      <c r="S39" s="165"/>
      <c r="T39" s="166"/>
      <c r="U39" s="160"/>
      <c r="V39" s="160">
        <f>SUM(V40:V53)</f>
        <v>102.08</v>
      </c>
      <c r="W39" s="160"/>
      <c r="X39" s="160"/>
      <c r="AG39" t="s">
        <v>152</v>
      </c>
    </row>
    <row r="40" spans="1:60" outlineLevel="1" x14ac:dyDescent="0.2">
      <c r="A40" s="182">
        <v>29</v>
      </c>
      <c r="B40" s="183" t="s">
        <v>969</v>
      </c>
      <c r="C40" s="190" t="s">
        <v>970</v>
      </c>
      <c r="D40" s="184" t="s">
        <v>164</v>
      </c>
      <c r="E40" s="185">
        <v>220</v>
      </c>
      <c r="F40" s="186"/>
      <c r="G40" s="187">
        <f t="shared" ref="G40:G53" si="7">ROUND(E40*F40,2)</f>
        <v>0</v>
      </c>
      <c r="H40" s="186"/>
      <c r="I40" s="187">
        <f t="shared" ref="I40:I53" si="8">ROUND(E40*H40,2)</f>
        <v>0</v>
      </c>
      <c r="J40" s="186"/>
      <c r="K40" s="187">
        <f t="shared" ref="K40:K53" si="9">ROUND(E40*J40,2)</f>
        <v>0</v>
      </c>
      <c r="L40" s="187">
        <v>15</v>
      </c>
      <c r="M40" s="187">
        <f t="shared" ref="M40:M53" si="10">G40*(1+L40/100)</f>
        <v>0</v>
      </c>
      <c r="N40" s="187">
        <v>0</v>
      </c>
      <c r="O40" s="187">
        <f t="shared" ref="O40:O53" si="11">ROUND(E40*N40,2)</f>
        <v>0</v>
      </c>
      <c r="P40" s="187">
        <v>0</v>
      </c>
      <c r="Q40" s="187">
        <f t="shared" ref="Q40:Q53" si="12">ROUND(E40*P40,2)</f>
        <v>0</v>
      </c>
      <c r="R40" s="187"/>
      <c r="S40" s="187" t="s">
        <v>220</v>
      </c>
      <c r="T40" s="188" t="s">
        <v>221</v>
      </c>
      <c r="U40" s="154">
        <v>0</v>
      </c>
      <c r="V40" s="154">
        <f t="shared" ref="V40:V53" si="13">ROUND(E40*U40,2)</f>
        <v>0</v>
      </c>
      <c r="W40" s="154"/>
      <c r="X40" s="154" t="s">
        <v>250</v>
      </c>
      <c r="Y40" s="145"/>
      <c r="Z40" s="145"/>
      <c r="AA40" s="145"/>
      <c r="AB40" s="145"/>
      <c r="AC40" s="145"/>
      <c r="AD40" s="145"/>
      <c r="AE40" s="145"/>
      <c r="AF40" s="145"/>
      <c r="AG40" s="145" t="s">
        <v>920</v>
      </c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</row>
    <row r="41" spans="1:60" outlineLevel="1" x14ac:dyDescent="0.2">
      <c r="A41" s="182">
        <v>30</v>
      </c>
      <c r="B41" s="183" t="s">
        <v>971</v>
      </c>
      <c r="C41" s="190" t="s">
        <v>972</v>
      </c>
      <c r="D41" s="184" t="s">
        <v>164</v>
      </c>
      <c r="E41" s="185">
        <v>80</v>
      </c>
      <c r="F41" s="186"/>
      <c r="G41" s="187">
        <f t="shared" si="7"/>
        <v>0</v>
      </c>
      <c r="H41" s="186"/>
      <c r="I41" s="187">
        <f t="shared" si="8"/>
        <v>0</v>
      </c>
      <c r="J41" s="186"/>
      <c r="K41" s="187">
        <f t="shared" si="9"/>
        <v>0</v>
      </c>
      <c r="L41" s="187">
        <v>15</v>
      </c>
      <c r="M41" s="187">
        <f t="shared" si="10"/>
        <v>0</v>
      </c>
      <c r="N41" s="187">
        <v>0</v>
      </c>
      <c r="O41" s="187">
        <f t="shared" si="11"/>
        <v>0</v>
      </c>
      <c r="P41" s="187">
        <v>0</v>
      </c>
      <c r="Q41" s="187">
        <f t="shared" si="12"/>
        <v>0</v>
      </c>
      <c r="R41" s="187"/>
      <c r="S41" s="187" t="s">
        <v>220</v>
      </c>
      <c r="T41" s="188" t="s">
        <v>221</v>
      </c>
      <c r="U41" s="154">
        <v>0</v>
      </c>
      <c r="V41" s="154">
        <f t="shared" si="13"/>
        <v>0</v>
      </c>
      <c r="W41" s="154"/>
      <c r="X41" s="154" t="s">
        <v>250</v>
      </c>
      <c r="Y41" s="145"/>
      <c r="Z41" s="145"/>
      <c r="AA41" s="145"/>
      <c r="AB41" s="145"/>
      <c r="AC41" s="145"/>
      <c r="AD41" s="145"/>
      <c r="AE41" s="145"/>
      <c r="AF41" s="145"/>
      <c r="AG41" s="145" t="s">
        <v>920</v>
      </c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</row>
    <row r="42" spans="1:60" outlineLevel="1" x14ac:dyDescent="0.2">
      <c r="A42" s="182">
        <v>31</v>
      </c>
      <c r="B42" s="183" t="s">
        <v>973</v>
      </c>
      <c r="C42" s="190" t="s">
        <v>974</v>
      </c>
      <c r="D42" s="184" t="s">
        <v>164</v>
      </c>
      <c r="E42" s="185">
        <v>140</v>
      </c>
      <c r="F42" s="186"/>
      <c r="G42" s="187">
        <f t="shared" si="7"/>
        <v>0</v>
      </c>
      <c r="H42" s="186"/>
      <c r="I42" s="187">
        <f t="shared" si="8"/>
        <v>0</v>
      </c>
      <c r="J42" s="186"/>
      <c r="K42" s="187">
        <f t="shared" si="9"/>
        <v>0</v>
      </c>
      <c r="L42" s="187">
        <v>15</v>
      </c>
      <c r="M42" s="187">
        <f t="shared" si="10"/>
        <v>0</v>
      </c>
      <c r="N42" s="187">
        <v>0</v>
      </c>
      <c r="O42" s="187">
        <f t="shared" si="11"/>
        <v>0</v>
      </c>
      <c r="P42" s="187">
        <v>0</v>
      </c>
      <c r="Q42" s="187">
        <f t="shared" si="12"/>
        <v>0</v>
      </c>
      <c r="R42" s="187"/>
      <c r="S42" s="187" t="s">
        <v>220</v>
      </c>
      <c r="T42" s="188" t="s">
        <v>221</v>
      </c>
      <c r="U42" s="154">
        <v>0</v>
      </c>
      <c r="V42" s="154">
        <f t="shared" si="13"/>
        <v>0</v>
      </c>
      <c r="W42" s="154"/>
      <c r="X42" s="154" t="s">
        <v>250</v>
      </c>
      <c r="Y42" s="145"/>
      <c r="Z42" s="145"/>
      <c r="AA42" s="145"/>
      <c r="AB42" s="145"/>
      <c r="AC42" s="145"/>
      <c r="AD42" s="145"/>
      <c r="AE42" s="145"/>
      <c r="AF42" s="145"/>
      <c r="AG42" s="145" t="s">
        <v>920</v>
      </c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</row>
    <row r="43" spans="1:60" ht="33.75" outlineLevel="1" x14ac:dyDescent="0.2">
      <c r="A43" s="182">
        <v>32</v>
      </c>
      <c r="B43" s="183" t="s">
        <v>975</v>
      </c>
      <c r="C43" s="190" t="s">
        <v>976</v>
      </c>
      <c r="D43" s="184" t="s">
        <v>164</v>
      </c>
      <c r="E43" s="185">
        <v>20</v>
      </c>
      <c r="F43" s="186"/>
      <c r="G43" s="187">
        <f t="shared" si="7"/>
        <v>0</v>
      </c>
      <c r="H43" s="186"/>
      <c r="I43" s="187">
        <f t="shared" si="8"/>
        <v>0</v>
      </c>
      <c r="J43" s="186"/>
      <c r="K43" s="187">
        <f t="shared" si="9"/>
        <v>0</v>
      </c>
      <c r="L43" s="187">
        <v>15</v>
      </c>
      <c r="M43" s="187">
        <f t="shared" si="10"/>
        <v>0</v>
      </c>
      <c r="N43" s="187">
        <v>0</v>
      </c>
      <c r="O43" s="187">
        <f t="shared" si="11"/>
        <v>0</v>
      </c>
      <c r="P43" s="187">
        <v>0</v>
      </c>
      <c r="Q43" s="187">
        <f t="shared" si="12"/>
        <v>0</v>
      </c>
      <c r="R43" s="187" t="s">
        <v>249</v>
      </c>
      <c r="S43" s="187" t="s">
        <v>157</v>
      </c>
      <c r="T43" s="188" t="s">
        <v>157</v>
      </c>
      <c r="U43" s="154">
        <v>0</v>
      </c>
      <c r="V43" s="154">
        <f t="shared" si="13"/>
        <v>0</v>
      </c>
      <c r="W43" s="154"/>
      <c r="X43" s="154" t="s">
        <v>250</v>
      </c>
      <c r="Y43" s="145"/>
      <c r="Z43" s="145"/>
      <c r="AA43" s="145"/>
      <c r="AB43" s="145"/>
      <c r="AC43" s="145"/>
      <c r="AD43" s="145"/>
      <c r="AE43" s="145"/>
      <c r="AF43" s="145"/>
      <c r="AG43" s="145" t="s">
        <v>920</v>
      </c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</row>
    <row r="44" spans="1:60" ht="56.25" outlineLevel="1" x14ac:dyDescent="0.2">
      <c r="A44" s="182">
        <v>33</v>
      </c>
      <c r="B44" s="183" t="s">
        <v>977</v>
      </c>
      <c r="C44" s="190" t="s">
        <v>978</v>
      </c>
      <c r="D44" s="184" t="s">
        <v>164</v>
      </c>
      <c r="E44" s="185">
        <v>70</v>
      </c>
      <c r="F44" s="186"/>
      <c r="G44" s="187">
        <f t="shared" si="7"/>
        <v>0</v>
      </c>
      <c r="H44" s="186"/>
      <c r="I44" s="187">
        <f t="shared" si="8"/>
        <v>0</v>
      </c>
      <c r="J44" s="186"/>
      <c r="K44" s="187">
        <f t="shared" si="9"/>
        <v>0</v>
      </c>
      <c r="L44" s="187">
        <v>15</v>
      </c>
      <c r="M44" s="187">
        <f t="shared" si="10"/>
        <v>0</v>
      </c>
      <c r="N44" s="187">
        <v>0</v>
      </c>
      <c r="O44" s="187">
        <f t="shared" si="11"/>
        <v>0</v>
      </c>
      <c r="P44" s="187">
        <v>0</v>
      </c>
      <c r="Q44" s="187">
        <f t="shared" si="12"/>
        <v>0</v>
      </c>
      <c r="R44" s="187" t="s">
        <v>249</v>
      </c>
      <c r="S44" s="187" t="s">
        <v>157</v>
      </c>
      <c r="T44" s="188" t="s">
        <v>157</v>
      </c>
      <c r="U44" s="154">
        <v>0</v>
      </c>
      <c r="V44" s="154">
        <f t="shared" si="13"/>
        <v>0</v>
      </c>
      <c r="W44" s="154"/>
      <c r="X44" s="154" t="s">
        <v>250</v>
      </c>
      <c r="Y44" s="145"/>
      <c r="Z44" s="145"/>
      <c r="AA44" s="145"/>
      <c r="AB44" s="145"/>
      <c r="AC44" s="145"/>
      <c r="AD44" s="145"/>
      <c r="AE44" s="145"/>
      <c r="AF44" s="145"/>
      <c r="AG44" s="145" t="s">
        <v>920</v>
      </c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</row>
    <row r="45" spans="1:60" ht="56.25" outlineLevel="1" x14ac:dyDescent="0.2">
      <c r="A45" s="182">
        <v>34</v>
      </c>
      <c r="B45" s="183" t="s">
        <v>979</v>
      </c>
      <c r="C45" s="190" t="s">
        <v>980</v>
      </c>
      <c r="D45" s="184" t="s">
        <v>164</v>
      </c>
      <c r="E45" s="185">
        <v>50</v>
      </c>
      <c r="F45" s="186"/>
      <c r="G45" s="187">
        <f t="shared" si="7"/>
        <v>0</v>
      </c>
      <c r="H45" s="186"/>
      <c r="I45" s="187">
        <f t="shared" si="8"/>
        <v>0</v>
      </c>
      <c r="J45" s="186"/>
      <c r="K45" s="187">
        <f t="shared" si="9"/>
        <v>0</v>
      </c>
      <c r="L45" s="187">
        <v>15</v>
      </c>
      <c r="M45" s="187">
        <f t="shared" si="10"/>
        <v>0</v>
      </c>
      <c r="N45" s="187">
        <v>0</v>
      </c>
      <c r="O45" s="187">
        <f t="shared" si="11"/>
        <v>0</v>
      </c>
      <c r="P45" s="187">
        <v>0</v>
      </c>
      <c r="Q45" s="187">
        <f t="shared" si="12"/>
        <v>0</v>
      </c>
      <c r="R45" s="187" t="s">
        <v>249</v>
      </c>
      <c r="S45" s="187" t="s">
        <v>157</v>
      </c>
      <c r="T45" s="188" t="s">
        <v>157</v>
      </c>
      <c r="U45" s="154">
        <v>0</v>
      </c>
      <c r="V45" s="154">
        <f t="shared" si="13"/>
        <v>0</v>
      </c>
      <c r="W45" s="154"/>
      <c r="X45" s="154" t="s">
        <v>250</v>
      </c>
      <c r="Y45" s="145"/>
      <c r="Z45" s="145"/>
      <c r="AA45" s="145"/>
      <c r="AB45" s="145"/>
      <c r="AC45" s="145"/>
      <c r="AD45" s="145"/>
      <c r="AE45" s="145"/>
      <c r="AF45" s="145"/>
      <c r="AG45" s="145" t="s">
        <v>920</v>
      </c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</row>
    <row r="46" spans="1:60" ht="56.25" outlineLevel="1" x14ac:dyDescent="0.2">
      <c r="A46" s="182">
        <v>35</v>
      </c>
      <c r="B46" s="183" t="s">
        <v>981</v>
      </c>
      <c r="C46" s="190" t="s">
        <v>982</v>
      </c>
      <c r="D46" s="184" t="s">
        <v>164</v>
      </c>
      <c r="E46" s="185">
        <v>40</v>
      </c>
      <c r="F46" s="186"/>
      <c r="G46" s="187">
        <f t="shared" si="7"/>
        <v>0</v>
      </c>
      <c r="H46" s="186"/>
      <c r="I46" s="187">
        <f t="shared" si="8"/>
        <v>0</v>
      </c>
      <c r="J46" s="186"/>
      <c r="K46" s="187">
        <f t="shared" si="9"/>
        <v>0</v>
      </c>
      <c r="L46" s="187">
        <v>15</v>
      </c>
      <c r="M46" s="187">
        <f t="shared" si="10"/>
        <v>0</v>
      </c>
      <c r="N46" s="187">
        <v>0</v>
      </c>
      <c r="O46" s="187">
        <f t="shared" si="11"/>
        <v>0</v>
      </c>
      <c r="P46" s="187">
        <v>0</v>
      </c>
      <c r="Q46" s="187">
        <f t="shared" si="12"/>
        <v>0</v>
      </c>
      <c r="R46" s="187" t="s">
        <v>249</v>
      </c>
      <c r="S46" s="187" t="s">
        <v>157</v>
      </c>
      <c r="T46" s="188" t="s">
        <v>157</v>
      </c>
      <c r="U46" s="154">
        <v>0</v>
      </c>
      <c r="V46" s="154">
        <f t="shared" si="13"/>
        <v>0</v>
      </c>
      <c r="W46" s="154"/>
      <c r="X46" s="154" t="s">
        <v>250</v>
      </c>
      <c r="Y46" s="145"/>
      <c r="Z46" s="145"/>
      <c r="AA46" s="145"/>
      <c r="AB46" s="145"/>
      <c r="AC46" s="145"/>
      <c r="AD46" s="145"/>
      <c r="AE46" s="145"/>
      <c r="AF46" s="145"/>
      <c r="AG46" s="145" t="s">
        <v>920</v>
      </c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</row>
    <row r="47" spans="1:60" ht="22.5" outlineLevel="1" x14ac:dyDescent="0.2">
      <c r="A47" s="182">
        <v>36</v>
      </c>
      <c r="B47" s="183" t="s">
        <v>983</v>
      </c>
      <c r="C47" s="190" t="s">
        <v>984</v>
      </c>
      <c r="D47" s="184" t="s">
        <v>164</v>
      </c>
      <c r="E47" s="185">
        <v>8</v>
      </c>
      <c r="F47" s="186"/>
      <c r="G47" s="187">
        <f t="shared" si="7"/>
        <v>0</v>
      </c>
      <c r="H47" s="186"/>
      <c r="I47" s="187">
        <f t="shared" si="8"/>
        <v>0</v>
      </c>
      <c r="J47" s="186"/>
      <c r="K47" s="187">
        <f t="shared" si="9"/>
        <v>0</v>
      </c>
      <c r="L47" s="187">
        <v>15</v>
      </c>
      <c r="M47" s="187">
        <f t="shared" si="10"/>
        <v>0</v>
      </c>
      <c r="N47" s="187">
        <v>0</v>
      </c>
      <c r="O47" s="187">
        <f t="shared" si="11"/>
        <v>0</v>
      </c>
      <c r="P47" s="187">
        <v>0</v>
      </c>
      <c r="Q47" s="187">
        <f t="shared" si="12"/>
        <v>0</v>
      </c>
      <c r="R47" s="187" t="s">
        <v>985</v>
      </c>
      <c r="S47" s="187" t="s">
        <v>157</v>
      </c>
      <c r="T47" s="188" t="s">
        <v>157</v>
      </c>
      <c r="U47" s="154">
        <v>0.35</v>
      </c>
      <c r="V47" s="154">
        <f t="shared" si="13"/>
        <v>2.8</v>
      </c>
      <c r="W47" s="154"/>
      <c r="X47" s="154" t="s">
        <v>158</v>
      </c>
      <c r="Y47" s="145"/>
      <c r="Z47" s="145"/>
      <c r="AA47" s="145"/>
      <c r="AB47" s="145"/>
      <c r="AC47" s="145"/>
      <c r="AD47" s="145"/>
      <c r="AE47" s="145"/>
      <c r="AF47" s="145"/>
      <c r="AG47" s="145" t="s">
        <v>745</v>
      </c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</row>
    <row r="48" spans="1:60" ht="22.5" outlineLevel="1" x14ac:dyDescent="0.2">
      <c r="A48" s="182">
        <v>37</v>
      </c>
      <c r="B48" s="183" t="s">
        <v>986</v>
      </c>
      <c r="C48" s="190" t="s">
        <v>987</v>
      </c>
      <c r="D48" s="184" t="s">
        <v>164</v>
      </c>
      <c r="E48" s="185">
        <v>15</v>
      </c>
      <c r="F48" s="186"/>
      <c r="G48" s="187">
        <f t="shared" si="7"/>
        <v>0</v>
      </c>
      <c r="H48" s="186"/>
      <c r="I48" s="187">
        <f t="shared" si="8"/>
        <v>0</v>
      </c>
      <c r="J48" s="186"/>
      <c r="K48" s="187">
        <f t="shared" si="9"/>
        <v>0</v>
      </c>
      <c r="L48" s="187">
        <v>15</v>
      </c>
      <c r="M48" s="187">
        <f t="shared" si="10"/>
        <v>0</v>
      </c>
      <c r="N48" s="187">
        <v>0</v>
      </c>
      <c r="O48" s="187">
        <f t="shared" si="11"/>
        <v>0</v>
      </c>
      <c r="P48" s="187">
        <v>0</v>
      </c>
      <c r="Q48" s="187">
        <f t="shared" si="12"/>
        <v>0</v>
      </c>
      <c r="R48" s="187" t="s">
        <v>985</v>
      </c>
      <c r="S48" s="187" t="s">
        <v>157</v>
      </c>
      <c r="T48" s="188" t="s">
        <v>157</v>
      </c>
      <c r="U48" s="154">
        <v>0.32900000000000001</v>
      </c>
      <c r="V48" s="154">
        <f t="shared" si="13"/>
        <v>4.9400000000000004</v>
      </c>
      <c r="W48" s="154"/>
      <c r="X48" s="154" t="s">
        <v>158</v>
      </c>
      <c r="Y48" s="145"/>
      <c r="Z48" s="145"/>
      <c r="AA48" s="145"/>
      <c r="AB48" s="145"/>
      <c r="AC48" s="145"/>
      <c r="AD48" s="145"/>
      <c r="AE48" s="145"/>
      <c r="AF48" s="145"/>
      <c r="AG48" s="145" t="s">
        <v>745</v>
      </c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</row>
    <row r="49" spans="1:60" outlineLevel="1" x14ac:dyDescent="0.2">
      <c r="A49" s="182">
        <v>38</v>
      </c>
      <c r="B49" s="183" t="s">
        <v>988</v>
      </c>
      <c r="C49" s="190" t="s">
        <v>989</v>
      </c>
      <c r="D49" s="184" t="s">
        <v>164</v>
      </c>
      <c r="E49" s="185">
        <v>40</v>
      </c>
      <c r="F49" s="186"/>
      <c r="G49" s="187">
        <f t="shared" si="7"/>
        <v>0</v>
      </c>
      <c r="H49" s="186"/>
      <c r="I49" s="187">
        <f t="shared" si="8"/>
        <v>0</v>
      </c>
      <c r="J49" s="186"/>
      <c r="K49" s="187">
        <f t="shared" si="9"/>
        <v>0</v>
      </c>
      <c r="L49" s="187">
        <v>15</v>
      </c>
      <c r="M49" s="187">
        <f t="shared" si="10"/>
        <v>0</v>
      </c>
      <c r="N49" s="187">
        <v>0</v>
      </c>
      <c r="O49" s="187">
        <f t="shared" si="11"/>
        <v>0</v>
      </c>
      <c r="P49" s="187">
        <v>0</v>
      </c>
      <c r="Q49" s="187">
        <f t="shared" si="12"/>
        <v>0</v>
      </c>
      <c r="R49" s="187"/>
      <c r="S49" s="187" t="s">
        <v>157</v>
      </c>
      <c r="T49" s="188" t="s">
        <v>157</v>
      </c>
      <c r="U49" s="154">
        <v>9.5670000000000005E-2</v>
      </c>
      <c r="V49" s="154">
        <f t="shared" si="13"/>
        <v>3.83</v>
      </c>
      <c r="W49" s="154"/>
      <c r="X49" s="154" t="s">
        <v>158</v>
      </c>
      <c r="Y49" s="145"/>
      <c r="Z49" s="145"/>
      <c r="AA49" s="145"/>
      <c r="AB49" s="145"/>
      <c r="AC49" s="145"/>
      <c r="AD49" s="145"/>
      <c r="AE49" s="145"/>
      <c r="AF49" s="145"/>
      <c r="AG49" s="145" t="s">
        <v>745</v>
      </c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</row>
    <row r="50" spans="1:60" outlineLevel="1" x14ac:dyDescent="0.2">
      <c r="A50" s="182">
        <v>39</v>
      </c>
      <c r="B50" s="183" t="s">
        <v>990</v>
      </c>
      <c r="C50" s="190" t="s">
        <v>991</v>
      </c>
      <c r="D50" s="184" t="s">
        <v>164</v>
      </c>
      <c r="E50" s="185">
        <v>120</v>
      </c>
      <c r="F50" s="186"/>
      <c r="G50" s="187">
        <f t="shared" si="7"/>
        <v>0</v>
      </c>
      <c r="H50" s="186"/>
      <c r="I50" s="187">
        <f t="shared" si="8"/>
        <v>0</v>
      </c>
      <c r="J50" s="186"/>
      <c r="K50" s="187">
        <f t="shared" si="9"/>
        <v>0</v>
      </c>
      <c r="L50" s="187">
        <v>15</v>
      </c>
      <c r="M50" s="187">
        <f t="shared" si="10"/>
        <v>0</v>
      </c>
      <c r="N50" s="187">
        <v>0</v>
      </c>
      <c r="O50" s="187">
        <f t="shared" si="11"/>
        <v>0</v>
      </c>
      <c r="P50" s="187">
        <v>0</v>
      </c>
      <c r="Q50" s="187">
        <f t="shared" si="12"/>
        <v>0</v>
      </c>
      <c r="R50" s="187"/>
      <c r="S50" s="187" t="s">
        <v>157</v>
      </c>
      <c r="T50" s="188" t="s">
        <v>157</v>
      </c>
      <c r="U50" s="154">
        <v>0.11233</v>
      </c>
      <c r="V50" s="154">
        <f t="shared" si="13"/>
        <v>13.48</v>
      </c>
      <c r="W50" s="154"/>
      <c r="X50" s="154" t="s">
        <v>158</v>
      </c>
      <c r="Y50" s="145"/>
      <c r="Z50" s="145"/>
      <c r="AA50" s="145"/>
      <c r="AB50" s="145"/>
      <c r="AC50" s="145"/>
      <c r="AD50" s="145"/>
      <c r="AE50" s="145"/>
      <c r="AF50" s="145"/>
      <c r="AG50" s="145" t="s">
        <v>745</v>
      </c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</row>
    <row r="51" spans="1:60" outlineLevel="1" x14ac:dyDescent="0.2">
      <c r="A51" s="182">
        <v>40</v>
      </c>
      <c r="B51" s="183" t="s">
        <v>992</v>
      </c>
      <c r="C51" s="190" t="s">
        <v>993</v>
      </c>
      <c r="D51" s="184" t="s">
        <v>164</v>
      </c>
      <c r="E51" s="185">
        <v>480</v>
      </c>
      <c r="F51" s="186"/>
      <c r="G51" s="187">
        <f t="shared" si="7"/>
        <v>0</v>
      </c>
      <c r="H51" s="186"/>
      <c r="I51" s="187">
        <f t="shared" si="8"/>
        <v>0</v>
      </c>
      <c r="J51" s="186"/>
      <c r="K51" s="187">
        <f t="shared" si="9"/>
        <v>0</v>
      </c>
      <c r="L51" s="187">
        <v>15</v>
      </c>
      <c r="M51" s="187">
        <f t="shared" si="10"/>
        <v>0</v>
      </c>
      <c r="N51" s="187">
        <v>0</v>
      </c>
      <c r="O51" s="187">
        <f t="shared" si="11"/>
        <v>0</v>
      </c>
      <c r="P51" s="187">
        <v>0</v>
      </c>
      <c r="Q51" s="187">
        <f t="shared" si="12"/>
        <v>0</v>
      </c>
      <c r="R51" s="187"/>
      <c r="S51" s="187" t="s">
        <v>157</v>
      </c>
      <c r="T51" s="188" t="s">
        <v>157</v>
      </c>
      <c r="U51" s="154">
        <v>0.14632999999999999</v>
      </c>
      <c r="V51" s="154">
        <f t="shared" si="13"/>
        <v>70.239999999999995</v>
      </c>
      <c r="W51" s="154"/>
      <c r="X51" s="154" t="s">
        <v>158</v>
      </c>
      <c r="Y51" s="145"/>
      <c r="Z51" s="145"/>
      <c r="AA51" s="145"/>
      <c r="AB51" s="145"/>
      <c r="AC51" s="145"/>
      <c r="AD51" s="145"/>
      <c r="AE51" s="145"/>
      <c r="AF51" s="145"/>
      <c r="AG51" s="145" t="s">
        <v>745</v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</row>
    <row r="52" spans="1:60" outlineLevel="1" x14ac:dyDescent="0.2">
      <c r="A52" s="182">
        <v>41</v>
      </c>
      <c r="B52" s="183" t="s">
        <v>994</v>
      </c>
      <c r="C52" s="190" t="s">
        <v>995</v>
      </c>
      <c r="D52" s="184" t="s">
        <v>164</v>
      </c>
      <c r="E52" s="185">
        <v>20</v>
      </c>
      <c r="F52" s="186"/>
      <c r="G52" s="187">
        <f t="shared" si="7"/>
        <v>0</v>
      </c>
      <c r="H52" s="186"/>
      <c r="I52" s="187">
        <f t="shared" si="8"/>
        <v>0</v>
      </c>
      <c r="J52" s="186"/>
      <c r="K52" s="187">
        <f t="shared" si="9"/>
        <v>0</v>
      </c>
      <c r="L52" s="187">
        <v>15</v>
      </c>
      <c r="M52" s="187">
        <f t="shared" si="10"/>
        <v>0</v>
      </c>
      <c r="N52" s="187">
        <v>0</v>
      </c>
      <c r="O52" s="187">
        <f t="shared" si="11"/>
        <v>0</v>
      </c>
      <c r="P52" s="187">
        <v>0</v>
      </c>
      <c r="Q52" s="187">
        <f t="shared" si="12"/>
        <v>0</v>
      </c>
      <c r="R52" s="187" t="s">
        <v>996</v>
      </c>
      <c r="S52" s="187" t="s">
        <v>157</v>
      </c>
      <c r="T52" s="188" t="s">
        <v>157</v>
      </c>
      <c r="U52" s="154">
        <v>4.6330000000000003E-2</v>
      </c>
      <c r="V52" s="154">
        <f t="shared" si="13"/>
        <v>0.93</v>
      </c>
      <c r="W52" s="154"/>
      <c r="X52" s="154" t="s">
        <v>158</v>
      </c>
      <c r="Y52" s="145"/>
      <c r="Z52" s="145"/>
      <c r="AA52" s="145"/>
      <c r="AB52" s="145"/>
      <c r="AC52" s="145"/>
      <c r="AD52" s="145"/>
      <c r="AE52" s="145"/>
      <c r="AF52" s="145"/>
      <c r="AG52" s="145" t="s">
        <v>745</v>
      </c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</row>
    <row r="53" spans="1:60" ht="22.5" outlineLevel="1" x14ac:dyDescent="0.2">
      <c r="A53" s="182">
        <v>42</v>
      </c>
      <c r="B53" s="183" t="s">
        <v>997</v>
      </c>
      <c r="C53" s="190" t="s">
        <v>998</v>
      </c>
      <c r="D53" s="184" t="s">
        <v>919</v>
      </c>
      <c r="E53" s="185">
        <v>116</v>
      </c>
      <c r="F53" s="186"/>
      <c r="G53" s="187">
        <f t="shared" si="7"/>
        <v>0</v>
      </c>
      <c r="H53" s="186"/>
      <c r="I53" s="187">
        <f t="shared" si="8"/>
        <v>0</v>
      </c>
      <c r="J53" s="186"/>
      <c r="K53" s="187">
        <f t="shared" si="9"/>
        <v>0</v>
      </c>
      <c r="L53" s="187">
        <v>15</v>
      </c>
      <c r="M53" s="187">
        <f t="shared" si="10"/>
        <v>0</v>
      </c>
      <c r="N53" s="187">
        <v>0</v>
      </c>
      <c r="O53" s="187">
        <f t="shared" si="11"/>
        <v>0</v>
      </c>
      <c r="P53" s="187">
        <v>0</v>
      </c>
      <c r="Q53" s="187">
        <f t="shared" si="12"/>
        <v>0</v>
      </c>
      <c r="R53" s="187" t="s">
        <v>996</v>
      </c>
      <c r="S53" s="187" t="s">
        <v>157</v>
      </c>
      <c r="T53" s="188" t="s">
        <v>157</v>
      </c>
      <c r="U53" s="154">
        <v>5.0500000000000003E-2</v>
      </c>
      <c r="V53" s="154">
        <f t="shared" si="13"/>
        <v>5.86</v>
      </c>
      <c r="W53" s="154"/>
      <c r="X53" s="154" t="s">
        <v>158</v>
      </c>
      <c r="Y53" s="145"/>
      <c r="Z53" s="145"/>
      <c r="AA53" s="145"/>
      <c r="AB53" s="145"/>
      <c r="AC53" s="145"/>
      <c r="AD53" s="145"/>
      <c r="AE53" s="145"/>
      <c r="AF53" s="145"/>
      <c r="AG53" s="145" t="s">
        <v>745</v>
      </c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</row>
    <row r="54" spans="1:60" x14ac:dyDescent="0.2">
      <c r="A54" s="161" t="s">
        <v>151</v>
      </c>
      <c r="B54" s="162" t="s">
        <v>116</v>
      </c>
      <c r="C54" s="176" t="s">
        <v>117</v>
      </c>
      <c r="D54" s="163"/>
      <c r="E54" s="164"/>
      <c r="F54" s="165"/>
      <c r="G54" s="165">
        <f>SUMIF(AG55:AG56,"&lt;&gt;NOR",G55:G56)</f>
        <v>0</v>
      </c>
      <c r="H54" s="165"/>
      <c r="I54" s="165">
        <f>SUM(I55:I56)</f>
        <v>0</v>
      </c>
      <c r="J54" s="165"/>
      <c r="K54" s="165">
        <f>SUM(K55:K56)</f>
        <v>0</v>
      </c>
      <c r="L54" s="165"/>
      <c r="M54" s="165">
        <f>SUM(M55:M56)</f>
        <v>0</v>
      </c>
      <c r="N54" s="165"/>
      <c r="O54" s="165">
        <f>SUM(O55:O56)</f>
        <v>0</v>
      </c>
      <c r="P54" s="165"/>
      <c r="Q54" s="165">
        <f>SUM(Q55:Q56)</f>
        <v>0</v>
      </c>
      <c r="R54" s="165"/>
      <c r="S54" s="165"/>
      <c r="T54" s="166"/>
      <c r="U54" s="160"/>
      <c r="V54" s="160">
        <f>SUM(V55:V56)</f>
        <v>134</v>
      </c>
      <c r="W54" s="160"/>
      <c r="X54" s="160"/>
      <c r="AG54" t="s">
        <v>152</v>
      </c>
    </row>
    <row r="55" spans="1:60" outlineLevel="1" x14ac:dyDescent="0.2">
      <c r="A55" s="182">
        <v>43</v>
      </c>
      <c r="B55" s="183" t="s">
        <v>999</v>
      </c>
      <c r="C55" s="190" t="s">
        <v>1000</v>
      </c>
      <c r="D55" s="184" t="s">
        <v>1001</v>
      </c>
      <c r="E55" s="185">
        <v>67</v>
      </c>
      <c r="F55" s="186"/>
      <c r="G55" s="187">
        <f>ROUND(E55*F55,2)</f>
        <v>0</v>
      </c>
      <c r="H55" s="186"/>
      <c r="I55" s="187">
        <f>ROUND(E55*H55,2)</f>
        <v>0</v>
      </c>
      <c r="J55" s="186"/>
      <c r="K55" s="187">
        <f>ROUND(E55*J55,2)</f>
        <v>0</v>
      </c>
      <c r="L55" s="187">
        <v>15</v>
      </c>
      <c r="M55" s="187">
        <f>G55*(1+L55/100)</f>
        <v>0</v>
      </c>
      <c r="N55" s="187">
        <v>0</v>
      </c>
      <c r="O55" s="187">
        <f>ROUND(E55*N55,2)</f>
        <v>0</v>
      </c>
      <c r="P55" s="187">
        <v>0</v>
      </c>
      <c r="Q55" s="187">
        <f>ROUND(E55*P55,2)</f>
        <v>0</v>
      </c>
      <c r="R55" s="187"/>
      <c r="S55" s="187" t="s">
        <v>157</v>
      </c>
      <c r="T55" s="188" t="s">
        <v>157</v>
      </c>
      <c r="U55" s="154">
        <v>1.23</v>
      </c>
      <c r="V55" s="154">
        <f>ROUND(E55*U55,2)</f>
        <v>82.41</v>
      </c>
      <c r="W55" s="154"/>
      <c r="X55" s="154" t="s">
        <v>158</v>
      </c>
      <c r="Y55" s="145"/>
      <c r="Z55" s="145"/>
      <c r="AA55" s="145"/>
      <c r="AB55" s="145"/>
      <c r="AC55" s="145"/>
      <c r="AD55" s="145"/>
      <c r="AE55" s="145"/>
      <c r="AF55" s="145"/>
      <c r="AG55" s="145" t="s">
        <v>745</v>
      </c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</row>
    <row r="56" spans="1:60" outlineLevel="1" x14ac:dyDescent="0.2">
      <c r="A56" s="182">
        <v>44</v>
      </c>
      <c r="B56" s="183" t="s">
        <v>1002</v>
      </c>
      <c r="C56" s="190" t="s">
        <v>1003</v>
      </c>
      <c r="D56" s="184" t="s">
        <v>1001</v>
      </c>
      <c r="E56" s="185">
        <v>67</v>
      </c>
      <c r="F56" s="186"/>
      <c r="G56" s="187">
        <f>ROUND(E56*F56,2)</f>
        <v>0</v>
      </c>
      <c r="H56" s="186"/>
      <c r="I56" s="187">
        <f>ROUND(E56*H56,2)</f>
        <v>0</v>
      </c>
      <c r="J56" s="186"/>
      <c r="K56" s="187">
        <f>ROUND(E56*J56,2)</f>
        <v>0</v>
      </c>
      <c r="L56" s="187">
        <v>15</v>
      </c>
      <c r="M56" s="187">
        <f>G56*(1+L56/100)</f>
        <v>0</v>
      </c>
      <c r="N56" s="187">
        <v>0</v>
      </c>
      <c r="O56" s="187">
        <f>ROUND(E56*N56,2)</f>
        <v>0</v>
      </c>
      <c r="P56" s="187">
        <v>0</v>
      </c>
      <c r="Q56" s="187">
        <f>ROUND(E56*P56,2)</f>
        <v>0</v>
      </c>
      <c r="R56" s="187"/>
      <c r="S56" s="187" t="s">
        <v>157</v>
      </c>
      <c r="T56" s="188" t="s">
        <v>157</v>
      </c>
      <c r="U56" s="154">
        <v>0.77</v>
      </c>
      <c r="V56" s="154">
        <f>ROUND(E56*U56,2)</f>
        <v>51.59</v>
      </c>
      <c r="W56" s="154"/>
      <c r="X56" s="154" t="s">
        <v>158</v>
      </c>
      <c r="Y56" s="145"/>
      <c r="Z56" s="145"/>
      <c r="AA56" s="145"/>
      <c r="AB56" s="145"/>
      <c r="AC56" s="145"/>
      <c r="AD56" s="145"/>
      <c r="AE56" s="145"/>
      <c r="AF56" s="145"/>
      <c r="AG56" s="145" t="s">
        <v>745</v>
      </c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</row>
    <row r="57" spans="1:60" x14ac:dyDescent="0.2">
      <c r="A57" s="161" t="s">
        <v>151</v>
      </c>
      <c r="B57" s="162" t="s">
        <v>114</v>
      </c>
      <c r="C57" s="176" t="s">
        <v>115</v>
      </c>
      <c r="D57" s="163"/>
      <c r="E57" s="164"/>
      <c r="F57" s="165"/>
      <c r="G57" s="165">
        <f>SUMIF(AG58:AG81,"&lt;&gt;NOR",G58:G81)</f>
        <v>0</v>
      </c>
      <c r="H57" s="165"/>
      <c r="I57" s="165">
        <f>SUM(I58:I81)</f>
        <v>0</v>
      </c>
      <c r="J57" s="165"/>
      <c r="K57" s="165">
        <f>SUM(K58:K81)</f>
        <v>0</v>
      </c>
      <c r="L57" s="165"/>
      <c r="M57" s="165">
        <f>SUM(M58:M81)</f>
        <v>0</v>
      </c>
      <c r="N57" s="165"/>
      <c r="O57" s="165">
        <f>SUM(O58:O81)</f>
        <v>0</v>
      </c>
      <c r="P57" s="165"/>
      <c r="Q57" s="165">
        <f>SUM(Q58:Q81)</f>
        <v>0</v>
      </c>
      <c r="R57" s="165"/>
      <c r="S57" s="165"/>
      <c r="T57" s="166"/>
      <c r="U57" s="160"/>
      <c r="V57" s="160">
        <f>SUM(V58:V81)</f>
        <v>47.6</v>
      </c>
      <c r="W57" s="160"/>
      <c r="X57" s="160"/>
      <c r="AG57" t="s">
        <v>152</v>
      </c>
    </row>
    <row r="58" spans="1:60" outlineLevel="1" x14ac:dyDescent="0.2">
      <c r="A58" s="182">
        <v>45</v>
      </c>
      <c r="B58" s="183" t="s">
        <v>1004</v>
      </c>
      <c r="C58" s="190" t="s">
        <v>1005</v>
      </c>
      <c r="D58" s="184" t="s">
        <v>919</v>
      </c>
      <c r="E58" s="185">
        <v>1</v>
      </c>
      <c r="F58" s="186"/>
      <c r="G58" s="187">
        <f t="shared" ref="G58:G63" si="14">ROUND(E58*F58,2)</f>
        <v>0</v>
      </c>
      <c r="H58" s="186"/>
      <c r="I58" s="187">
        <f t="shared" ref="I58:I63" si="15">ROUND(E58*H58,2)</f>
        <v>0</v>
      </c>
      <c r="J58" s="186"/>
      <c r="K58" s="187">
        <f t="shared" ref="K58:K63" si="16">ROUND(E58*J58,2)</f>
        <v>0</v>
      </c>
      <c r="L58" s="187">
        <v>15</v>
      </c>
      <c r="M58" s="187">
        <f t="shared" ref="M58:M63" si="17">G58*(1+L58/100)</f>
        <v>0</v>
      </c>
      <c r="N58" s="187">
        <v>0</v>
      </c>
      <c r="O58" s="187">
        <f t="shared" ref="O58:O63" si="18">ROUND(E58*N58,2)</f>
        <v>0</v>
      </c>
      <c r="P58" s="187">
        <v>0</v>
      </c>
      <c r="Q58" s="187">
        <f t="shared" ref="Q58:Q63" si="19">ROUND(E58*P58,2)</f>
        <v>0</v>
      </c>
      <c r="R58" s="187"/>
      <c r="S58" s="187" t="s">
        <v>220</v>
      </c>
      <c r="T58" s="188" t="s">
        <v>221</v>
      </c>
      <c r="U58" s="154">
        <v>0</v>
      </c>
      <c r="V58" s="154">
        <f t="shared" ref="V58:V63" si="20">ROUND(E58*U58,2)</f>
        <v>0</v>
      </c>
      <c r="W58" s="154"/>
      <c r="X58" s="154" t="s">
        <v>250</v>
      </c>
      <c r="Y58" s="145"/>
      <c r="Z58" s="145"/>
      <c r="AA58" s="145"/>
      <c r="AB58" s="145"/>
      <c r="AC58" s="145"/>
      <c r="AD58" s="145"/>
      <c r="AE58" s="145"/>
      <c r="AF58" s="145"/>
      <c r="AG58" s="145" t="s">
        <v>920</v>
      </c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</row>
    <row r="59" spans="1:60" outlineLevel="1" x14ac:dyDescent="0.2">
      <c r="A59" s="182">
        <v>46</v>
      </c>
      <c r="B59" s="183" t="s">
        <v>1006</v>
      </c>
      <c r="C59" s="190" t="s">
        <v>1007</v>
      </c>
      <c r="D59" s="184" t="s">
        <v>919</v>
      </c>
      <c r="E59" s="185">
        <v>1</v>
      </c>
      <c r="F59" s="186"/>
      <c r="G59" s="187">
        <f t="shared" si="14"/>
        <v>0</v>
      </c>
      <c r="H59" s="186"/>
      <c r="I59" s="187">
        <f t="shared" si="15"/>
        <v>0</v>
      </c>
      <c r="J59" s="186"/>
      <c r="K59" s="187">
        <f t="shared" si="16"/>
        <v>0</v>
      </c>
      <c r="L59" s="187">
        <v>15</v>
      </c>
      <c r="M59" s="187">
        <f t="shared" si="17"/>
        <v>0</v>
      </c>
      <c r="N59" s="187">
        <v>0</v>
      </c>
      <c r="O59" s="187">
        <f t="shared" si="18"/>
        <v>0</v>
      </c>
      <c r="P59" s="187">
        <v>0</v>
      </c>
      <c r="Q59" s="187">
        <f t="shared" si="19"/>
        <v>0</v>
      </c>
      <c r="R59" s="187"/>
      <c r="S59" s="187" t="s">
        <v>220</v>
      </c>
      <c r="T59" s="188" t="s">
        <v>221</v>
      </c>
      <c r="U59" s="154">
        <v>0</v>
      </c>
      <c r="V59" s="154">
        <f t="shared" si="20"/>
        <v>0</v>
      </c>
      <c r="W59" s="154"/>
      <c r="X59" s="154" t="s">
        <v>158</v>
      </c>
      <c r="Y59" s="145"/>
      <c r="Z59" s="145"/>
      <c r="AA59" s="145"/>
      <c r="AB59" s="145"/>
      <c r="AC59" s="145"/>
      <c r="AD59" s="145"/>
      <c r="AE59" s="145"/>
      <c r="AF59" s="145"/>
      <c r="AG59" s="145" t="s">
        <v>745</v>
      </c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</row>
    <row r="60" spans="1:60" outlineLevel="1" x14ac:dyDescent="0.2">
      <c r="A60" s="182">
        <v>47</v>
      </c>
      <c r="B60" s="183" t="s">
        <v>1008</v>
      </c>
      <c r="C60" s="190" t="s">
        <v>1009</v>
      </c>
      <c r="D60" s="184" t="s">
        <v>919</v>
      </c>
      <c r="E60" s="185">
        <v>1</v>
      </c>
      <c r="F60" s="186"/>
      <c r="G60" s="187">
        <f t="shared" si="14"/>
        <v>0</v>
      </c>
      <c r="H60" s="186"/>
      <c r="I60" s="187">
        <f t="shared" si="15"/>
        <v>0</v>
      </c>
      <c r="J60" s="186"/>
      <c r="K60" s="187">
        <f t="shared" si="16"/>
        <v>0</v>
      </c>
      <c r="L60" s="187">
        <v>15</v>
      </c>
      <c r="M60" s="187">
        <f t="shared" si="17"/>
        <v>0</v>
      </c>
      <c r="N60" s="187">
        <v>0</v>
      </c>
      <c r="O60" s="187">
        <f t="shared" si="18"/>
        <v>0</v>
      </c>
      <c r="P60" s="187">
        <v>0</v>
      </c>
      <c r="Q60" s="187">
        <f t="shared" si="19"/>
        <v>0</v>
      </c>
      <c r="R60" s="187"/>
      <c r="S60" s="187" t="s">
        <v>220</v>
      </c>
      <c r="T60" s="188" t="s">
        <v>221</v>
      </c>
      <c r="U60" s="154">
        <v>0</v>
      </c>
      <c r="V60" s="154">
        <f t="shared" si="20"/>
        <v>0</v>
      </c>
      <c r="W60" s="154"/>
      <c r="X60" s="154" t="s">
        <v>250</v>
      </c>
      <c r="Y60" s="145"/>
      <c r="Z60" s="145"/>
      <c r="AA60" s="145"/>
      <c r="AB60" s="145"/>
      <c r="AC60" s="145"/>
      <c r="AD60" s="145"/>
      <c r="AE60" s="145"/>
      <c r="AF60" s="145"/>
      <c r="AG60" s="145" t="s">
        <v>920</v>
      </c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</row>
    <row r="61" spans="1:60" outlineLevel="1" x14ac:dyDescent="0.2">
      <c r="A61" s="182">
        <v>48</v>
      </c>
      <c r="B61" s="183" t="s">
        <v>1008</v>
      </c>
      <c r="C61" s="190" t="s">
        <v>1010</v>
      </c>
      <c r="D61" s="184" t="s">
        <v>919</v>
      </c>
      <c r="E61" s="185">
        <v>1</v>
      </c>
      <c r="F61" s="186"/>
      <c r="G61" s="187">
        <f t="shared" si="14"/>
        <v>0</v>
      </c>
      <c r="H61" s="186"/>
      <c r="I61" s="187">
        <f t="shared" si="15"/>
        <v>0</v>
      </c>
      <c r="J61" s="186"/>
      <c r="K61" s="187">
        <f t="shared" si="16"/>
        <v>0</v>
      </c>
      <c r="L61" s="187">
        <v>15</v>
      </c>
      <c r="M61" s="187">
        <f t="shared" si="17"/>
        <v>0</v>
      </c>
      <c r="N61" s="187">
        <v>0</v>
      </c>
      <c r="O61" s="187">
        <f t="shared" si="18"/>
        <v>0</v>
      </c>
      <c r="P61" s="187">
        <v>0</v>
      </c>
      <c r="Q61" s="187">
        <f t="shared" si="19"/>
        <v>0</v>
      </c>
      <c r="R61" s="187"/>
      <c r="S61" s="187" t="s">
        <v>220</v>
      </c>
      <c r="T61" s="188" t="s">
        <v>221</v>
      </c>
      <c r="U61" s="154">
        <v>0</v>
      </c>
      <c r="V61" s="154">
        <f t="shared" si="20"/>
        <v>0</v>
      </c>
      <c r="W61" s="154"/>
      <c r="X61" s="154" t="s">
        <v>158</v>
      </c>
      <c r="Y61" s="145"/>
      <c r="Z61" s="145"/>
      <c r="AA61" s="145"/>
      <c r="AB61" s="145"/>
      <c r="AC61" s="145"/>
      <c r="AD61" s="145"/>
      <c r="AE61" s="145"/>
      <c r="AF61" s="145"/>
      <c r="AG61" s="145" t="s">
        <v>745</v>
      </c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</row>
    <row r="62" spans="1:60" outlineLevel="1" x14ac:dyDescent="0.2">
      <c r="A62" s="182">
        <v>49</v>
      </c>
      <c r="B62" s="183" t="s">
        <v>1011</v>
      </c>
      <c r="C62" s="190" t="s">
        <v>1012</v>
      </c>
      <c r="D62" s="184" t="s">
        <v>919</v>
      </c>
      <c r="E62" s="185">
        <v>4</v>
      </c>
      <c r="F62" s="186"/>
      <c r="G62" s="187">
        <f t="shared" si="14"/>
        <v>0</v>
      </c>
      <c r="H62" s="186"/>
      <c r="I62" s="187">
        <f t="shared" si="15"/>
        <v>0</v>
      </c>
      <c r="J62" s="186"/>
      <c r="K62" s="187">
        <f t="shared" si="16"/>
        <v>0</v>
      </c>
      <c r="L62" s="187">
        <v>15</v>
      </c>
      <c r="M62" s="187">
        <f t="shared" si="17"/>
        <v>0</v>
      </c>
      <c r="N62" s="187">
        <v>0</v>
      </c>
      <c r="O62" s="187">
        <f t="shared" si="18"/>
        <v>0</v>
      </c>
      <c r="P62" s="187">
        <v>0</v>
      </c>
      <c r="Q62" s="187">
        <f t="shared" si="19"/>
        <v>0</v>
      </c>
      <c r="R62" s="187"/>
      <c r="S62" s="187" t="s">
        <v>220</v>
      </c>
      <c r="T62" s="188" t="s">
        <v>221</v>
      </c>
      <c r="U62" s="154">
        <v>0</v>
      </c>
      <c r="V62" s="154">
        <f t="shared" si="20"/>
        <v>0</v>
      </c>
      <c r="W62" s="154"/>
      <c r="X62" s="154" t="s">
        <v>250</v>
      </c>
      <c r="Y62" s="145"/>
      <c r="Z62" s="145"/>
      <c r="AA62" s="145"/>
      <c r="AB62" s="145"/>
      <c r="AC62" s="145"/>
      <c r="AD62" s="145"/>
      <c r="AE62" s="145"/>
      <c r="AF62" s="145"/>
      <c r="AG62" s="145" t="s">
        <v>920</v>
      </c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</row>
    <row r="63" spans="1:60" ht="22.5" outlineLevel="1" x14ac:dyDescent="0.2">
      <c r="A63" s="167">
        <v>50</v>
      </c>
      <c r="B63" s="168" t="s">
        <v>1013</v>
      </c>
      <c r="C63" s="177" t="s">
        <v>1014</v>
      </c>
      <c r="D63" s="169" t="s">
        <v>919</v>
      </c>
      <c r="E63" s="170">
        <v>4</v>
      </c>
      <c r="F63" s="171"/>
      <c r="G63" s="172">
        <f t="shared" si="14"/>
        <v>0</v>
      </c>
      <c r="H63" s="171"/>
      <c r="I63" s="172">
        <f t="shared" si="15"/>
        <v>0</v>
      </c>
      <c r="J63" s="171"/>
      <c r="K63" s="172">
        <f t="shared" si="16"/>
        <v>0</v>
      </c>
      <c r="L63" s="172">
        <v>15</v>
      </c>
      <c r="M63" s="172">
        <f t="shared" si="17"/>
        <v>0</v>
      </c>
      <c r="N63" s="172">
        <v>0</v>
      </c>
      <c r="O63" s="172">
        <f t="shared" si="18"/>
        <v>0</v>
      </c>
      <c r="P63" s="172">
        <v>0</v>
      </c>
      <c r="Q63" s="172">
        <f t="shared" si="19"/>
        <v>0</v>
      </c>
      <c r="R63" s="172" t="s">
        <v>996</v>
      </c>
      <c r="S63" s="172" t="s">
        <v>157</v>
      </c>
      <c r="T63" s="173" t="s">
        <v>157</v>
      </c>
      <c r="U63" s="154">
        <v>0.66</v>
      </c>
      <c r="V63" s="154">
        <f t="shared" si="20"/>
        <v>2.64</v>
      </c>
      <c r="W63" s="154"/>
      <c r="X63" s="154" t="s">
        <v>158</v>
      </c>
      <c r="Y63" s="145"/>
      <c r="Z63" s="145"/>
      <c r="AA63" s="145"/>
      <c r="AB63" s="145"/>
      <c r="AC63" s="145"/>
      <c r="AD63" s="145"/>
      <c r="AE63" s="145"/>
      <c r="AF63" s="145"/>
      <c r="AG63" s="145" t="s">
        <v>745</v>
      </c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</row>
    <row r="64" spans="1:60" outlineLevel="1" x14ac:dyDescent="0.2">
      <c r="A64" s="152"/>
      <c r="B64" s="153"/>
      <c r="C64" s="245" t="s">
        <v>1015</v>
      </c>
      <c r="D64" s="246"/>
      <c r="E64" s="246"/>
      <c r="F64" s="246"/>
      <c r="G64" s="246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45"/>
      <c r="Z64" s="145"/>
      <c r="AA64" s="145"/>
      <c r="AB64" s="145"/>
      <c r="AC64" s="145"/>
      <c r="AD64" s="145"/>
      <c r="AE64" s="145"/>
      <c r="AF64" s="145"/>
      <c r="AG64" s="145" t="s">
        <v>179</v>
      </c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</row>
    <row r="65" spans="1:60" outlineLevel="1" x14ac:dyDescent="0.2">
      <c r="A65" s="182">
        <v>51</v>
      </c>
      <c r="B65" s="183" t="s">
        <v>1016</v>
      </c>
      <c r="C65" s="190" t="s">
        <v>1017</v>
      </c>
      <c r="D65" s="184" t="s">
        <v>919</v>
      </c>
      <c r="E65" s="185">
        <v>1</v>
      </c>
      <c r="F65" s="186"/>
      <c r="G65" s="187">
        <f t="shared" ref="G65:G71" si="21">ROUND(E65*F65,2)</f>
        <v>0</v>
      </c>
      <c r="H65" s="186"/>
      <c r="I65" s="187">
        <f t="shared" ref="I65:I71" si="22">ROUND(E65*H65,2)</f>
        <v>0</v>
      </c>
      <c r="J65" s="186"/>
      <c r="K65" s="187">
        <f t="shared" ref="K65:K71" si="23">ROUND(E65*J65,2)</f>
        <v>0</v>
      </c>
      <c r="L65" s="187">
        <v>15</v>
      </c>
      <c r="M65" s="187">
        <f t="shared" ref="M65:M71" si="24">G65*(1+L65/100)</f>
        <v>0</v>
      </c>
      <c r="N65" s="187">
        <v>0</v>
      </c>
      <c r="O65" s="187">
        <f t="shared" ref="O65:O71" si="25">ROUND(E65*N65,2)</f>
        <v>0</v>
      </c>
      <c r="P65" s="187">
        <v>0</v>
      </c>
      <c r="Q65" s="187">
        <f t="shared" ref="Q65:Q71" si="26">ROUND(E65*P65,2)</f>
        <v>0</v>
      </c>
      <c r="R65" s="187"/>
      <c r="S65" s="187" t="s">
        <v>220</v>
      </c>
      <c r="T65" s="188" t="s">
        <v>221</v>
      </c>
      <c r="U65" s="154">
        <v>0</v>
      </c>
      <c r="V65" s="154">
        <f t="shared" ref="V65:V71" si="27">ROUND(E65*U65,2)</f>
        <v>0</v>
      </c>
      <c r="W65" s="154"/>
      <c r="X65" s="154" t="s">
        <v>250</v>
      </c>
      <c r="Y65" s="145"/>
      <c r="Z65" s="145"/>
      <c r="AA65" s="145"/>
      <c r="AB65" s="145"/>
      <c r="AC65" s="145"/>
      <c r="AD65" s="145"/>
      <c r="AE65" s="145"/>
      <c r="AF65" s="145"/>
      <c r="AG65" s="145" t="s">
        <v>920</v>
      </c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</row>
    <row r="66" spans="1:60" ht="22.5" outlineLevel="1" x14ac:dyDescent="0.2">
      <c r="A66" s="182">
        <v>52</v>
      </c>
      <c r="B66" s="183" t="s">
        <v>1018</v>
      </c>
      <c r="C66" s="190" t="s">
        <v>1019</v>
      </c>
      <c r="D66" s="184" t="s">
        <v>919</v>
      </c>
      <c r="E66" s="185">
        <v>1</v>
      </c>
      <c r="F66" s="186"/>
      <c r="G66" s="187">
        <f t="shared" si="21"/>
        <v>0</v>
      </c>
      <c r="H66" s="186"/>
      <c r="I66" s="187">
        <f t="shared" si="22"/>
        <v>0</v>
      </c>
      <c r="J66" s="186"/>
      <c r="K66" s="187">
        <f t="shared" si="23"/>
        <v>0</v>
      </c>
      <c r="L66" s="187">
        <v>15</v>
      </c>
      <c r="M66" s="187">
        <f t="shared" si="24"/>
        <v>0</v>
      </c>
      <c r="N66" s="187">
        <v>0</v>
      </c>
      <c r="O66" s="187">
        <f t="shared" si="25"/>
        <v>0</v>
      </c>
      <c r="P66" s="187">
        <v>0</v>
      </c>
      <c r="Q66" s="187">
        <f t="shared" si="26"/>
        <v>0</v>
      </c>
      <c r="R66" s="187" t="s">
        <v>996</v>
      </c>
      <c r="S66" s="187" t="s">
        <v>157</v>
      </c>
      <c r="T66" s="188" t="s">
        <v>157</v>
      </c>
      <c r="U66" s="154">
        <v>0.30567</v>
      </c>
      <c r="V66" s="154">
        <f t="shared" si="27"/>
        <v>0.31</v>
      </c>
      <c r="W66" s="154"/>
      <c r="X66" s="154" t="s">
        <v>158</v>
      </c>
      <c r="Y66" s="145"/>
      <c r="Z66" s="145"/>
      <c r="AA66" s="145"/>
      <c r="AB66" s="145"/>
      <c r="AC66" s="145"/>
      <c r="AD66" s="145"/>
      <c r="AE66" s="145"/>
      <c r="AF66" s="145"/>
      <c r="AG66" s="145" t="s">
        <v>745</v>
      </c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</row>
    <row r="67" spans="1:60" outlineLevel="1" x14ac:dyDescent="0.2">
      <c r="A67" s="182">
        <v>53</v>
      </c>
      <c r="B67" s="183" t="s">
        <v>1020</v>
      </c>
      <c r="C67" s="190" t="s">
        <v>1021</v>
      </c>
      <c r="D67" s="184" t="s">
        <v>919</v>
      </c>
      <c r="E67" s="185">
        <v>2</v>
      </c>
      <c r="F67" s="186"/>
      <c r="G67" s="187">
        <f t="shared" si="21"/>
        <v>0</v>
      </c>
      <c r="H67" s="186"/>
      <c r="I67" s="187">
        <f t="shared" si="22"/>
        <v>0</v>
      </c>
      <c r="J67" s="186"/>
      <c r="K67" s="187">
        <f t="shared" si="23"/>
        <v>0</v>
      </c>
      <c r="L67" s="187">
        <v>15</v>
      </c>
      <c r="M67" s="187">
        <f t="shared" si="24"/>
        <v>0</v>
      </c>
      <c r="N67" s="187">
        <v>0</v>
      </c>
      <c r="O67" s="187">
        <f t="shared" si="25"/>
        <v>0</v>
      </c>
      <c r="P67" s="187">
        <v>0</v>
      </c>
      <c r="Q67" s="187">
        <f t="shared" si="26"/>
        <v>0</v>
      </c>
      <c r="R67" s="187"/>
      <c r="S67" s="187" t="s">
        <v>220</v>
      </c>
      <c r="T67" s="188" t="s">
        <v>221</v>
      </c>
      <c r="U67" s="154">
        <v>0</v>
      </c>
      <c r="V67" s="154">
        <f t="shared" si="27"/>
        <v>0</v>
      </c>
      <c r="W67" s="154"/>
      <c r="X67" s="154" t="s">
        <v>250</v>
      </c>
      <c r="Y67" s="145"/>
      <c r="Z67" s="145"/>
      <c r="AA67" s="145"/>
      <c r="AB67" s="145"/>
      <c r="AC67" s="145"/>
      <c r="AD67" s="145"/>
      <c r="AE67" s="145"/>
      <c r="AF67" s="145"/>
      <c r="AG67" s="145" t="s">
        <v>920</v>
      </c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</row>
    <row r="68" spans="1:60" ht="22.5" outlineLevel="1" x14ac:dyDescent="0.2">
      <c r="A68" s="182">
        <v>54</v>
      </c>
      <c r="B68" s="183" t="s">
        <v>1022</v>
      </c>
      <c r="C68" s="190" t="s">
        <v>1023</v>
      </c>
      <c r="D68" s="184" t="s">
        <v>919</v>
      </c>
      <c r="E68" s="185">
        <v>2</v>
      </c>
      <c r="F68" s="186"/>
      <c r="G68" s="187">
        <f t="shared" si="21"/>
        <v>0</v>
      </c>
      <c r="H68" s="186"/>
      <c r="I68" s="187">
        <f t="shared" si="22"/>
        <v>0</v>
      </c>
      <c r="J68" s="186"/>
      <c r="K68" s="187">
        <f t="shared" si="23"/>
        <v>0</v>
      </c>
      <c r="L68" s="187">
        <v>15</v>
      </c>
      <c r="M68" s="187">
        <f t="shared" si="24"/>
        <v>0</v>
      </c>
      <c r="N68" s="187">
        <v>0</v>
      </c>
      <c r="O68" s="187">
        <f t="shared" si="25"/>
        <v>0</v>
      </c>
      <c r="P68" s="187">
        <v>0</v>
      </c>
      <c r="Q68" s="187">
        <f t="shared" si="26"/>
        <v>0</v>
      </c>
      <c r="R68" s="187" t="s">
        <v>996</v>
      </c>
      <c r="S68" s="187" t="s">
        <v>157</v>
      </c>
      <c r="T68" s="188" t="s">
        <v>157</v>
      </c>
      <c r="U68" s="154">
        <v>0.23183000000000001</v>
      </c>
      <c r="V68" s="154">
        <f t="shared" si="27"/>
        <v>0.46</v>
      </c>
      <c r="W68" s="154"/>
      <c r="X68" s="154" t="s">
        <v>158</v>
      </c>
      <c r="Y68" s="145"/>
      <c r="Z68" s="145"/>
      <c r="AA68" s="145"/>
      <c r="AB68" s="145"/>
      <c r="AC68" s="145"/>
      <c r="AD68" s="145"/>
      <c r="AE68" s="145"/>
      <c r="AF68" s="145"/>
      <c r="AG68" s="145" t="s">
        <v>745</v>
      </c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</row>
    <row r="69" spans="1:60" outlineLevel="1" x14ac:dyDescent="0.2">
      <c r="A69" s="182">
        <v>55</v>
      </c>
      <c r="B69" s="183" t="s">
        <v>1024</v>
      </c>
      <c r="C69" s="190" t="s">
        <v>1025</v>
      </c>
      <c r="D69" s="184" t="s">
        <v>498</v>
      </c>
      <c r="E69" s="185">
        <v>1</v>
      </c>
      <c r="F69" s="186"/>
      <c r="G69" s="187">
        <f t="shared" si="21"/>
        <v>0</v>
      </c>
      <c r="H69" s="186"/>
      <c r="I69" s="187">
        <f t="shared" si="22"/>
        <v>0</v>
      </c>
      <c r="J69" s="186"/>
      <c r="K69" s="187">
        <f t="shared" si="23"/>
        <v>0</v>
      </c>
      <c r="L69" s="187">
        <v>15</v>
      </c>
      <c r="M69" s="187">
        <f t="shared" si="24"/>
        <v>0</v>
      </c>
      <c r="N69" s="187">
        <v>0</v>
      </c>
      <c r="O69" s="187">
        <f t="shared" si="25"/>
        <v>0</v>
      </c>
      <c r="P69" s="187">
        <v>0</v>
      </c>
      <c r="Q69" s="187">
        <f t="shared" si="26"/>
        <v>0</v>
      </c>
      <c r="R69" s="187"/>
      <c r="S69" s="187" t="s">
        <v>220</v>
      </c>
      <c r="T69" s="188" t="s">
        <v>221</v>
      </c>
      <c r="U69" s="154">
        <v>0</v>
      </c>
      <c r="V69" s="154">
        <f t="shared" si="27"/>
        <v>0</v>
      </c>
      <c r="W69" s="154"/>
      <c r="X69" s="154" t="s">
        <v>250</v>
      </c>
      <c r="Y69" s="145"/>
      <c r="Z69" s="145"/>
      <c r="AA69" s="145"/>
      <c r="AB69" s="145"/>
      <c r="AC69" s="145"/>
      <c r="AD69" s="145"/>
      <c r="AE69" s="145"/>
      <c r="AF69" s="145"/>
      <c r="AG69" s="145" t="s">
        <v>920</v>
      </c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</row>
    <row r="70" spans="1:60" outlineLevel="1" x14ac:dyDescent="0.2">
      <c r="A70" s="182">
        <v>56</v>
      </c>
      <c r="B70" s="183" t="s">
        <v>1026</v>
      </c>
      <c r="C70" s="190" t="s">
        <v>1027</v>
      </c>
      <c r="D70" s="184" t="s">
        <v>498</v>
      </c>
      <c r="E70" s="185">
        <v>1</v>
      </c>
      <c r="F70" s="186"/>
      <c r="G70" s="187">
        <f t="shared" si="21"/>
        <v>0</v>
      </c>
      <c r="H70" s="186"/>
      <c r="I70" s="187">
        <f t="shared" si="22"/>
        <v>0</v>
      </c>
      <c r="J70" s="186"/>
      <c r="K70" s="187">
        <f t="shared" si="23"/>
        <v>0</v>
      </c>
      <c r="L70" s="187">
        <v>15</v>
      </c>
      <c r="M70" s="187">
        <f t="shared" si="24"/>
        <v>0</v>
      </c>
      <c r="N70" s="187">
        <v>0</v>
      </c>
      <c r="O70" s="187">
        <f t="shared" si="25"/>
        <v>0</v>
      </c>
      <c r="P70" s="187">
        <v>0</v>
      </c>
      <c r="Q70" s="187">
        <f t="shared" si="26"/>
        <v>0</v>
      </c>
      <c r="R70" s="187"/>
      <c r="S70" s="187" t="s">
        <v>220</v>
      </c>
      <c r="T70" s="188" t="s">
        <v>221</v>
      </c>
      <c r="U70" s="154">
        <v>0</v>
      </c>
      <c r="V70" s="154">
        <f t="shared" si="27"/>
        <v>0</v>
      </c>
      <c r="W70" s="154"/>
      <c r="X70" s="154" t="s">
        <v>250</v>
      </c>
      <c r="Y70" s="145"/>
      <c r="Z70" s="145"/>
      <c r="AA70" s="145"/>
      <c r="AB70" s="145"/>
      <c r="AC70" s="145"/>
      <c r="AD70" s="145"/>
      <c r="AE70" s="145"/>
      <c r="AF70" s="145"/>
      <c r="AG70" s="145" t="s">
        <v>920</v>
      </c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</row>
    <row r="71" spans="1:60" ht="33.75" outlineLevel="1" x14ac:dyDescent="0.2">
      <c r="A71" s="167">
        <v>57</v>
      </c>
      <c r="B71" s="168" t="s">
        <v>1028</v>
      </c>
      <c r="C71" s="177" t="s">
        <v>1029</v>
      </c>
      <c r="D71" s="169" t="s">
        <v>919</v>
      </c>
      <c r="E71" s="170">
        <v>1</v>
      </c>
      <c r="F71" s="171"/>
      <c r="G71" s="172">
        <f t="shared" si="21"/>
        <v>0</v>
      </c>
      <c r="H71" s="171"/>
      <c r="I71" s="172">
        <f t="shared" si="22"/>
        <v>0</v>
      </c>
      <c r="J71" s="171"/>
      <c r="K71" s="172">
        <f t="shared" si="23"/>
        <v>0</v>
      </c>
      <c r="L71" s="172">
        <v>15</v>
      </c>
      <c r="M71" s="172">
        <f t="shared" si="24"/>
        <v>0</v>
      </c>
      <c r="N71" s="172">
        <v>0</v>
      </c>
      <c r="O71" s="172">
        <f t="shared" si="25"/>
        <v>0</v>
      </c>
      <c r="P71" s="172">
        <v>0</v>
      </c>
      <c r="Q71" s="172">
        <f t="shared" si="26"/>
        <v>0</v>
      </c>
      <c r="R71" s="172"/>
      <c r="S71" s="172" t="s">
        <v>220</v>
      </c>
      <c r="T71" s="173" t="s">
        <v>221</v>
      </c>
      <c r="U71" s="154">
        <v>0</v>
      </c>
      <c r="V71" s="154">
        <f t="shared" si="27"/>
        <v>0</v>
      </c>
      <c r="W71" s="154"/>
      <c r="X71" s="154" t="s">
        <v>250</v>
      </c>
      <c r="Y71" s="145"/>
      <c r="Z71" s="145"/>
      <c r="AA71" s="145"/>
      <c r="AB71" s="145"/>
      <c r="AC71" s="145"/>
      <c r="AD71" s="145"/>
      <c r="AE71" s="145"/>
      <c r="AF71" s="145"/>
      <c r="AG71" s="145" t="s">
        <v>920</v>
      </c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</row>
    <row r="72" spans="1:60" ht="22.5" outlineLevel="1" x14ac:dyDescent="0.2">
      <c r="A72" s="152"/>
      <c r="B72" s="153"/>
      <c r="C72" s="247" t="s">
        <v>1030</v>
      </c>
      <c r="D72" s="248"/>
      <c r="E72" s="248"/>
      <c r="F72" s="248"/>
      <c r="G72" s="248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45"/>
      <c r="Z72" s="145"/>
      <c r="AA72" s="145"/>
      <c r="AB72" s="145"/>
      <c r="AC72" s="145"/>
      <c r="AD72" s="145"/>
      <c r="AE72" s="145"/>
      <c r="AF72" s="145"/>
      <c r="AG72" s="145" t="s">
        <v>167</v>
      </c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74" t="str">
        <f>C72</f>
        <v>osvětlením rozvaděče a se zásuvkou 230V, svýzbrojí pro silové napojení všech připojených zařízení a jejich ovládání a jejich příslušenstvím a s výstrojí pro připojení všech periferií.</v>
      </c>
      <c r="BB72" s="145"/>
      <c r="BC72" s="145"/>
      <c r="BD72" s="145"/>
      <c r="BE72" s="145"/>
      <c r="BF72" s="145"/>
      <c r="BG72" s="145"/>
      <c r="BH72" s="145"/>
    </row>
    <row r="73" spans="1:60" outlineLevel="1" x14ac:dyDescent="0.2">
      <c r="A73" s="167">
        <v>58</v>
      </c>
      <c r="B73" s="168" t="s">
        <v>1031</v>
      </c>
      <c r="C73" s="177" t="s">
        <v>1032</v>
      </c>
      <c r="D73" s="169" t="s">
        <v>919</v>
      </c>
      <c r="E73" s="170">
        <v>1</v>
      </c>
      <c r="F73" s="171"/>
      <c r="G73" s="172">
        <f>ROUND(E73*F73,2)</f>
        <v>0</v>
      </c>
      <c r="H73" s="171"/>
      <c r="I73" s="172">
        <f>ROUND(E73*H73,2)</f>
        <v>0</v>
      </c>
      <c r="J73" s="171"/>
      <c r="K73" s="172">
        <f>ROUND(E73*J73,2)</f>
        <v>0</v>
      </c>
      <c r="L73" s="172">
        <v>15</v>
      </c>
      <c r="M73" s="172">
        <f>G73*(1+L73/100)</f>
        <v>0</v>
      </c>
      <c r="N73" s="172">
        <v>0</v>
      </c>
      <c r="O73" s="172">
        <f>ROUND(E73*N73,2)</f>
        <v>0</v>
      </c>
      <c r="P73" s="172">
        <v>0</v>
      </c>
      <c r="Q73" s="172">
        <f>ROUND(E73*P73,2)</f>
        <v>0</v>
      </c>
      <c r="R73" s="172" t="s">
        <v>996</v>
      </c>
      <c r="S73" s="172" t="s">
        <v>157</v>
      </c>
      <c r="T73" s="173" t="s">
        <v>157</v>
      </c>
      <c r="U73" s="154">
        <v>2.65</v>
      </c>
      <c r="V73" s="154">
        <f>ROUND(E73*U73,2)</f>
        <v>2.65</v>
      </c>
      <c r="W73" s="154"/>
      <c r="X73" s="154" t="s">
        <v>158</v>
      </c>
      <c r="Y73" s="145"/>
      <c r="Z73" s="145"/>
      <c r="AA73" s="145"/>
      <c r="AB73" s="145"/>
      <c r="AC73" s="145"/>
      <c r="AD73" s="145"/>
      <c r="AE73" s="145"/>
      <c r="AF73" s="145"/>
      <c r="AG73" s="145" t="s">
        <v>745</v>
      </c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</row>
    <row r="74" spans="1:60" ht="22.5" outlineLevel="1" x14ac:dyDescent="0.2">
      <c r="A74" s="152"/>
      <c r="B74" s="153"/>
      <c r="C74" s="245" t="s">
        <v>1033</v>
      </c>
      <c r="D74" s="246"/>
      <c r="E74" s="246"/>
      <c r="F74" s="246"/>
      <c r="G74" s="246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45"/>
      <c r="Z74" s="145"/>
      <c r="AA74" s="145"/>
      <c r="AB74" s="145"/>
      <c r="AC74" s="145"/>
      <c r="AD74" s="145"/>
      <c r="AE74" s="145"/>
      <c r="AF74" s="145"/>
      <c r="AG74" s="145" t="s">
        <v>179</v>
      </c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74" t="str">
        <f>C74</f>
        <v>montáž rozvaděčů nn a vn včetně usazení, sestavení dílců, vyvážení, upevnění, zapojení a montáž demontovaných částí a přístrojů,  kontroly a dotažení spojů, opravy nátěrů, avšak bez zapojení, a ukončení kabelů</v>
      </c>
      <c r="BB74" s="145"/>
      <c r="BC74" s="145"/>
      <c r="BD74" s="145"/>
      <c r="BE74" s="145"/>
      <c r="BF74" s="145"/>
      <c r="BG74" s="145"/>
      <c r="BH74" s="145"/>
    </row>
    <row r="75" spans="1:60" outlineLevel="1" x14ac:dyDescent="0.2">
      <c r="A75" s="182">
        <v>59</v>
      </c>
      <c r="B75" s="183" t="s">
        <v>1034</v>
      </c>
      <c r="C75" s="190" t="s">
        <v>1035</v>
      </c>
      <c r="D75" s="184" t="s">
        <v>245</v>
      </c>
      <c r="E75" s="185">
        <v>28</v>
      </c>
      <c r="F75" s="186"/>
      <c r="G75" s="187">
        <f t="shared" ref="G75:G81" si="28">ROUND(E75*F75,2)</f>
        <v>0</v>
      </c>
      <c r="H75" s="186"/>
      <c r="I75" s="187">
        <f t="shared" ref="I75:I81" si="29">ROUND(E75*H75,2)</f>
        <v>0</v>
      </c>
      <c r="J75" s="186"/>
      <c r="K75" s="187">
        <f t="shared" ref="K75:K81" si="30">ROUND(E75*J75,2)</f>
        <v>0</v>
      </c>
      <c r="L75" s="187">
        <v>15</v>
      </c>
      <c r="M75" s="187">
        <f t="shared" ref="M75:M81" si="31">G75*(1+L75/100)</f>
        <v>0</v>
      </c>
      <c r="N75" s="187">
        <v>0</v>
      </c>
      <c r="O75" s="187">
        <f t="shared" ref="O75:O81" si="32">ROUND(E75*N75,2)</f>
        <v>0</v>
      </c>
      <c r="P75" s="187">
        <v>0</v>
      </c>
      <c r="Q75" s="187">
        <f t="shared" ref="Q75:Q81" si="33">ROUND(E75*P75,2)</f>
        <v>0</v>
      </c>
      <c r="R75" s="187"/>
      <c r="S75" s="187" t="s">
        <v>220</v>
      </c>
      <c r="T75" s="188" t="s">
        <v>221</v>
      </c>
      <c r="U75" s="154">
        <v>0</v>
      </c>
      <c r="V75" s="154">
        <f t="shared" ref="V75:V81" si="34">ROUND(E75*U75,2)</f>
        <v>0</v>
      </c>
      <c r="W75" s="154"/>
      <c r="X75" s="154" t="s">
        <v>158</v>
      </c>
      <c r="Y75" s="145"/>
      <c r="Z75" s="145"/>
      <c r="AA75" s="145"/>
      <c r="AB75" s="145"/>
      <c r="AC75" s="145"/>
      <c r="AD75" s="145"/>
      <c r="AE75" s="145"/>
      <c r="AF75" s="145"/>
      <c r="AG75" s="145" t="s">
        <v>745</v>
      </c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</row>
    <row r="76" spans="1:60" outlineLevel="1" x14ac:dyDescent="0.2">
      <c r="A76" s="182">
        <v>60</v>
      </c>
      <c r="B76" s="183" t="s">
        <v>1036</v>
      </c>
      <c r="C76" s="190" t="s">
        <v>1037</v>
      </c>
      <c r="D76" s="184" t="s">
        <v>498</v>
      </c>
      <c r="E76" s="185">
        <v>1</v>
      </c>
      <c r="F76" s="186"/>
      <c r="G76" s="187">
        <f t="shared" si="28"/>
        <v>0</v>
      </c>
      <c r="H76" s="186"/>
      <c r="I76" s="187">
        <f t="shared" si="29"/>
        <v>0</v>
      </c>
      <c r="J76" s="186"/>
      <c r="K76" s="187">
        <f t="shared" si="30"/>
        <v>0</v>
      </c>
      <c r="L76" s="187">
        <v>15</v>
      </c>
      <c r="M76" s="187">
        <f t="shared" si="31"/>
        <v>0</v>
      </c>
      <c r="N76" s="187">
        <v>0</v>
      </c>
      <c r="O76" s="187">
        <f t="shared" si="32"/>
        <v>0</v>
      </c>
      <c r="P76" s="187">
        <v>0</v>
      </c>
      <c r="Q76" s="187">
        <f t="shared" si="33"/>
        <v>0</v>
      </c>
      <c r="R76" s="187"/>
      <c r="S76" s="187" t="s">
        <v>220</v>
      </c>
      <c r="T76" s="188" t="s">
        <v>221</v>
      </c>
      <c r="U76" s="154">
        <v>0</v>
      </c>
      <c r="V76" s="154">
        <f t="shared" si="34"/>
        <v>0</v>
      </c>
      <c r="W76" s="154"/>
      <c r="X76" s="154" t="s">
        <v>158</v>
      </c>
      <c r="Y76" s="145"/>
      <c r="Z76" s="145"/>
      <c r="AA76" s="145"/>
      <c r="AB76" s="145"/>
      <c r="AC76" s="145"/>
      <c r="AD76" s="145"/>
      <c r="AE76" s="145"/>
      <c r="AF76" s="145"/>
      <c r="AG76" s="145" t="s">
        <v>745</v>
      </c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</row>
    <row r="77" spans="1:60" outlineLevel="1" x14ac:dyDescent="0.2">
      <c r="A77" s="182">
        <v>61</v>
      </c>
      <c r="B77" s="183" t="s">
        <v>1038</v>
      </c>
      <c r="C77" s="190" t="s">
        <v>1039</v>
      </c>
      <c r="D77" s="184" t="s">
        <v>498</v>
      </c>
      <c r="E77" s="185">
        <v>1</v>
      </c>
      <c r="F77" s="186"/>
      <c r="G77" s="187">
        <f t="shared" si="28"/>
        <v>0</v>
      </c>
      <c r="H77" s="186"/>
      <c r="I77" s="187">
        <f t="shared" si="29"/>
        <v>0</v>
      </c>
      <c r="J77" s="186"/>
      <c r="K77" s="187">
        <f t="shared" si="30"/>
        <v>0</v>
      </c>
      <c r="L77" s="187">
        <v>15</v>
      </c>
      <c r="M77" s="187">
        <f t="shared" si="31"/>
        <v>0</v>
      </c>
      <c r="N77" s="187">
        <v>0</v>
      </c>
      <c r="O77" s="187">
        <f t="shared" si="32"/>
        <v>0</v>
      </c>
      <c r="P77" s="187">
        <v>0</v>
      </c>
      <c r="Q77" s="187">
        <f t="shared" si="33"/>
        <v>0</v>
      </c>
      <c r="R77" s="187"/>
      <c r="S77" s="187" t="s">
        <v>220</v>
      </c>
      <c r="T77" s="188" t="s">
        <v>221</v>
      </c>
      <c r="U77" s="154">
        <v>0</v>
      </c>
      <c r="V77" s="154">
        <f t="shared" si="34"/>
        <v>0</v>
      </c>
      <c r="W77" s="154"/>
      <c r="X77" s="154" t="s">
        <v>158</v>
      </c>
      <c r="Y77" s="145"/>
      <c r="Z77" s="145"/>
      <c r="AA77" s="145"/>
      <c r="AB77" s="145"/>
      <c r="AC77" s="145"/>
      <c r="AD77" s="145"/>
      <c r="AE77" s="145"/>
      <c r="AF77" s="145"/>
      <c r="AG77" s="145" t="s">
        <v>745</v>
      </c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</row>
    <row r="78" spans="1:60" outlineLevel="1" x14ac:dyDescent="0.2">
      <c r="A78" s="182">
        <v>62</v>
      </c>
      <c r="B78" s="183" t="s">
        <v>1040</v>
      </c>
      <c r="C78" s="190" t="s">
        <v>1041</v>
      </c>
      <c r="D78" s="184" t="s">
        <v>498</v>
      </c>
      <c r="E78" s="185">
        <v>1</v>
      </c>
      <c r="F78" s="186"/>
      <c r="G78" s="187">
        <f t="shared" si="28"/>
        <v>0</v>
      </c>
      <c r="H78" s="186"/>
      <c r="I78" s="187">
        <f t="shared" si="29"/>
        <v>0</v>
      </c>
      <c r="J78" s="186"/>
      <c r="K78" s="187">
        <f t="shared" si="30"/>
        <v>0</v>
      </c>
      <c r="L78" s="187">
        <v>15</v>
      </c>
      <c r="M78" s="187">
        <f t="shared" si="31"/>
        <v>0</v>
      </c>
      <c r="N78" s="187">
        <v>0</v>
      </c>
      <c r="O78" s="187">
        <f t="shared" si="32"/>
        <v>0</v>
      </c>
      <c r="P78" s="187">
        <v>0</v>
      </c>
      <c r="Q78" s="187">
        <f t="shared" si="33"/>
        <v>0</v>
      </c>
      <c r="R78" s="187"/>
      <c r="S78" s="187" t="s">
        <v>220</v>
      </c>
      <c r="T78" s="188" t="s">
        <v>221</v>
      </c>
      <c r="U78" s="154">
        <v>0</v>
      </c>
      <c r="V78" s="154">
        <f t="shared" si="34"/>
        <v>0</v>
      </c>
      <c r="W78" s="154"/>
      <c r="X78" s="154" t="s">
        <v>158</v>
      </c>
      <c r="Y78" s="145"/>
      <c r="Z78" s="145"/>
      <c r="AA78" s="145"/>
      <c r="AB78" s="145"/>
      <c r="AC78" s="145"/>
      <c r="AD78" s="145"/>
      <c r="AE78" s="145"/>
      <c r="AF78" s="145"/>
      <c r="AG78" s="145" t="s">
        <v>745</v>
      </c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</row>
    <row r="79" spans="1:60" outlineLevel="1" x14ac:dyDescent="0.2">
      <c r="A79" s="182">
        <v>63</v>
      </c>
      <c r="B79" s="183" t="s">
        <v>1042</v>
      </c>
      <c r="C79" s="190" t="s">
        <v>1043</v>
      </c>
      <c r="D79" s="184" t="s">
        <v>1001</v>
      </c>
      <c r="E79" s="185">
        <v>67</v>
      </c>
      <c r="F79" s="186"/>
      <c r="G79" s="187">
        <f t="shared" si="28"/>
        <v>0</v>
      </c>
      <c r="H79" s="186"/>
      <c r="I79" s="187">
        <f t="shared" si="29"/>
        <v>0</v>
      </c>
      <c r="J79" s="186"/>
      <c r="K79" s="187">
        <f t="shared" si="30"/>
        <v>0</v>
      </c>
      <c r="L79" s="187">
        <v>15</v>
      </c>
      <c r="M79" s="187">
        <f t="shared" si="31"/>
        <v>0</v>
      </c>
      <c r="N79" s="187">
        <v>0</v>
      </c>
      <c r="O79" s="187">
        <f t="shared" si="32"/>
        <v>0</v>
      </c>
      <c r="P79" s="187">
        <v>0</v>
      </c>
      <c r="Q79" s="187">
        <f t="shared" si="33"/>
        <v>0</v>
      </c>
      <c r="R79" s="187"/>
      <c r="S79" s="187" t="s">
        <v>157</v>
      </c>
      <c r="T79" s="188" t="s">
        <v>157</v>
      </c>
      <c r="U79" s="154">
        <v>0.62</v>
      </c>
      <c r="V79" s="154">
        <f t="shared" si="34"/>
        <v>41.54</v>
      </c>
      <c r="W79" s="154"/>
      <c r="X79" s="154" t="s">
        <v>158</v>
      </c>
      <c r="Y79" s="145"/>
      <c r="Z79" s="145"/>
      <c r="AA79" s="145"/>
      <c r="AB79" s="145"/>
      <c r="AC79" s="145"/>
      <c r="AD79" s="145"/>
      <c r="AE79" s="145"/>
      <c r="AF79" s="145"/>
      <c r="AG79" s="145" t="s">
        <v>745</v>
      </c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</row>
    <row r="80" spans="1:60" outlineLevel="1" x14ac:dyDescent="0.2">
      <c r="A80" s="182">
        <v>64</v>
      </c>
      <c r="B80" s="183" t="s">
        <v>1044</v>
      </c>
      <c r="C80" s="190" t="s">
        <v>1045</v>
      </c>
      <c r="D80" s="184" t="s">
        <v>498</v>
      </c>
      <c r="E80" s="185">
        <v>1</v>
      </c>
      <c r="F80" s="186"/>
      <c r="G80" s="187">
        <f t="shared" si="28"/>
        <v>0</v>
      </c>
      <c r="H80" s="186"/>
      <c r="I80" s="187">
        <f t="shared" si="29"/>
        <v>0</v>
      </c>
      <c r="J80" s="186"/>
      <c r="K80" s="187">
        <f t="shared" si="30"/>
        <v>0</v>
      </c>
      <c r="L80" s="187">
        <v>15</v>
      </c>
      <c r="M80" s="187">
        <f t="shared" si="31"/>
        <v>0</v>
      </c>
      <c r="N80" s="187">
        <v>0</v>
      </c>
      <c r="O80" s="187">
        <f t="shared" si="32"/>
        <v>0</v>
      </c>
      <c r="P80" s="187">
        <v>0</v>
      </c>
      <c r="Q80" s="187">
        <f t="shared" si="33"/>
        <v>0</v>
      </c>
      <c r="R80" s="187"/>
      <c r="S80" s="187" t="s">
        <v>220</v>
      </c>
      <c r="T80" s="188" t="s">
        <v>221</v>
      </c>
      <c r="U80" s="154">
        <v>0</v>
      </c>
      <c r="V80" s="154">
        <f t="shared" si="34"/>
        <v>0</v>
      </c>
      <c r="W80" s="154"/>
      <c r="X80" s="154" t="s">
        <v>158</v>
      </c>
      <c r="Y80" s="145"/>
      <c r="Z80" s="145"/>
      <c r="AA80" s="145"/>
      <c r="AB80" s="145"/>
      <c r="AC80" s="145"/>
      <c r="AD80" s="145"/>
      <c r="AE80" s="145"/>
      <c r="AF80" s="145"/>
      <c r="AG80" s="145" t="s">
        <v>745</v>
      </c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</row>
    <row r="81" spans="1:60" outlineLevel="1" x14ac:dyDescent="0.2">
      <c r="A81" s="167">
        <v>65</v>
      </c>
      <c r="B81" s="168" t="s">
        <v>1046</v>
      </c>
      <c r="C81" s="177" t="s">
        <v>1047</v>
      </c>
      <c r="D81" s="169" t="s">
        <v>498</v>
      </c>
      <c r="E81" s="170">
        <v>1</v>
      </c>
      <c r="F81" s="171"/>
      <c r="G81" s="172">
        <f t="shared" si="28"/>
        <v>0</v>
      </c>
      <c r="H81" s="171"/>
      <c r="I81" s="172">
        <f t="shared" si="29"/>
        <v>0</v>
      </c>
      <c r="J81" s="171"/>
      <c r="K81" s="172">
        <f t="shared" si="30"/>
        <v>0</v>
      </c>
      <c r="L81" s="172">
        <v>15</v>
      </c>
      <c r="M81" s="172">
        <f t="shared" si="31"/>
        <v>0</v>
      </c>
      <c r="N81" s="172">
        <v>0</v>
      </c>
      <c r="O81" s="172">
        <f t="shared" si="32"/>
        <v>0</v>
      </c>
      <c r="P81" s="172">
        <v>0</v>
      </c>
      <c r="Q81" s="172">
        <f t="shared" si="33"/>
        <v>0</v>
      </c>
      <c r="R81" s="172"/>
      <c r="S81" s="172" t="s">
        <v>220</v>
      </c>
      <c r="T81" s="173" t="s">
        <v>221</v>
      </c>
      <c r="U81" s="154">
        <v>0</v>
      </c>
      <c r="V81" s="154">
        <f t="shared" si="34"/>
        <v>0</v>
      </c>
      <c r="W81" s="154"/>
      <c r="X81" s="154" t="s">
        <v>158</v>
      </c>
      <c r="Y81" s="145"/>
      <c r="Z81" s="145"/>
      <c r="AA81" s="145"/>
      <c r="AB81" s="145"/>
      <c r="AC81" s="145"/>
      <c r="AD81" s="145"/>
      <c r="AE81" s="145"/>
      <c r="AF81" s="145"/>
      <c r="AG81" s="145" t="s">
        <v>745</v>
      </c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</row>
    <row r="82" spans="1:60" x14ac:dyDescent="0.2">
      <c r="A82" s="3"/>
      <c r="B82" s="4"/>
      <c r="C82" s="179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AE82">
        <v>15</v>
      </c>
      <c r="AF82">
        <v>21</v>
      </c>
      <c r="AG82" t="s">
        <v>138</v>
      </c>
    </row>
    <row r="83" spans="1:60" x14ac:dyDescent="0.2">
      <c r="A83" s="148"/>
      <c r="B83" s="149" t="s">
        <v>29</v>
      </c>
      <c r="C83" s="180"/>
      <c r="D83" s="150"/>
      <c r="E83" s="151"/>
      <c r="F83" s="151"/>
      <c r="G83" s="175">
        <f>G8+G29+G34+G39+G54+G57</f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AE83">
        <f>SUMIF(L7:L81,AE82,G7:G81)</f>
        <v>0</v>
      </c>
      <c r="AF83">
        <f>SUMIF(L7:L81,AF82,G7:G81)</f>
        <v>0</v>
      </c>
      <c r="AG83" t="s">
        <v>326</v>
      </c>
    </row>
    <row r="84" spans="1:60" x14ac:dyDescent="0.2">
      <c r="C84" s="181"/>
      <c r="D84" s="10"/>
      <c r="AG84" t="s">
        <v>327</v>
      </c>
    </row>
    <row r="85" spans="1:60" x14ac:dyDescent="0.2">
      <c r="D85" s="10"/>
    </row>
    <row r="86" spans="1:60" x14ac:dyDescent="0.2">
      <c r="D86" s="10"/>
    </row>
    <row r="87" spans="1:60" x14ac:dyDescent="0.2">
      <c r="D87" s="10"/>
    </row>
    <row r="88" spans="1:60" x14ac:dyDescent="0.2">
      <c r="D88" s="10"/>
    </row>
    <row r="89" spans="1:60" x14ac:dyDescent="0.2">
      <c r="D89" s="10"/>
    </row>
    <row r="90" spans="1:60" x14ac:dyDescent="0.2">
      <c r="D90" s="10"/>
    </row>
    <row r="91" spans="1:60" x14ac:dyDescent="0.2">
      <c r="D91" s="10"/>
    </row>
    <row r="92" spans="1:60" x14ac:dyDescent="0.2">
      <c r="D92" s="10"/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xqPimoQONwyDELn598c/BukrjHqTEPOEUg+81eFpX5qR4eCHLLmlzOkOsrorqjgEabGTJGTCLvxeF1lRyZPsTQ==" saltValue="Vpqkveolonp2EN24FPAL/w==" spinCount="100000" sheet="1"/>
  <mergeCells count="7">
    <mergeCell ref="C74:G74"/>
    <mergeCell ref="A1:G1"/>
    <mergeCell ref="C2:G2"/>
    <mergeCell ref="C3:G3"/>
    <mergeCell ref="C4:G4"/>
    <mergeCell ref="C64:G64"/>
    <mergeCell ref="C72:G7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CAE98-92BE-4804-A7F2-5BC94E97C3C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19" customWidth="1"/>
    <col min="3" max="3" width="63.28515625" style="11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1" t="s">
        <v>125</v>
      </c>
      <c r="B1" s="251"/>
      <c r="C1" s="251"/>
      <c r="D1" s="251"/>
      <c r="E1" s="251"/>
      <c r="F1" s="251"/>
      <c r="G1" s="251"/>
      <c r="AG1" t="s">
        <v>126</v>
      </c>
    </row>
    <row r="2" spans="1:60" ht="24.95" customHeight="1" x14ac:dyDescent="0.2">
      <c r="A2" s="137" t="s">
        <v>7</v>
      </c>
      <c r="B2" s="49" t="s">
        <v>42</v>
      </c>
      <c r="C2" s="252" t="s">
        <v>43</v>
      </c>
      <c r="D2" s="253"/>
      <c r="E2" s="253"/>
      <c r="F2" s="253"/>
      <c r="G2" s="254"/>
      <c r="AG2" t="s">
        <v>127</v>
      </c>
    </row>
    <row r="3" spans="1:60" ht="24.95" customHeight="1" x14ac:dyDescent="0.2">
      <c r="A3" s="137" t="s">
        <v>8</v>
      </c>
      <c r="B3" s="49" t="s">
        <v>46</v>
      </c>
      <c r="C3" s="252" t="s">
        <v>47</v>
      </c>
      <c r="D3" s="253"/>
      <c r="E3" s="253"/>
      <c r="F3" s="253"/>
      <c r="G3" s="254"/>
      <c r="AC3" s="119" t="s">
        <v>127</v>
      </c>
      <c r="AG3" t="s">
        <v>128</v>
      </c>
    </row>
    <row r="4" spans="1:60" ht="24.95" customHeight="1" x14ac:dyDescent="0.2">
      <c r="A4" s="138" t="s">
        <v>9</v>
      </c>
      <c r="B4" s="139" t="s">
        <v>56</v>
      </c>
      <c r="C4" s="255" t="s">
        <v>57</v>
      </c>
      <c r="D4" s="256"/>
      <c r="E4" s="256"/>
      <c r="F4" s="256"/>
      <c r="G4" s="257"/>
      <c r="AG4" t="s">
        <v>129</v>
      </c>
    </row>
    <row r="5" spans="1:60" x14ac:dyDescent="0.2">
      <c r="D5" s="10"/>
    </row>
    <row r="6" spans="1:60" ht="38.25" x14ac:dyDescent="0.2">
      <c r="A6" s="141" t="s">
        <v>130</v>
      </c>
      <c r="B6" s="143" t="s">
        <v>131</v>
      </c>
      <c r="C6" s="143" t="s">
        <v>132</v>
      </c>
      <c r="D6" s="142" t="s">
        <v>133</v>
      </c>
      <c r="E6" s="141" t="s">
        <v>134</v>
      </c>
      <c r="F6" s="140" t="s">
        <v>135</v>
      </c>
      <c r="G6" s="141" t="s">
        <v>29</v>
      </c>
      <c r="H6" s="144" t="s">
        <v>30</v>
      </c>
      <c r="I6" s="144" t="s">
        <v>136</v>
      </c>
      <c r="J6" s="144" t="s">
        <v>31</v>
      </c>
      <c r="K6" s="144" t="s">
        <v>137</v>
      </c>
      <c r="L6" s="144" t="s">
        <v>138</v>
      </c>
      <c r="M6" s="144" t="s">
        <v>139</v>
      </c>
      <c r="N6" s="144" t="s">
        <v>140</v>
      </c>
      <c r="O6" s="144" t="s">
        <v>141</v>
      </c>
      <c r="P6" s="144" t="s">
        <v>142</v>
      </c>
      <c r="Q6" s="144" t="s">
        <v>143</v>
      </c>
      <c r="R6" s="144" t="s">
        <v>144</v>
      </c>
      <c r="S6" s="144" t="s">
        <v>145</v>
      </c>
      <c r="T6" s="144" t="s">
        <v>146</v>
      </c>
      <c r="U6" s="144" t="s">
        <v>147</v>
      </c>
      <c r="V6" s="144" t="s">
        <v>148</v>
      </c>
      <c r="W6" s="144" t="s">
        <v>149</v>
      </c>
      <c r="X6" s="144" t="s">
        <v>150</v>
      </c>
    </row>
    <row r="7" spans="1:60" hidden="1" x14ac:dyDescent="0.2">
      <c r="A7" s="3"/>
      <c r="B7" s="4"/>
      <c r="C7" s="4"/>
      <c r="D7" s="6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</row>
    <row r="8" spans="1:60" x14ac:dyDescent="0.2">
      <c r="A8" s="161" t="s">
        <v>151</v>
      </c>
      <c r="B8" s="162" t="s">
        <v>123</v>
      </c>
      <c r="C8" s="176" t="s">
        <v>27</v>
      </c>
      <c r="D8" s="163"/>
      <c r="E8" s="164"/>
      <c r="F8" s="165"/>
      <c r="G8" s="165">
        <f>SUMIF(AG9:AG45,"&lt;&gt;NOR",G9:G45)</f>
        <v>0</v>
      </c>
      <c r="H8" s="165"/>
      <c r="I8" s="165">
        <f>SUM(I9:I45)</f>
        <v>0</v>
      </c>
      <c r="J8" s="165"/>
      <c r="K8" s="165">
        <f>SUM(K9:K45)</f>
        <v>0</v>
      </c>
      <c r="L8" s="165"/>
      <c r="M8" s="165">
        <f>SUM(M9:M45)</f>
        <v>0</v>
      </c>
      <c r="N8" s="165"/>
      <c r="O8" s="165">
        <f>SUM(O9:O45)</f>
        <v>0</v>
      </c>
      <c r="P8" s="165"/>
      <c r="Q8" s="165">
        <f>SUM(Q9:Q45)</f>
        <v>0</v>
      </c>
      <c r="R8" s="165"/>
      <c r="S8" s="165"/>
      <c r="T8" s="166"/>
      <c r="U8" s="160"/>
      <c r="V8" s="160">
        <f>SUM(V9:V45)</f>
        <v>1</v>
      </c>
      <c r="W8" s="160"/>
      <c r="X8" s="160"/>
      <c r="AG8" t="s">
        <v>152</v>
      </c>
    </row>
    <row r="9" spans="1:60" outlineLevel="1" x14ac:dyDescent="0.2">
      <c r="A9" s="182">
        <v>1</v>
      </c>
      <c r="B9" s="183" t="s">
        <v>1048</v>
      </c>
      <c r="C9" s="190" t="s">
        <v>1049</v>
      </c>
      <c r="D9" s="184" t="s">
        <v>196</v>
      </c>
      <c r="E9" s="185">
        <v>1</v>
      </c>
      <c r="F9" s="186"/>
      <c r="G9" s="187">
        <f t="shared" ref="G9:G22" si="0">ROUND(E9*F9,2)</f>
        <v>0</v>
      </c>
      <c r="H9" s="186"/>
      <c r="I9" s="187">
        <f t="shared" ref="I9:I22" si="1">ROUND(E9*H9,2)</f>
        <v>0</v>
      </c>
      <c r="J9" s="186"/>
      <c r="K9" s="187">
        <f t="shared" ref="K9:K22" si="2">ROUND(E9*J9,2)</f>
        <v>0</v>
      </c>
      <c r="L9" s="187">
        <v>15</v>
      </c>
      <c r="M9" s="187">
        <f t="shared" ref="M9:M22" si="3">G9*(1+L9/100)</f>
        <v>0</v>
      </c>
      <c r="N9" s="187">
        <v>0</v>
      </c>
      <c r="O9" s="187">
        <f t="shared" ref="O9:O22" si="4">ROUND(E9*N9,2)</f>
        <v>0</v>
      </c>
      <c r="P9" s="187">
        <v>0</v>
      </c>
      <c r="Q9" s="187">
        <f t="shared" ref="Q9:Q22" si="5">ROUND(E9*P9,2)</f>
        <v>0</v>
      </c>
      <c r="R9" s="187"/>
      <c r="S9" s="187" t="s">
        <v>220</v>
      </c>
      <c r="T9" s="188" t="s">
        <v>221</v>
      </c>
      <c r="U9" s="154">
        <v>0</v>
      </c>
      <c r="V9" s="154">
        <f t="shared" ref="V9:V22" si="6">ROUND(E9*U9,2)</f>
        <v>0</v>
      </c>
      <c r="W9" s="154"/>
      <c r="X9" s="154" t="s">
        <v>158</v>
      </c>
      <c r="Y9" s="145"/>
      <c r="Z9" s="145"/>
      <c r="AA9" s="145"/>
      <c r="AB9" s="145"/>
      <c r="AC9" s="145"/>
      <c r="AD9" s="145"/>
      <c r="AE9" s="145"/>
      <c r="AF9" s="145"/>
      <c r="AG9" s="145" t="s">
        <v>159</v>
      </c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</row>
    <row r="10" spans="1:60" outlineLevel="1" x14ac:dyDescent="0.2">
      <c r="A10" s="182">
        <v>2</v>
      </c>
      <c r="B10" s="183" t="s">
        <v>1050</v>
      </c>
      <c r="C10" s="190" t="s">
        <v>1051</v>
      </c>
      <c r="D10" s="184" t="s">
        <v>1052</v>
      </c>
      <c r="E10" s="185">
        <v>3</v>
      </c>
      <c r="F10" s="186"/>
      <c r="G10" s="187">
        <f t="shared" si="0"/>
        <v>0</v>
      </c>
      <c r="H10" s="186"/>
      <c r="I10" s="187">
        <f t="shared" si="1"/>
        <v>0</v>
      </c>
      <c r="J10" s="186"/>
      <c r="K10" s="187">
        <f t="shared" si="2"/>
        <v>0</v>
      </c>
      <c r="L10" s="187">
        <v>15</v>
      </c>
      <c r="M10" s="187">
        <f t="shared" si="3"/>
        <v>0</v>
      </c>
      <c r="N10" s="187">
        <v>0</v>
      </c>
      <c r="O10" s="187">
        <f t="shared" si="4"/>
        <v>0</v>
      </c>
      <c r="P10" s="187">
        <v>0</v>
      </c>
      <c r="Q10" s="187">
        <f t="shared" si="5"/>
        <v>0</v>
      </c>
      <c r="R10" s="187"/>
      <c r="S10" s="187" t="s">
        <v>220</v>
      </c>
      <c r="T10" s="188" t="s">
        <v>221</v>
      </c>
      <c r="U10" s="154">
        <v>0</v>
      </c>
      <c r="V10" s="154">
        <f t="shared" si="6"/>
        <v>0</v>
      </c>
      <c r="W10" s="154"/>
      <c r="X10" s="154" t="s">
        <v>158</v>
      </c>
      <c r="Y10" s="145"/>
      <c r="Z10" s="145"/>
      <c r="AA10" s="145"/>
      <c r="AB10" s="145"/>
      <c r="AC10" s="145"/>
      <c r="AD10" s="145"/>
      <c r="AE10" s="145"/>
      <c r="AF10" s="145"/>
      <c r="AG10" s="145" t="s">
        <v>159</v>
      </c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</row>
    <row r="11" spans="1:60" outlineLevel="1" x14ac:dyDescent="0.2">
      <c r="A11" s="182">
        <v>3</v>
      </c>
      <c r="B11" s="183" t="s">
        <v>1053</v>
      </c>
      <c r="C11" s="190" t="s">
        <v>1054</v>
      </c>
      <c r="D11" s="184" t="s">
        <v>196</v>
      </c>
      <c r="E11" s="185">
        <v>3</v>
      </c>
      <c r="F11" s="186"/>
      <c r="G11" s="187">
        <f t="shared" si="0"/>
        <v>0</v>
      </c>
      <c r="H11" s="186"/>
      <c r="I11" s="187">
        <f t="shared" si="1"/>
        <v>0</v>
      </c>
      <c r="J11" s="186"/>
      <c r="K11" s="187">
        <f t="shared" si="2"/>
        <v>0</v>
      </c>
      <c r="L11" s="187">
        <v>15</v>
      </c>
      <c r="M11" s="187">
        <f t="shared" si="3"/>
        <v>0</v>
      </c>
      <c r="N11" s="187">
        <v>0</v>
      </c>
      <c r="O11" s="187">
        <f t="shared" si="4"/>
        <v>0</v>
      </c>
      <c r="P11" s="187">
        <v>0</v>
      </c>
      <c r="Q11" s="187">
        <f t="shared" si="5"/>
        <v>0</v>
      </c>
      <c r="R11" s="187"/>
      <c r="S11" s="187" t="s">
        <v>220</v>
      </c>
      <c r="T11" s="188" t="s">
        <v>221</v>
      </c>
      <c r="U11" s="154">
        <v>0</v>
      </c>
      <c r="V11" s="154">
        <f t="shared" si="6"/>
        <v>0</v>
      </c>
      <c r="W11" s="154"/>
      <c r="X11" s="154" t="s">
        <v>158</v>
      </c>
      <c r="Y11" s="145"/>
      <c r="Z11" s="145"/>
      <c r="AA11" s="145"/>
      <c r="AB11" s="145"/>
      <c r="AC11" s="145"/>
      <c r="AD11" s="145"/>
      <c r="AE11" s="145"/>
      <c r="AF11" s="145"/>
      <c r="AG11" s="145" t="s">
        <v>159</v>
      </c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outlineLevel="1" x14ac:dyDescent="0.2">
      <c r="A12" s="182">
        <v>4</v>
      </c>
      <c r="B12" s="183" t="s">
        <v>1055</v>
      </c>
      <c r="C12" s="190" t="s">
        <v>1056</v>
      </c>
      <c r="D12" s="184" t="s">
        <v>498</v>
      </c>
      <c r="E12" s="185">
        <v>1</v>
      </c>
      <c r="F12" s="186"/>
      <c r="G12" s="187">
        <f t="shared" si="0"/>
        <v>0</v>
      </c>
      <c r="H12" s="186"/>
      <c r="I12" s="187">
        <f t="shared" si="1"/>
        <v>0</v>
      </c>
      <c r="J12" s="186"/>
      <c r="K12" s="187">
        <f t="shared" si="2"/>
        <v>0</v>
      </c>
      <c r="L12" s="187">
        <v>15</v>
      </c>
      <c r="M12" s="187">
        <f t="shared" si="3"/>
        <v>0</v>
      </c>
      <c r="N12" s="187">
        <v>0</v>
      </c>
      <c r="O12" s="187">
        <f t="shared" si="4"/>
        <v>0</v>
      </c>
      <c r="P12" s="187">
        <v>0</v>
      </c>
      <c r="Q12" s="187">
        <f t="shared" si="5"/>
        <v>0</v>
      </c>
      <c r="R12" s="187"/>
      <c r="S12" s="187" t="s">
        <v>220</v>
      </c>
      <c r="T12" s="188" t="s">
        <v>221</v>
      </c>
      <c r="U12" s="154">
        <v>0</v>
      </c>
      <c r="V12" s="154">
        <f t="shared" si="6"/>
        <v>0</v>
      </c>
      <c r="W12" s="154"/>
      <c r="X12" s="154" t="s">
        <v>158</v>
      </c>
      <c r="Y12" s="145"/>
      <c r="Z12" s="145"/>
      <c r="AA12" s="145"/>
      <c r="AB12" s="145"/>
      <c r="AC12" s="145"/>
      <c r="AD12" s="145"/>
      <c r="AE12" s="145"/>
      <c r="AF12" s="145"/>
      <c r="AG12" s="145" t="s">
        <v>159</v>
      </c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</row>
    <row r="13" spans="1:60" outlineLevel="1" x14ac:dyDescent="0.2">
      <c r="A13" s="182">
        <v>5</v>
      </c>
      <c r="B13" s="183" t="s">
        <v>1057</v>
      </c>
      <c r="C13" s="190" t="s">
        <v>1058</v>
      </c>
      <c r="D13" s="184" t="s">
        <v>219</v>
      </c>
      <c r="E13" s="185">
        <v>1</v>
      </c>
      <c r="F13" s="186"/>
      <c r="G13" s="187">
        <f t="shared" si="0"/>
        <v>0</v>
      </c>
      <c r="H13" s="186"/>
      <c r="I13" s="187">
        <f t="shared" si="1"/>
        <v>0</v>
      </c>
      <c r="J13" s="186"/>
      <c r="K13" s="187">
        <f t="shared" si="2"/>
        <v>0</v>
      </c>
      <c r="L13" s="187">
        <v>15</v>
      </c>
      <c r="M13" s="187">
        <f t="shared" si="3"/>
        <v>0</v>
      </c>
      <c r="N13" s="187">
        <v>0</v>
      </c>
      <c r="O13" s="187">
        <f t="shared" si="4"/>
        <v>0</v>
      </c>
      <c r="P13" s="187">
        <v>0</v>
      </c>
      <c r="Q13" s="187">
        <f t="shared" si="5"/>
        <v>0</v>
      </c>
      <c r="R13" s="187"/>
      <c r="S13" s="187" t="s">
        <v>220</v>
      </c>
      <c r="T13" s="188" t="s">
        <v>221</v>
      </c>
      <c r="U13" s="154">
        <v>0</v>
      </c>
      <c r="V13" s="154">
        <f t="shared" si="6"/>
        <v>0</v>
      </c>
      <c r="W13" s="154"/>
      <c r="X13" s="154" t="s">
        <v>158</v>
      </c>
      <c r="Y13" s="145"/>
      <c r="Z13" s="145"/>
      <c r="AA13" s="145"/>
      <c r="AB13" s="145"/>
      <c r="AC13" s="145"/>
      <c r="AD13" s="145"/>
      <c r="AE13" s="145"/>
      <c r="AF13" s="145"/>
      <c r="AG13" s="145" t="s">
        <v>159</v>
      </c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</row>
    <row r="14" spans="1:60" outlineLevel="1" x14ac:dyDescent="0.2">
      <c r="A14" s="182">
        <v>6</v>
      </c>
      <c r="B14" s="183" t="s">
        <v>1059</v>
      </c>
      <c r="C14" s="190" t="s">
        <v>1060</v>
      </c>
      <c r="D14" s="184" t="s">
        <v>219</v>
      </c>
      <c r="E14" s="185">
        <v>1</v>
      </c>
      <c r="F14" s="186"/>
      <c r="G14" s="187">
        <f t="shared" si="0"/>
        <v>0</v>
      </c>
      <c r="H14" s="186"/>
      <c r="I14" s="187">
        <f t="shared" si="1"/>
        <v>0</v>
      </c>
      <c r="J14" s="186"/>
      <c r="K14" s="187">
        <f t="shared" si="2"/>
        <v>0</v>
      </c>
      <c r="L14" s="187">
        <v>15</v>
      </c>
      <c r="M14" s="187">
        <f t="shared" si="3"/>
        <v>0</v>
      </c>
      <c r="N14" s="187">
        <v>0</v>
      </c>
      <c r="O14" s="187">
        <f t="shared" si="4"/>
        <v>0</v>
      </c>
      <c r="P14" s="187">
        <v>0</v>
      </c>
      <c r="Q14" s="187">
        <f t="shared" si="5"/>
        <v>0</v>
      </c>
      <c r="R14" s="187"/>
      <c r="S14" s="187" t="s">
        <v>220</v>
      </c>
      <c r="T14" s="188" t="s">
        <v>221</v>
      </c>
      <c r="U14" s="154">
        <v>0</v>
      </c>
      <c r="V14" s="154">
        <f t="shared" si="6"/>
        <v>0</v>
      </c>
      <c r="W14" s="154"/>
      <c r="X14" s="154" t="s">
        <v>158</v>
      </c>
      <c r="Y14" s="145"/>
      <c r="Z14" s="145"/>
      <c r="AA14" s="145"/>
      <c r="AB14" s="145"/>
      <c r="AC14" s="145"/>
      <c r="AD14" s="145"/>
      <c r="AE14" s="145"/>
      <c r="AF14" s="145"/>
      <c r="AG14" s="145" t="s">
        <v>159</v>
      </c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</row>
    <row r="15" spans="1:60" outlineLevel="1" x14ac:dyDescent="0.2">
      <c r="A15" s="182">
        <v>7</v>
      </c>
      <c r="B15" s="183" t="s">
        <v>1061</v>
      </c>
      <c r="C15" s="190" t="s">
        <v>1062</v>
      </c>
      <c r="D15" s="184" t="s">
        <v>219</v>
      </c>
      <c r="E15" s="185">
        <v>1</v>
      </c>
      <c r="F15" s="186"/>
      <c r="G15" s="187">
        <f t="shared" si="0"/>
        <v>0</v>
      </c>
      <c r="H15" s="186"/>
      <c r="I15" s="187">
        <f t="shared" si="1"/>
        <v>0</v>
      </c>
      <c r="J15" s="186"/>
      <c r="K15" s="187">
        <f t="shared" si="2"/>
        <v>0</v>
      </c>
      <c r="L15" s="187">
        <v>15</v>
      </c>
      <c r="M15" s="187">
        <f t="shared" si="3"/>
        <v>0</v>
      </c>
      <c r="N15" s="187">
        <v>0</v>
      </c>
      <c r="O15" s="187">
        <f t="shared" si="4"/>
        <v>0</v>
      </c>
      <c r="P15" s="187">
        <v>0</v>
      </c>
      <c r="Q15" s="187">
        <f t="shared" si="5"/>
        <v>0</v>
      </c>
      <c r="R15" s="187"/>
      <c r="S15" s="187" t="s">
        <v>220</v>
      </c>
      <c r="T15" s="188" t="s">
        <v>221</v>
      </c>
      <c r="U15" s="154">
        <v>0</v>
      </c>
      <c r="V15" s="154">
        <f t="shared" si="6"/>
        <v>0</v>
      </c>
      <c r="W15" s="154"/>
      <c r="X15" s="154" t="s">
        <v>158</v>
      </c>
      <c r="Y15" s="145"/>
      <c r="Z15" s="145"/>
      <c r="AA15" s="145"/>
      <c r="AB15" s="145"/>
      <c r="AC15" s="145"/>
      <c r="AD15" s="145"/>
      <c r="AE15" s="145"/>
      <c r="AF15" s="145"/>
      <c r="AG15" s="145" t="s">
        <v>159</v>
      </c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</row>
    <row r="16" spans="1:60" outlineLevel="1" x14ac:dyDescent="0.2">
      <c r="A16" s="182">
        <v>8</v>
      </c>
      <c r="B16" s="183" t="s">
        <v>1063</v>
      </c>
      <c r="C16" s="190" t="s">
        <v>1064</v>
      </c>
      <c r="D16" s="184" t="s">
        <v>219</v>
      </c>
      <c r="E16" s="185">
        <v>1</v>
      </c>
      <c r="F16" s="186"/>
      <c r="G16" s="187">
        <f t="shared" si="0"/>
        <v>0</v>
      </c>
      <c r="H16" s="186"/>
      <c r="I16" s="187">
        <f t="shared" si="1"/>
        <v>0</v>
      </c>
      <c r="J16" s="186"/>
      <c r="K16" s="187">
        <f t="shared" si="2"/>
        <v>0</v>
      </c>
      <c r="L16" s="187">
        <v>15</v>
      </c>
      <c r="M16" s="187">
        <f t="shared" si="3"/>
        <v>0</v>
      </c>
      <c r="N16" s="187">
        <v>0</v>
      </c>
      <c r="O16" s="187">
        <f t="shared" si="4"/>
        <v>0</v>
      </c>
      <c r="P16" s="187">
        <v>0</v>
      </c>
      <c r="Q16" s="187">
        <f t="shared" si="5"/>
        <v>0</v>
      </c>
      <c r="R16" s="187" t="s">
        <v>1065</v>
      </c>
      <c r="S16" s="187" t="s">
        <v>157</v>
      </c>
      <c r="T16" s="188" t="s">
        <v>221</v>
      </c>
      <c r="U16" s="154">
        <v>1</v>
      </c>
      <c r="V16" s="154">
        <f t="shared" si="6"/>
        <v>1</v>
      </c>
      <c r="W16" s="154"/>
      <c r="X16" s="154" t="s">
        <v>240</v>
      </c>
      <c r="Y16" s="145"/>
      <c r="Z16" s="145"/>
      <c r="AA16" s="145"/>
      <c r="AB16" s="145"/>
      <c r="AC16" s="145"/>
      <c r="AD16" s="145"/>
      <c r="AE16" s="145"/>
      <c r="AF16" s="145"/>
      <c r="AG16" s="145" t="s">
        <v>241</v>
      </c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</row>
    <row r="17" spans="1:60" outlineLevel="1" x14ac:dyDescent="0.2">
      <c r="A17" s="182">
        <v>9</v>
      </c>
      <c r="B17" s="183" t="s">
        <v>1066</v>
      </c>
      <c r="C17" s="190" t="s">
        <v>1067</v>
      </c>
      <c r="D17" s="184" t="s">
        <v>219</v>
      </c>
      <c r="E17" s="185">
        <v>1</v>
      </c>
      <c r="F17" s="186"/>
      <c r="G17" s="187">
        <f t="shared" si="0"/>
        <v>0</v>
      </c>
      <c r="H17" s="186"/>
      <c r="I17" s="187">
        <f t="shared" si="1"/>
        <v>0</v>
      </c>
      <c r="J17" s="186"/>
      <c r="K17" s="187">
        <f t="shared" si="2"/>
        <v>0</v>
      </c>
      <c r="L17" s="187">
        <v>15</v>
      </c>
      <c r="M17" s="187">
        <f t="shared" si="3"/>
        <v>0</v>
      </c>
      <c r="N17" s="187">
        <v>0</v>
      </c>
      <c r="O17" s="187">
        <f t="shared" si="4"/>
        <v>0</v>
      </c>
      <c r="P17" s="187">
        <v>0</v>
      </c>
      <c r="Q17" s="187">
        <f t="shared" si="5"/>
        <v>0</v>
      </c>
      <c r="R17" s="187"/>
      <c r="S17" s="187" t="s">
        <v>220</v>
      </c>
      <c r="T17" s="188" t="s">
        <v>221</v>
      </c>
      <c r="U17" s="154">
        <v>0</v>
      </c>
      <c r="V17" s="154">
        <f t="shared" si="6"/>
        <v>0</v>
      </c>
      <c r="W17" s="154"/>
      <c r="X17" s="154" t="s">
        <v>240</v>
      </c>
      <c r="Y17" s="145"/>
      <c r="Z17" s="145"/>
      <c r="AA17" s="145"/>
      <c r="AB17" s="145"/>
      <c r="AC17" s="145"/>
      <c r="AD17" s="145"/>
      <c r="AE17" s="145"/>
      <c r="AF17" s="145"/>
      <c r="AG17" s="145" t="s">
        <v>241</v>
      </c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</row>
    <row r="18" spans="1:60" outlineLevel="1" x14ac:dyDescent="0.2">
      <c r="A18" s="182">
        <v>10</v>
      </c>
      <c r="B18" s="183" t="s">
        <v>1068</v>
      </c>
      <c r="C18" s="190" t="s">
        <v>1069</v>
      </c>
      <c r="D18" s="184" t="s">
        <v>219</v>
      </c>
      <c r="E18" s="185">
        <v>1</v>
      </c>
      <c r="F18" s="186"/>
      <c r="G18" s="187">
        <f t="shared" si="0"/>
        <v>0</v>
      </c>
      <c r="H18" s="186"/>
      <c r="I18" s="187">
        <f t="shared" si="1"/>
        <v>0</v>
      </c>
      <c r="J18" s="186"/>
      <c r="K18" s="187">
        <f t="shared" si="2"/>
        <v>0</v>
      </c>
      <c r="L18" s="187">
        <v>15</v>
      </c>
      <c r="M18" s="187">
        <f t="shared" si="3"/>
        <v>0</v>
      </c>
      <c r="N18" s="187">
        <v>0</v>
      </c>
      <c r="O18" s="187">
        <f t="shared" si="4"/>
        <v>0</v>
      </c>
      <c r="P18" s="187">
        <v>0</v>
      </c>
      <c r="Q18" s="187">
        <f t="shared" si="5"/>
        <v>0</v>
      </c>
      <c r="R18" s="187"/>
      <c r="S18" s="187" t="s">
        <v>220</v>
      </c>
      <c r="T18" s="188" t="s">
        <v>221</v>
      </c>
      <c r="U18" s="154">
        <v>0</v>
      </c>
      <c r="V18" s="154">
        <f t="shared" si="6"/>
        <v>0</v>
      </c>
      <c r="W18" s="154"/>
      <c r="X18" s="154" t="s">
        <v>240</v>
      </c>
      <c r="Y18" s="145"/>
      <c r="Z18" s="145"/>
      <c r="AA18" s="145"/>
      <c r="AB18" s="145"/>
      <c r="AC18" s="145"/>
      <c r="AD18" s="145"/>
      <c r="AE18" s="145"/>
      <c r="AF18" s="145"/>
      <c r="AG18" s="145" t="s">
        <v>241</v>
      </c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</row>
    <row r="19" spans="1:60" outlineLevel="1" x14ac:dyDescent="0.2">
      <c r="A19" s="182">
        <v>11</v>
      </c>
      <c r="B19" s="183" t="s">
        <v>1070</v>
      </c>
      <c r="C19" s="190" t="s">
        <v>1071</v>
      </c>
      <c r="D19" s="184" t="s">
        <v>219</v>
      </c>
      <c r="E19" s="185">
        <v>1</v>
      </c>
      <c r="F19" s="186"/>
      <c r="G19" s="187">
        <f t="shared" si="0"/>
        <v>0</v>
      </c>
      <c r="H19" s="186"/>
      <c r="I19" s="187">
        <f t="shared" si="1"/>
        <v>0</v>
      </c>
      <c r="J19" s="186"/>
      <c r="K19" s="187">
        <f t="shared" si="2"/>
        <v>0</v>
      </c>
      <c r="L19" s="187">
        <v>15</v>
      </c>
      <c r="M19" s="187">
        <f t="shared" si="3"/>
        <v>0</v>
      </c>
      <c r="N19" s="187">
        <v>0</v>
      </c>
      <c r="O19" s="187">
        <f t="shared" si="4"/>
        <v>0</v>
      </c>
      <c r="P19" s="187">
        <v>0</v>
      </c>
      <c r="Q19" s="187">
        <f t="shared" si="5"/>
        <v>0</v>
      </c>
      <c r="R19" s="187"/>
      <c r="S19" s="187" t="s">
        <v>220</v>
      </c>
      <c r="T19" s="188" t="s">
        <v>221</v>
      </c>
      <c r="U19" s="154">
        <v>0</v>
      </c>
      <c r="V19" s="154">
        <f t="shared" si="6"/>
        <v>0</v>
      </c>
      <c r="W19" s="154"/>
      <c r="X19" s="154" t="s">
        <v>240</v>
      </c>
      <c r="Y19" s="145"/>
      <c r="Z19" s="145"/>
      <c r="AA19" s="145"/>
      <c r="AB19" s="145"/>
      <c r="AC19" s="145"/>
      <c r="AD19" s="145"/>
      <c r="AE19" s="145"/>
      <c r="AF19" s="145"/>
      <c r="AG19" s="145" t="s">
        <v>241</v>
      </c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outlineLevel="1" x14ac:dyDescent="0.2">
      <c r="A20" s="182">
        <v>12</v>
      </c>
      <c r="B20" s="183" t="s">
        <v>1072</v>
      </c>
      <c r="C20" s="190" t="s">
        <v>1073</v>
      </c>
      <c r="D20" s="184" t="s">
        <v>219</v>
      </c>
      <c r="E20" s="185">
        <v>1</v>
      </c>
      <c r="F20" s="186"/>
      <c r="G20" s="187">
        <f t="shared" si="0"/>
        <v>0</v>
      </c>
      <c r="H20" s="186"/>
      <c r="I20" s="187">
        <f t="shared" si="1"/>
        <v>0</v>
      </c>
      <c r="J20" s="186"/>
      <c r="K20" s="187">
        <f t="shared" si="2"/>
        <v>0</v>
      </c>
      <c r="L20" s="187">
        <v>15</v>
      </c>
      <c r="M20" s="187">
        <f t="shared" si="3"/>
        <v>0</v>
      </c>
      <c r="N20" s="187">
        <v>0</v>
      </c>
      <c r="O20" s="187">
        <f t="shared" si="4"/>
        <v>0</v>
      </c>
      <c r="P20" s="187">
        <v>0</v>
      </c>
      <c r="Q20" s="187">
        <f t="shared" si="5"/>
        <v>0</v>
      </c>
      <c r="R20" s="187"/>
      <c r="S20" s="187" t="s">
        <v>220</v>
      </c>
      <c r="T20" s="188" t="s">
        <v>221</v>
      </c>
      <c r="U20" s="154">
        <v>0</v>
      </c>
      <c r="V20" s="154">
        <f t="shared" si="6"/>
        <v>0</v>
      </c>
      <c r="W20" s="154"/>
      <c r="X20" s="154" t="s">
        <v>240</v>
      </c>
      <c r="Y20" s="145"/>
      <c r="Z20" s="145"/>
      <c r="AA20" s="145"/>
      <c r="AB20" s="145"/>
      <c r="AC20" s="145"/>
      <c r="AD20" s="145"/>
      <c r="AE20" s="145"/>
      <c r="AF20" s="145"/>
      <c r="AG20" s="145" t="s">
        <v>241</v>
      </c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</row>
    <row r="21" spans="1:60" ht="22.5" outlineLevel="1" x14ac:dyDescent="0.2">
      <c r="A21" s="182">
        <v>13</v>
      </c>
      <c r="B21" s="183" t="s">
        <v>1074</v>
      </c>
      <c r="C21" s="190" t="s">
        <v>1075</v>
      </c>
      <c r="D21" s="184" t="s">
        <v>219</v>
      </c>
      <c r="E21" s="185">
        <v>1</v>
      </c>
      <c r="F21" s="186"/>
      <c r="G21" s="187">
        <f t="shared" si="0"/>
        <v>0</v>
      </c>
      <c r="H21" s="186"/>
      <c r="I21" s="187">
        <f t="shared" si="1"/>
        <v>0</v>
      </c>
      <c r="J21" s="186"/>
      <c r="K21" s="187">
        <f t="shared" si="2"/>
        <v>0</v>
      </c>
      <c r="L21" s="187">
        <v>15</v>
      </c>
      <c r="M21" s="187">
        <f t="shared" si="3"/>
        <v>0</v>
      </c>
      <c r="N21" s="187">
        <v>0</v>
      </c>
      <c r="O21" s="187">
        <f t="shared" si="4"/>
        <v>0</v>
      </c>
      <c r="P21" s="187">
        <v>0</v>
      </c>
      <c r="Q21" s="187">
        <f t="shared" si="5"/>
        <v>0</v>
      </c>
      <c r="R21" s="187"/>
      <c r="S21" s="187" t="s">
        <v>220</v>
      </c>
      <c r="T21" s="188" t="s">
        <v>221</v>
      </c>
      <c r="U21" s="154">
        <v>0</v>
      </c>
      <c r="V21" s="154">
        <f t="shared" si="6"/>
        <v>0</v>
      </c>
      <c r="W21" s="154"/>
      <c r="X21" s="154" t="s">
        <v>240</v>
      </c>
      <c r="Y21" s="145"/>
      <c r="Z21" s="145"/>
      <c r="AA21" s="145"/>
      <c r="AB21" s="145"/>
      <c r="AC21" s="145"/>
      <c r="AD21" s="145"/>
      <c r="AE21" s="145"/>
      <c r="AF21" s="145"/>
      <c r="AG21" s="145" t="s">
        <v>241</v>
      </c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outlineLevel="1" x14ac:dyDescent="0.2">
      <c r="A22" s="167">
        <v>14</v>
      </c>
      <c r="B22" s="168" t="s">
        <v>1076</v>
      </c>
      <c r="C22" s="177" t="s">
        <v>1077</v>
      </c>
      <c r="D22" s="169" t="s">
        <v>219</v>
      </c>
      <c r="E22" s="170">
        <v>1</v>
      </c>
      <c r="F22" s="171"/>
      <c r="G22" s="172">
        <f t="shared" si="0"/>
        <v>0</v>
      </c>
      <c r="H22" s="171"/>
      <c r="I22" s="172">
        <f t="shared" si="1"/>
        <v>0</v>
      </c>
      <c r="J22" s="171"/>
      <c r="K22" s="172">
        <f t="shared" si="2"/>
        <v>0</v>
      </c>
      <c r="L22" s="172">
        <v>15</v>
      </c>
      <c r="M22" s="172">
        <f t="shared" si="3"/>
        <v>0</v>
      </c>
      <c r="N22" s="172">
        <v>0</v>
      </c>
      <c r="O22" s="172">
        <f t="shared" si="4"/>
        <v>0</v>
      </c>
      <c r="P22" s="172">
        <v>0</v>
      </c>
      <c r="Q22" s="172">
        <f t="shared" si="5"/>
        <v>0</v>
      </c>
      <c r="R22" s="172" t="s">
        <v>1078</v>
      </c>
      <c r="S22" s="172" t="s">
        <v>157</v>
      </c>
      <c r="T22" s="173" t="s">
        <v>221</v>
      </c>
      <c r="U22" s="154">
        <v>0</v>
      </c>
      <c r="V22" s="154">
        <f t="shared" si="6"/>
        <v>0</v>
      </c>
      <c r="W22" s="154"/>
      <c r="X22" s="154" t="s">
        <v>1079</v>
      </c>
      <c r="Y22" s="145"/>
      <c r="Z22" s="145"/>
      <c r="AA22" s="145"/>
      <c r="AB22" s="145"/>
      <c r="AC22" s="145"/>
      <c r="AD22" s="145"/>
      <c r="AE22" s="145"/>
      <c r="AF22" s="145"/>
      <c r="AG22" s="145" t="s">
        <v>1080</v>
      </c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</row>
    <row r="23" spans="1:60" outlineLevel="1" x14ac:dyDescent="0.2">
      <c r="A23" s="152"/>
      <c r="B23" s="153"/>
      <c r="C23" s="247" t="s">
        <v>1081</v>
      </c>
      <c r="D23" s="248"/>
      <c r="E23" s="248"/>
      <c r="F23" s="248"/>
      <c r="G23" s="248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45"/>
      <c r="Z23" s="145"/>
      <c r="AA23" s="145"/>
      <c r="AB23" s="145"/>
      <c r="AC23" s="145"/>
      <c r="AD23" s="145"/>
      <c r="AE23" s="145"/>
      <c r="AF23" s="145"/>
      <c r="AG23" s="145" t="s">
        <v>167</v>
      </c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1:60" outlineLevel="1" x14ac:dyDescent="0.2">
      <c r="A24" s="167">
        <v>15</v>
      </c>
      <c r="B24" s="168" t="s">
        <v>1082</v>
      </c>
      <c r="C24" s="177" t="s">
        <v>1083</v>
      </c>
      <c r="D24" s="169" t="s">
        <v>320</v>
      </c>
      <c r="E24" s="170">
        <v>1</v>
      </c>
      <c r="F24" s="171"/>
      <c r="G24" s="172">
        <f>ROUND(E24*F24,2)</f>
        <v>0</v>
      </c>
      <c r="H24" s="171"/>
      <c r="I24" s="172">
        <f>ROUND(E24*H24,2)</f>
        <v>0</v>
      </c>
      <c r="J24" s="171"/>
      <c r="K24" s="172">
        <f>ROUND(E24*J24,2)</f>
        <v>0</v>
      </c>
      <c r="L24" s="172">
        <v>15</v>
      </c>
      <c r="M24" s="172">
        <f>G24*(1+L24/100)</f>
        <v>0</v>
      </c>
      <c r="N24" s="172">
        <v>0</v>
      </c>
      <c r="O24" s="172">
        <f>ROUND(E24*N24,2)</f>
        <v>0</v>
      </c>
      <c r="P24" s="172">
        <v>0</v>
      </c>
      <c r="Q24" s="172">
        <f>ROUND(E24*P24,2)</f>
        <v>0</v>
      </c>
      <c r="R24" s="172"/>
      <c r="S24" s="172" t="s">
        <v>157</v>
      </c>
      <c r="T24" s="173" t="s">
        <v>221</v>
      </c>
      <c r="U24" s="154">
        <v>0</v>
      </c>
      <c r="V24" s="154">
        <f>ROUND(E24*U24,2)</f>
        <v>0</v>
      </c>
      <c r="W24" s="154"/>
      <c r="X24" s="154" t="s">
        <v>321</v>
      </c>
      <c r="Y24" s="145"/>
      <c r="Z24" s="145"/>
      <c r="AA24" s="145"/>
      <c r="AB24" s="145"/>
      <c r="AC24" s="145"/>
      <c r="AD24" s="145"/>
      <c r="AE24" s="145"/>
      <c r="AF24" s="145"/>
      <c r="AG24" s="145" t="s">
        <v>322</v>
      </c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</row>
    <row r="25" spans="1:60" outlineLevel="1" x14ac:dyDescent="0.2">
      <c r="A25" s="152"/>
      <c r="B25" s="153"/>
      <c r="C25" s="247" t="s">
        <v>1084</v>
      </c>
      <c r="D25" s="248"/>
      <c r="E25" s="248"/>
      <c r="F25" s="248"/>
      <c r="G25" s="248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45"/>
      <c r="Z25" s="145"/>
      <c r="AA25" s="145"/>
      <c r="AB25" s="145"/>
      <c r="AC25" s="145"/>
      <c r="AD25" s="145"/>
      <c r="AE25" s="145"/>
      <c r="AF25" s="145"/>
      <c r="AG25" s="145" t="s">
        <v>167</v>
      </c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74" t="str">
        <f>C25</f>
        <v>Veškeré náklady spojené s vybudováním, provozem a odstraněním zařízení staveniště. Vybudování zpevněných ploch pro skladování</v>
      </c>
      <c r="BB25" s="145"/>
      <c r="BC25" s="145"/>
      <c r="BD25" s="145"/>
      <c r="BE25" s="145"/>
      <c r="BF25" s="145"/>
      <c r="BG25" s="145"/>
      <c r="BH25" s="145"/>
    </row>
    <row r="26" spans="1:60" ht="22.5" outlineLevel="1" x14ac:dyDescent="0.2">
      <c r="A26" s="152"/>
      <c r="B26" s="153"/>
      <c r="C26" s="249" t="s">
        <v>1085</v>
      </c>
      <c r="D26" s="250"/>
      <c r="E26" s="250"/>
      <c r="F26" s="250"/>
      <c r="G26" s="250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45"/>
      <c r="Z26" s="145"/>
      <c r="AA26" s="145"/>
      <c r="AB26" s="145"/>
      <c r="AC26" s="145"/>
      <c r="AD26" s="145"/>
      <c r="AE26" s="145"/>
      <c r="AF26" s="145"/>
      <c r="AG26" s="145" t="s">
        <v>167</v>
      </c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74" t="str">
        <f>C26</f>
        <v>materiálu, doprava a osazení kontejnerů pro skladování. Doprava a osazení mobilních buněk sociálního zařízení - umývárny, toalety, šatny.</v>
      </c>
      <c r="BB26" s="145"/>
      <c r="BC26" s="145"/>
      <c r="BD26" s="145"/>
      <c r="BE26" s="145"/>
      <c r="BF26" s="145"/>
      <c r="BG26" s="145"/>
      <c r="BH26" s="145"/>
    </row>
    <row r="27" spans="1:60" ht="33.75" outlineLevel="1" x14ac:dyDescent="0.2">
      <c r="A27" s="152"/>
      <c r="B27" s="153"/>
      <c r="C27" s="249" t="s">
        <v>1086</v>
      </c>
      <c r="D27" s="250"/>
      <c r="E27" s="250"/>
      <c r="F27" s="250"/>
      <c r="G27" s="250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45"/>
      <c r="Z27" s="145"/>
      <c r="AA27" s="145"/>
      <c r="AB27" s="145"/>
      <c r="AC27" s="145"/>
      <c r="AD27" s="145"/>
      <c r="AE27" s="145"/>
      <c r="AF27" s="145"/>
      <c r="AG27" s="145" t="s">
        <v>167</v>
      </c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74" t="str">
        <f>C27</f>
        <v>Doprava a osazení kanceláří stavby a technického dozoru. Zřízení přípojky elektrické energie a vody do vzdálenosti 1 km od obvodu staveniště. Náhradní zdroj elektrické energie. Náklady na vybavení objektů zařízení staveniště, náklady na energie spotřebované dodavatelem v rámci provozu zařízení staveniště,</v>
      </c>
      <c r="BB27" s="145"/>
      <c r="BC27" s="145"/>
      <c r="BD27" s="145"/>
      <c r="BE27" s="145"/>
      <c r="BF27" s="145"/>
      <c r="BG27" s="145"/>
      <c r="BH27" s="145"/>
    </row>
    <row r="28" spans="1:60" outlineLevel="1" x14ac:dyDescent="0.2">
      <c r="A28" s="152"/>
      <c r="B28" s="153"/>
      <c r="C28" s="249" t="s">
        <v>1087</v>
      </c>
      <c r="D28" s="250"/>
      <c r="E28" s="250"/>
      <c r="F28" s="250"/>
      <c r="G28" s="250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45"/>
      <c r="Z28" s="145"/>
      <c r="AA28" s="145"/>
      <c r="AB28" s="145"/>
      <c r="AC28" s="145"/>
      <c r="AD28" s="145"/>
      <c r="AE28" s="145"/>
      <c r="AF28" s="145"/>
      <c r="AG28" s="145" t="s">
        <v>167</v>
      </c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74" t="str">
        <f>C28</f>
        <v>náklady na potřebný úklid v prostorách zařízení staveniště, náklady na nutnou údržbu a opravy na objektech zařízení staveniště a na</v>
      </c>
      <c r="BB28" s="145"/>
      <c r="BC28" s="145"/>
      <c r="BD28" s="145"/>
      <c r="BE28" s="145"/>
      <c r="BF28" s="145"/>
      <c r="BG28" s="145"/>
      <c r="BH28" s="145"/>
    </row>
    <row r="29" spans="1:60" outlineLevel="1" x14ac:dyDescent="0.2">
      <c r="A29" s="152"/>
      <c r="B29" s="153"/>
      <c r="C29" s="249" t="s">
        <v>1088</v>
      </c>
      <c r="D29" s="250"/>
      <c r="E29" s="250"/>
      <c r="F29" s="250"/>
      <c r="G29" s="250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45"/>
      <c r="Z29" s="145"/>
      <c r="AA29" s="145"/>
      <c r="AB29" s="145"/>
      <c r="AC29" s="145"/>
      <c r="AD29" s="145"/>
      <c r="AE29" s="145"/>
      <c r="AF29" s="145"/>
      <c r="AG29" s="145" t="s">
        <v>167</v>
      </c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</row>
    <row r="30" spans="1:60" outlineLevel="1" x14ac:dyDescent="0.2">
      <c r="A30" s="182">
        <v>16</v>
      </c>
      <c r="B30" s="183" t="s">
        <v>1089</v>
      </c>
      <c r="C30" s="190" t="s">
        <v>1090</v>
      </c>
      <c r="D30" s="184" t="s">
        <v>320</v>
      </c>
      <c r="E30" s="185">
        <v>1</v>
      </c>
      <c r="F30" s="186"/>
      <c r="G30" s="187">
        <f>ROUND(E30*F30,2)</f>
        <v>0</v>
      </c>
      <c r="H30" s="186"/>
      <c r="I30" s="187">
        <f>ROUND(E30*H30,2)</f>
        <v>0</v>
      </c>
      <c r="J30" s="186"/>
      <c r="K30" s="187">
        <f>ROUND(E30*J30,2)</f>
        <v>0</v>
      </c>
      <c r="L30" s="187">
        <v>15</v>
      </c>
      <c r="M30" s="187">
        <f>G30*(1+L30/100)</f>
        <v>0</v>
      </c>
      <c r="N30" s="187">
        <v>0</v>
      </c>
      <c r="O30" s="187">
        <f>ROUND(E30*N30,2)</f>
        <v>0</v>
      </c>
      <c r="P30" s="187">
        <v>0</v>
      </c>
      <c r="Q30" s="187">
        <f>ROUND(E30*P30,2)</f>
        <v>0</v>
      </c>
      <c r="R30" s="187"/>
      <c r="S30" s="187" t="s">
        <v>157</v>
      </c>
      <c r="T30" s="188" t="s">
        <v>221</v>
      </c>
      <c r="U30" s="154">
        <v>0</v>
      </c>
      <c r="V30" s="154">
        <f>ROUND(E30*U30,2)</f>
        <v>0</v>
      </c>
      <c r="W30" s="154"/>
      <c r="X30" s="154" t="s">
        <v>321</v>
      </c>
      <c r="Y30" s="145"/>
      <c r="Z30" s="145"/>
      <c r="AA30" s="145"/>
      <c r="AB30" s="145"/>
      <c r="AC30" s="145"/>
      <c r="AD30" s="145"/>
      <c r="AE30" s="145"/>
      <c r="AF30" s="145"/>
      <c r="AG30" s="145" t="s">
        <v>322</v>
      </c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</row>
    <row r="31" spans="1:60" outlineLevel="1" x14ac:dyDescent="0.2">
      <c r="A31" s="167">
        <v>17</v>
      </c>
      <c r="B31" s="168" t="s">
        <v>1091</v>
      </c>
      <c r="C31" s="177" t="s">
        <v>1092</v>
      </c>
      <c r="D31" s="169" t="s">
        <v>320</v>
      </c>
      <c r="E31" s="170">
        <v>1</v>
      </c>
      <c r="F31" s="171"/>
      <c r="G31" s="172">
        <f>ROUND(E31*F31,2)</f>
        <v>0</v>
      </c>
      <c r="H31" s="171"/>
      <c r="I31" s="172">
        <f>ROUND(E31*H31,2)</f>
        <v>0</v>
      </c>
      <c r="J31" s="171"/>
      <c r="K31" s="172">
        <f>ROUND(E31*J31,2)</f>
        <v>0</v>
      </c>
      <c r="L31" s="172">
        <v>15</v>
      </c>
      <c r="M31" s="172">
        <f>G31*(1+L31/100)</f>
        <v>0</v>
      </c>
      <c r="N31" s="172">
        <v>0</v>
      </c>
      <c r="O31" s="172">
        <f>ROUND(E31*N31,2)</f>
        <v>0</v>
      </c>
      <c r="P31" s="172">
        <v>0</v>
      </c>
      <c r="Q31" s="172">
        <f>ROUND(E31*P31,2)</f>
        <v>0</v>
      </c>
      <c r="R31" s="172"/>
      <c r="S31" s="172" t="s">
        <v>157</v>
      </c>
      <c r="T31" s="173" t="s">
        <v>221</v>
      </c>
      <c r="U31" s="154">
        <v>0</v>
      </c>
      <c r="V31" s="154">
        <f>ROUND(E31*U31,2)</f>
        <v>0</v>
      </c>
      <c r="W31" s="154"/>
      <c r="X31" s="154" t="s">
        <v>321</v>
      </c>
      <c r="Y31" s="145"/>
      <c r="Z31" s="145"/>
      <c r="AA31" s="145"/>
      <c r="AB31" s="145"/>
      <c r="AC31" s="145"/>
      <c r="AD31" s="145"/>
      <c r="AE31" s="145"/>
      <c r="AF31" s="145"/>
      <c r="AG31" s="145" t="s">
        <v>322</v>
      </c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</row>
    <row r="32" spans="1:60" outlineLevel="1" x14ac:dyDescent="0.2">
      <c r="A32" s="152"/>
      <c r="B32" s="153"/>
      <c r="C32" s="247" t="s">
        <v>1093</v>
      </c>
      <c r="D32" s="248"/>
      <c r="E32" s="248"/>
      <c r="F32" s="248"/>
      <c r="G32" s="248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45"/>
      <c r="Z32" s="145"/>
      <c r="AA32" s="145"/>
      <c r="AB32" s="145"/>
      <c r="AC32" s="145"/>
      <c r="AD32" s="145"/>
      <c r="AE32" s="145"/>
      <c r="AF32" s="145"/>
      <c r="AG32" s="145" t="s">
        <v>167</v>
      </c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74" t="str">
        <f>C32</f>
        <v>Náklady na ztížené podmínky provádění tam, kde jsou stavební práce zcela nebo zčásti omezovány provozem jiných osob. Jde zejména o</v>
      </c>
      <c r="BB32" s="145"/>
      <c r="BC32" s="145"/>
      <c r="BD32" s="145"/>
      <c r="BE32" s="145"/>
      <c r="BF32" s="145"/>
      <c r="BG32" s="145"/>
      <c r="BH32" s="145"/>
    </row>
    <row r="33" spans="1:60" outlineLevel="1" x14ac:dyDescent="0.2">
      <c r="A33" s="152"/>
      <c r="B33" s="153"/>
      <c r="C33" s="249" t="s">
        <v>1094</v>
      </c>
      <c r="D33" s="250"/>
      <c r="E33" s="250"/>
      <c r="F33" s="250"/>
      <c r="G33" s="250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45"/>
      <c r="Z33" s="145"/>
      <c r="AA33" s="145"/>
      <c r="AB33" s="145"/>
      <c r="AC33" s="145"/>
      <c r="AD33" s="145"/>
      <c r="AE33" s="145"/>
      <c r="AF33" s="145"/>
      <c r="AG33" s="145" t="s">
        <v>167</v>
      </c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74" t="str">
        <f>C33</f>
        <v>zvýšené náklady související s omezením provozem v areálu objednatele nebo o náklady v důsledku nezbytného respektování stávající</v>
      </c>
      <c r="BB33" s="145"/>
      <c r="BC33" s="145"/>
      <c r="BD33" s="145"/>
      <c r="BE33" s="145"/>
      <c r="BF33" s="145"/>
      <c r="BG33" s="145"/>
      <c r="BH33" s="145"/>
    </row>
    <row r="34" spans="1:60" outlineLevel="1" x14ac:dyDescent="0.2">
      <c r="A34" s="152"/>
      <c r="B34" s="153"/>
      <c r="C34" s="249" t="s">
        <v>1095</v>
      </c>
      <c r="D34" s="250"/>
      <c r="E34" s="250"/>
      <c r="F34" s="250"/>
      <c r="G34" s="250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45"/>
      <c r="Z34" s="145"/>
      <c r="AA34" s="145"/>
      <c r="AB34" s="145"/>
      <c r="AC34" s="145"/>
      <c r="AD34" s="145"/>
      <c r="AE34" s="145"/>
      <c r="AF34" s="145"/>
      <c r="AG34" s="145" t="s">
        <v>167</v>
      </c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</row>
    <row r="35" spans="1:60" outlineLevel="1" x14ac:dyDescent="0.2">
      <c r="A35" s="167">
        <v>18</v>
      </c>
      <c r="B35" s="168" t="s">
        <v>1096</v>
      </c>
      <c r="C35" s="177" t="s">
        <v>1097</v>
      </c>
      <c r="D35" s="169" t="s">
        <v>320</v>
      </c>
      <c r="E35" s="170">
        <v>1</v>
      </c>
      <c r="F35" s="171"/>
      <c r="G35" s="172">
        <f>ROUND(E35*F35,2)</f>
        <v>0</v>
      </c>
      <c r="H35" s="171"/>
      <c r="I35" s="172">
        <f>ROUND(E35*H35,2)</f>
        <v>0</v>
      </c>
      <c r="J35" s="171"/>
      <c r="K35" s="172">
        <f>ROUND(E35*J35,2)</f>
        <v>0</v>
      </c>
      <c r="L35" s="172">
        <v>15</v>
      </c>
      <c r="M35" s="172">
        <f>G35*(1+L35/100)</f>
        <v>0</v>
      </c>
      <c r="N35" s="172">
        <v>0</v>
      </c>
      <c r="O35" s="172">
        <f>ROUND(E35*N35,2)</f>
        <v>0</v>
      </c>
      <c r="P35" s="172">
        <v>0</v>
      </c>
      <c r="Q35" s="172">
        <f>ROUND(E35*P35,2)</f>
        <v>0</v>
      </c>
      <c r="R35" s="172"/>
      <c r="S35" s="172" t="s">
        <v>157</v>
      </c>
      <c r="T35" s="173" t="s">
        <v>221</v>
      </c>
      <c r="U35" s="154">
        <v>0</v>
      </c>
      <c r="V35" s="154">
        <f>ROUND(E35*U35,2)</f>
        <v>0</v>
      </c>
      <c r="W35" s="154"/>
      <c r="X35" s="154" t="s">
        <v>321</v>
      </c>
      <c r="Y35" s="145"/>
      <c r="Z35" s="145"/>
      <c r="AA35" s="145"/>
      <c r="AB35" s="145"/>
      <c r="AC35" s="145"/>
      <c r="AD35" s="145"/>
      <c r="AE35" s="145"/>
      <c r="AF35" s="145"/>
      <c r="AG35" s="145" t="s">
        <v>322</v>
      </c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</row>
    <row r="36" spans="1:60" outlineLevel="1" x14ac:dyDescent="0.2">
      <c r="A36" s="152"/>
      <c r="B36" s="153"/>
      <c r="C36" s="247" t="s">
        <v>1098</v>
      </c>
      <c r="D36" s="248"/>
      <c r="E36" s="248"/>
      <c r="F36" s="248"/>
      <c r="G36" s="248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45"/>
      <c r="Z36" s="145"/>
      <c r="AA36" s="145"/>
      <c r="AB36" s="145"/>
      <c r="AC36" s="145"/>
      <c r="AD36" s="145"/>
      <c r="AE36" s="145"/>
      <c r="AF36" s="145"/>
      <c r="AG36" s="145" t="s">
        <v>167</v>
      </c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74" t="str">
        <f>C36</f>
        <v>Náklady na ztížené podmínky provádění tam, kde se vyskytují omezující vlivy konkrétního prostředí, které mají prokazatelný vliv na</v>
      </c>
      <c r="BB36" s="145"/>
      <c r="BC36" s="145"/>
      <c r="BD36" s="145"/>
      <c r="BE36" s="145"/>
      <c r="BF36" s="145"/>
      <c r="BG36" s="145"/>
      <c r="BH36" s="145"/>
    </row>
    <row r="37" spans="1:60" outlineLevel="1" x14ac:dyDescent="0.2">
      <c r="A37" s="152"/>
      <c r="B37" s="153"/>
      <c r="C37" s="249" t="s">
        <v>1099</v>
      </c>
      <c r="D37" s="250"/>
      <c r="E37" s="250"/>
      <c r="F37" s="250"/>
      <c r="G37" s="250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45"/>
      <c r="Z37" s="145"/>
      <c r="AA37" s="145"/>
      <c r="AB37" s="145"/>
      <c r="AC37" s="145"/>
      <c r="AD37" s="145"/>
      <c r="AE37" s="145"/>
      <c r="AF37" s="145"/>
      <c r="AG37" s="145" t="s">
        <v>167</v>
      </c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74" t="str">
        <f>C37</f>
        <v>provádění stavebních prací, Jedná se zejména o náklady související s extrémními podmínkami místa provádění.</v>
      </c>
      <c r="BB37" s="145"/>
      <c r="BC37" s="145"/>
      <c r="BD37" s="145"/>
      <c r="BE37" s="145"/>
      <c r="BF37" s="145"/>
      <c r="BG37" s="145"/>
      <c r="BH37" s="145"/>
    </row>
    <row r="38" spans="1:60" outlineLevel="1" x14ac:dyDescent="0.2">
      <c r="A38" s="167">
        <v>19</v>
      </c>
      <c r="B38" s="168" t="s">
        <v>1100</v>
      </c>
      <c r="C38" s="177" t="s">
        <v>1101</v>
      </c>
      <c r="D38" s="169" t="s">
        <v>320</v>
      </c>
      <c r="E38" s="170">
        <v>1</v>
      </c>
      <c r="F38" s="171"/>
      <c r="G38" s="172">
        <f>ROUND(E38*F38,2)</f>
        <v>0</v>
      </c>
      <c r="H38" s="171"/>
      <c r="I38" s="172">
        <f>ROUND(E38*H38,2)</f>
        <v>0</v>
      </c>
      <c r="J38" s="171"/>
      <c r="K38" s="172">
        <f>ROUND(E38*J38,2)</f>
        <v>0</v>
      </c>
      <c r="L38" s="172">
        <v>15</v>
      </c>
      <c r="M38" s="172">
        <f>G38*(1+L38/100)</f>
        <v>0</v>
      </c>
      <c r="N38" s="172">
        <v>0</v>
      </c>
      <c r="O38" s="172">
        <f>ROUND(E38*N38,2)</f>
        <v>0</v>
      </c>
      <c r="P38" s="172">
        <v>0</v>
      </c>
      <c r="Q38" s="172">
        <f>ROUND(E38*P38,2)</f>
        <v>0</v>
      </c>
      <c r="R38" s="172"/>
      <c r="S38" s="172" t="s">
        <v>157</v>
      </c>
      <c r="T38" s="173" t="s">
        <v>221</v>
      </c>
      <c r="U38" s="154">
        <v>0</v>
      </c>
      <c r="V38" s="154">
        <f>ROUND(E38*U38,2)</f>
        <v>0</v>
      </c>
      <c r="W38" s="154"/>
      <c r="X38" s="154" t="s">
        <v>321</v>
      </c>
      <c r="Y38" s="145"/>
      <c r="Z38" s="145"/>
      <c r="AA38" s="145"/>
      <c r="AB38" s="145"/>
      <c r="AC38" s="145"/>
      <c r="AD38" s="145"/>
      <c r="AE38" s="145"/>
      <c r="AF38" s="145"/>
      <c r="AG38" s="145" t="s">
        <v>322</v>
      </c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</row>
    <row r="39" spans="1:60" outlineLevel="1" x14ac:dyDescent="0.2">
      <c r="A39" s="152"/>
      <c r="B39" s="153"/>
      <c r="C39" s="247" t="s">
        <v>1102</v>
      </c>
      <c r="D39" s="248"/>
      <c r="E39" s="248"/>
      <c r="F39" s="248"/>
      <c r="G39" s="248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45"/>
      <c r="Z39" s="145"/>
      <c r="AA39" s="145"/>
      <c r="AB39" s="145"/>
      <c r="AC39" s="145"/>
      <c r="AD39" s="145"/>
      <c r="AE39" s="145"/>
      <c r="AF39" s="145"/>
      <c r="AG39" s="145" t="s">
        <v>167</v>
      </c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74" t="str">
        <f>C39</f>
        <v>Náklady na provedení průzkumů nebo doplnění stávajících průzkumů, pokud je obchodní podmínky vyžadují a tyto průzkumy nejsou v</v>
      </c>
      <c r="BB39" s="145"/>
      <c r="BC39" s="145"/>
      <c r="BD39" s="145"/>
      <c r="BE39" s="145"/>
      <c r="BF39" s="145"/>
      <c r="BG39" s="145"/>
      <c r="BH39" s="145"/>
    </row>
    <row r="40" spans="1:60" outlineLevel="1" x14ac:dyDescent="0.2">
      <c r="A40" s="152"/>
      <c r="B40" s="153"/>
      <c r="C40" s="249" t="s">
        <v>1103</v>
      </c>
      <c r="D40" s="250"/>
      <c r="E40" s="250"/>
      <c r="F40" s="250"/>
      <c r="G40" s="250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45"/>
      <c r="Z40" s="145"/>
      <c r="AA40" s="145"/>
      <c r="AB40" s="145"/>
      <c r="AC40" s="145"/>
      <c r="AD40" s="145"/>
      <c r="AE40" s="145"/>
      <c r="AF40" s="145"/>
      <c r="AG40" s="145" t="s">
        <v>167</v>
      </c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74" t="str">
        <f>C40</f>
        <v>dostatečném rozsahu součástí projektové dokumentace. Jedná se zejména o Geologický - inženýrsko-geologický / radonový /</v>
      </c>
      <c r="BB40" s="145"/>
      <c r="BC40" s="145"/>
      <c r="BD40" s="145"/>
      <c r="BE40" s="145"/>
      <c r="BF40" s="145"/>
      <c r="BG40" s="145"/>
      <c r="BH40" s="145"/>
    </row>
    <row r="41" spans="1:60" outlineLevel="1" x14ac:dyDescent="0.2">
      <c r="A41" s="152"/>
      <c r="B41" s="153"/>
      <c r="C41" s="249" t="s">
        <v>1104</v>
      </c>
      <c r="D41" s="250"/>
      <c r="E41" s="250"/>
      <c r="F41" s="250"/>
      <c r="G41" s="250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45"/>
      <c r="Z41" s="145"/>
      <c r="AA41" s="145"/>
      <c r="AB41" s="145"/>
      <c r="AC41" s="145"/>
      <c r="AD41" s="145"/>
      <c r="AE41" s="145"/>
      <c r="AF41" s="145"/>
      <c r="AG41" s="145" t="s">
        <v>167</v>
      </c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74" t="str">
        <f>C41</f>
        <v>hydrogeologický / pedologický průzkum, botanický a zoologický průzkum, stavební průzkum - umělecko historický / stavebně statický a</v>
      </c>
      <c r="BB41" s="145"/>
      <c r="BC41" s="145"/>
      <c r="BD41" s="145"/>
      <c r="BE41" s="145"/>
      <c r="BF41" s="145"/>
      <c r="BG41" s="145"/>
      <c r="BH41" s="145"/>
    </row>
    <row r="42" spans="1:60" outlineLevel="1" x14ac:dyDescent="0.2">
      <c r="A42" s="152"/>
      <c r="B42" s="153"/>
      <c r="C42" s="249" t="s">
        <v>1105</v>
      </c>
      <c r="D42" s="250"/>
      <c r="E42" s="250"/>
      <c r="F42" s="250"/>
      <c r="G42" s="250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45"/>
      <c r="Z42" s="145"/>
      <c r="AA42" s="145"/>
      <c r="AB42" s="145"/>
      <c r="AC42" s="145"/>
      <c r="AD42" s="145"/>
      <c r="AE42" s="145"/>
      <c r="AF42" s="145"/>
      <c r="AG42" s="145" t="s">
        <v>167</v>
      </c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</row>
    <row r="43" spans="1:60" outlineLevel="1" x14ac:dyDescent="0.2">
      <c r="A43" s="182">
        <v>20</v>
      </c>
      <c r="B43" s="183" t="s">
        <v>1106</v>
      </c>
      <c r="C43" s="190" t="s">
        <v>1107</v>
      </c>
      <c r="D43" s="184" t="s">
        <v>320</v>
      </c>
      <c r="E43" s="185">
        <v>1</v>
      </c>
      <c r="F43" s="186"/>
      <c r="G43" s="187">
        <f>ROUND(E43*F43,2)</f>
        <v>0</v>
      </c>
      <c r="H43" s="186"/>
      <c r="I43" s="187">
        <f>ROUND(E43*H43,2)</f>
        <v>0</v>
      </c>
      <c r="J43" s="186"/>
      <c r="K43" s="187">
        <f>ROUND(E43*J43,2)</f>
        <v>0</v>
      </c>
      <c r="L43" s="187">
        <v>15</v>
      </c>
      <c r="M43" s="187">
        <f>G43*(1+L43/100)</f>
        <v>0</v>
      </c>
      <c r="N43" s="187">
        <v>0</v>
      </c>
      <c r="O43" s="187">
        <f>ROUND(E43*N43,2)</f>
        <v>0</v>
      </c>
      <c r="P43" s="187">
        <v>0</v>
      </c>
      <c r="Q43" s="187">
        <f>ROUND(E43*P43,2)</f>
        <v>0</v>
      </c>
      <c r="R43" s="187"/>
      <c r="S43" s="187" t="s">
        <v>157</v>
      </c>
      <c r="T43" s="188" t="s">
        <v>221</v>
      </c>
      <c r="U43" s="154">
        <v>0</v>
      </c>
      <c r="V43" s="154">
        <f>ROUND(E43*U43,2)</f>
        <v>0</v>
      </c>
      <c r="W43" s="154"/>
      <c r="X43" s="154" t="s">
        <v>321</v>
      </c>
      <c r="Y43" s="145"/>
      <c r="Z43" s="145"/>
      <c r="AA43" s="145"/>
      <c r="AB43" s="145"/>
      <c r="AC43" s="145"/>
      <c r="AD43" s="145"/>
      <c r="AE43" s="145"/>
      <c r="AF43" s="145"/>
      <c r="AG43" s="145" t="s">
        <v>322</v>
      </c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</row>
    <row r="44" spans="1:60" outlineLevel="1" x14ac:dyDescent="0.2">
      <c r="A44" s="167">
        <v>21</v>
      </c>
      <c r="B44" s="168" t="s">
        <v>1108</v>
      </c>
      <c r="C44" s="177" t="s">
        <v>1109</v>
      </c>
      <c r="D44" s="169" t="s">
        <v>320</v>
      </c>
      <c r="E44" s="170">
        <v>1</v>
      </c>
      <c r="F44" s="171"/>
      <c r="G44" s="172">
        <f>ROUND(E44*F44,2)</f>
        <v>0</v>
      </c>
      <c r="H44" s="171"/>
      <c r="I44" s="172">
        <f>ROUND(E44*H44,2)</f>
        <v>0</v>
      </c>
      <c r="J44" s="171"/>
      <c r="K44" s="172">
        <f>ROUND(E44*J44,2)</f>
        <v>0</v>
      </c>
      <c r="L44" s="172">
        <v>15</v>
      </c>
      <c r="M44" s="172">
        <f>G44*(1+L44/100)</f>
        <v>0</v>
      </c>
      <c r="N44" s="172">
        <v>0</v>
      </c>
      <c r="O44" s="172">
        <f>ROUND(E44*N44,2)</f>
        <v>0</v>
      </c>
      <c r="P44" s="172">
        <v>0</v>
      </c>
      <c r="Q44" s="172">
        <f>ROUND(E44*P44,2)</f>
        <v>0</v>
      </c>
      <c r="R44" s="172"/>
      <c r="S44" s="172" t="s">
        <v>157</v>
      </c>
      <c r="T44" s="173" t="s">
        <v>221</v>
      </c>
      <c r="U44" s="154">
        <v>0</v>
      </c>
      <c r="V44" s="154">
        <f>ROUND(E44*U44,2)</f>
        <v>0</v>
      </c>
      <c r="W44" s="154"/>
      <c r="X44" s="154" t="s">
        <v>321</v>
      </c>
      <c r="Y44" s="145"/>
      <c r="Z44" s="145"/>
      <c r="AA44" s="145"/>
      <c r="AB44" s="145"/>
      <c r="AC44" s="145"/>
      <c r="AD44" s="145"/>
      <c r="AE44" s="145"/>
      <c r="AF44" s="145"/>
      <c r="AG44" s="145" t="s">
        <v>322</v>
      </c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</row>
    <row r="45" spans="1:60" outlineLevel="1" x14ac:dyDescent="0.2">
      <c r="A45" s="152"/>
      <c r="B45" s="153"/>
      <c r="C45" s="247" t="s">
        <v>1110</v>
      </c>
      <c r="D45" s="248"/>
      <c r="E45" s="248"/>
      <c r="F45" s="248"/>
      <c r="G45" s="248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45"/>
      <c r="Z45" s="145"/>
      <c r="AA45" s="145"/>
      <c r="AB45" s="145"/>
      <c r="AC45" s="145"/>
      <c r="AD45" s="145"/>
      <c r="AE45" s="145"/>
      <c r="AF45" s="145"/>
      <c r="AG45" s="145" t="s">
        <v>167</v>
      </c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</row>
    <row r="46" spans="1:60" x14ac:dyDescent="0.2">
      <c r="A46" s="161" t="s">
        <v>151</v>
      </c>
      <c r="B46" s="162" t="s">
        <v>124</v>
      </c>
      <c r="C46" s="176" t="s">
        <v>28</v>
      </c>
      <c r="D46" s="163"/>
      <c r="E46" s="164"/>
      <c r="F46" s="165"/>
      <c r="G46" s="165">
        <f>SUMIF(AG47:AG64,"&lt;&gt;NOR",G47:G64)</f>
        <v>0</v>
      </c>
      <c r="H46" s="165"/>
      <c r="I46" s="165">
        <f>SUM(I47:I64)</f>
        <v>0</v>
      </c>
      <c r="J46" s="165"/>
      <c r="K46" s="165">
        <f>SUM(K47:K64)</f>
        <v>0</v>
      </c>
      <c r="L46" s="165"/>
      <c r="M46" s="165">
        <f>SUM(M47:M64)</f>
        <v>0</v>
      </c>
      <c r="N46" s="165"/>
      <c r="O46" s="165">
        <f>SUM(O47:O64)</f>
        <v>0</v>
      </c>
      <c r="P46" s="165"/>
      <c r="Q46" s="165">
        <f>SUM(Q47:Q64)</f>
        <v>0</v>
      </c>
      <c r="R46" s="165"/>
      <c r="S46" s="165"/>
      <c r="T46" s="166"/>
      <c r="U46" s="160"/>
      <c r="V46" s="160">
        <f>SUM(V47:V64)</f>
        <v>0</v>
      </c>
      <c r="W46" s="160"/>
      <c r="X46" s="160"/>
      <c r="AG46" t="s">
        <v>152</v>
      </c>
    </row>
    <row r="47" spans="1:60" outlineLevel="1" x14ac:dyDescent="0.2">
      <c r="A47" s="167">
        <v>22</v>
      </c>
      <c r="B47" s="168" t="s">
        <v>1111</v>
      </c>
      <c r="C47" s="177" t="s">
        <v>1112</v>
      </c>
      <c r="D47" s="169" t="s">
        <v>219</v>
      </c>
      <c r="E47" s="170">
        <v>1</v>
      </c>
      <c r="F47" s="171"/>
      <c r="G47" s="172">
        <f>ROUND(E47*F47,2)</f>
        <v>0</v>
      </c>
      <c r="H47" s="171"/>
      <c r="I47" s="172">
        <f>ROUND(E47*H47,2)</f>
        <v>0</v>
      </c>
      <c r="J47" s="171"/>
      <c r="K47" s="172">
        <f>ROUND(E47*J47,2)</f>
        <v>0</v>
      </c>
      <c r="L47" s="172">
        <v>15</v>
      </c>
      <c r="M47" s="172">
        <f>G47*(1+L47/100)</f>
        <v>0</v>
      </c>
      <c r="N47" s="172">
        <v>0</v>
      </c>
      <c r="O47" s="172">
        <f>ROUND(E47*N47,2)</f>
        <v>0</v>
      </c>
      <c r="P47" s="172">
        <v>0</v>
      </c>
      <c r="Q47" s="172">
        <f>ROUND(E47*P47,2)</f>
        <v>0</v>
      </c>
      <c r="R47" s="172"/>
      <c r="S47" s="172" t="s">
        <v>220</v>
      </c>
      <c r="T47" s="173" t="s">
        <v>221</v>
      </c>
      <c r="U47" s="154">
        <v>0</v>
      </c>
      <c r="V47" s="154">
        <f>ROUND(E47*U47,2)</f>
        <v>0</v>
      </c>
      <c r="W47" s="154"/>
      <c r="X47" s="154" t="s">
        <v>158</v>
      </c>
      <c r="Y47" s="145"/>
      <c r="Z47" s="145"/>
      <c r="AA47" s="145"/>
      <c r="AB47" s="145"/>
      <c r="AC47" s="145"/>
      <c r="AD47" s="145"/>
      <c r="AE47" s="145"/>
      <c r="AF47" s="145"/>
      <c r="AG47" s="145" t="s">
        <v>159</v>
      </c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</row>
    <row r="48" spans="1:60" ht="33.75" outlineLevel="1" x14ac:dyDescent="0.2">
      <c r="A48" s="152"/>
      <c r="B48" s="153"/>
      <c r="C48" s="247" t="s">
        <v>1113</v>
      </c>
      <c r="D48" s="248"/>
      <c r="E48" s="248"/>
      <c r="F48" s="248"/>
      <c r="G48" s="248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45"/>
      <c r="Z48" s="145"/>
      <c r="AA48" s="145"/>
      <c r="AB48" s="145"/>
      <c r="AC48" s="145"/>
      <c r="AD48" s="145"/>
      <c r="AE48" s="145"/>
      <c r="AF48" s="145"/>
      <c r="AG48" s="145" t="s">
        <v>167</v>
      </c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74" t="str">
        <f>C48</f>
        <v>Podrobná fotodokumentace průběhu výstavby - položka zahrnuje náklady na zřízení foto nebo video dokumentace a jej archivaci. Fotodokumentace zachytí průběh výstavby výstavby objektu včetně přípojek a veškerých zakrývaných konstrukcí . Fotodokumentace bude členěna přehledně dle  definice TDS.</v>
      </c>
      <c r="BB48" s="145"/>
      <c r="BC48" s="145"/>
      <c r="BD48" s="145"/>
      <c r="BE48" s="145"/>
      <c r="BF48" s="145"/>
      <c r="BG48" s="145"/>
      <c r="BH48" s="145"/>
    </row>
    <row r="49" spans="1:60" outlineLevel="1" x14ac:dyDescent="0.2">
      <c r="A49" s="182">
        <v>23</v>
      </c>
      <c r="B49" s="183" t="s">
        <v>1114</v>
      </c>
      <c r="C49" s="190" t="s">
        <v>1115</v>
      </c>
      <c r="D49" s="184" t="s">
        <v>245</v>
      </c>
      <c r="E49" s="185">
        <v>24</v>
      </c>
      <c r="F49" s="186"/>
      <c r="G49" s="187">
        <f>ROUND(E49*F49,2)</f>
        <v>0</v>
      </c>
      <c r="H49" s="186"/>
      <c r="I49" s="187">
        <f>ROUND(E49*H49,2)</f>
        <v>0</v>
      </c>
      <c r="J49" s="186"/>
      <c r="K49" s="187">
        <f>ROUND(E49*J49,2)</f>
        <v>0</v>
      </c>
      <c r="L49" s="187">
        <v>15</v>
      </c>
      <c r="M49" s="187">
        <f>G49*(1+L49/100)</f>
        <v>0</v>
      </c>
      <c r="N49" s="187">
        <v>0</v>
      </c>
      <c r="O49" s="187">
        <f>ROUND(E49*N49,2)</f>
        <v>0</v>
      </c>
      <c r="P49" s="187">
        <v>0</v>
      </c>
      <c r="Q49" s="187">
        <f>ROUND(E49*P49,2)</f>
        <v>0</v>
      </c>
      <c r="R49" s="187"/>
      <c r="S49" s="187" t="s">
        <v>220</v>
      </c>
      <c r="T49" s="188" t="s">
        <v>221</v>
      </c>
      <c r="U49" s="154">
        <v>0</v>
      </c>
      <c r="V49" s="154">
        <f>ROUND(E49*U49,2)</f>
        <v>0</v>
      </c>
      <c r="W49" s="154"/>
      <c r="X49" s="154" t="s">
        <v>240</v>
      </c>
      <c r="Y49" s="145"/>
      <c r="Z49" s="145"/>
      <c r="AA49" s="145"/>
      <c r="AB49" s="145"/>
      <c r="AC49" s="145"/>
      <c r="AD49" s="145"/>
      <c r="AE49" s="145"/>
      <c r="AF49" s="145"/>
      <c r="AG49" s="145" t="s">
        <v>241</v>
      </c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</row>
    <row r="50" spans="1:60" outlineLevel="1" x14ac:dyDescent="0.2">
      <c r="A50" s="182">
        <v>24</v>
      </c>
      <c r="B50" s="183" t="s">
        <v>1116</v>
      </c>
      <c r="C50" s="190" t="s">
        <v>1117</v>
      </c>
      <c r="D50" s="184" t="s">
        <v>320</v>
      </c>
      <c r="E50" s="185">
        <v>1</v>
      </c>
      <c r="F50" s="186"/>
      <c r="G50" s="187">
        <f>ROUND(E50*F50,2)</f>
        <v>0</v>
      </c>
      <c r="H50" s="186"/>
      <c r="I50" s="187">
        <f>ROUND(E50*H50,2)</f>
        <v>0</v>
      </c>
      <c r="J50" s="186"/>
      <c r="K50" s="187">
        <f>ROUND(E50*J50,2)</f>
        <v>0</v>
      </c>
      <c r="L50" s="187">
        <v>15</v>
      </c>
      <c r="M50" s="187">
        <f>G50*(1+L50/100)</f>
        <v>0</v>
      </c>
      <c r="N50" s="187">
        <v>0</v>
      </c>
      <c r="O50" s="187">
        <f>ROUND(E50*N50,2)</f>
        <v>0</v>
      </c>
      <c r="P50" s="187">
        <v>0</v>
      </c>
      <c r="Q50" s="187">
        <f>ROUND(E50*P50,2)</f>
        <v>0</v>
      </c>
      <c r="R50" s="187"/>
      <c r="S50" s="187" t="s">
        <v>157</v>
      </c>
      <c r="T50" s="188" t="s">
        <v>221</v>
      </c>
      <c r="U50" s="154">
        <v>0</v>
      </c>
      <c r="V50" s="154">
        <f>ROUND(E50*U50,2)</f>
        <v>0</v>
      </c>
      <c r="W50" s="154"/>
      <c r="X50" s="154" t="s">
        <v>321</v>
      </c>
      <c r="Y50" s="145"/>
      <c r="Z50" s="145"/>
      <c r="AA50" s="145"/>
      <c r="AB50" s="145"/>
      <c r="AC50" s="145"/>
      <c r="AD50" s="145"/>
      <c r="AE50" s="145"/>
      <c r="AF50" s="145"/>
      <c r="AG50" s="145" t="s">
        <v>322</v>
      </c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</row>
    <row r="51" spans="1:60" outlineLevel="1" x14ac:dyDescent="0.2">
      <c r="A51" s="167">
        <v>25</v>
      </c>
      <c r="B51" s="168" t="s">
        <v>1118</v>
      </c>
      <c r="C51" s="177" t="s">
        <v>1119</v>
      </c>
      <c r="D51" s="169" t="s">
        <v>320</v>
      </c>
      <c r="E51" s="170">
        <v>1</v>
      </c>
      <c r="F51" s="171"/>
      <c r="G51" s="172">
        <f>ROUND(E51*F51,2)</f>
        <v>0</v>
      </c>
      <c r="H51" s="171"/>
      <c r="I51" s="172">
        <f>ROUND(E51*H51,2)</f>
        <v>0</v>
      </c>
      <c r="J51" s="171"/>
      <c r="K51" s="172">
        <f>ROUND(E51*J51,2)</f>
        <v>0</v>
      </c>
      <c r="L51" s="172">
        <v>15</v>
      </c>
      <c r="M51" s="172">
        <f>G51*(1+L51/100)</f>
        <v>0</v>
      </c>
      <c r="N51" s="172">
        <v>0</v>
      </c>
      <c r="O51" s="172">
        <f>ROUND(E51*N51,2)</f>
        <v>0</v>
      </c>
      <c r="P51" s="172">
        <v>0</v>
      </c>
      <c r="Q51" s="172">
        <f>ROUND(E51*P51,2)</f>
        <v>0</v>
      </c>
      <c r="R51" s="172"/>
      <c r="S51" s="172" t="s">
        <v>157</v>
      </c>
      <c r="T51" s="173" t="s">
        <v>221</v>
      </c>
      <c r="U51" s="154">
        <v>0</v>
      </c>
      <c r="V51" s="154">
        <f>ROUND(E51*U51,2)</f>
        <v>0</v>
      </c>
      <c r="W51" s="154"/>
      <c r="X51" s="154" t="s">
        <v>321</v>
      </c>
      <c r="Y51" s="145"/>
      <c r="Z51" s="145"/>
      <c r="AA51" s="145"/>
      <c r="AB51" s="145"/>
      <c r="AC51" s="145"/>
      <c r="AD51" s="145"/>
      <c r="AE51" s="145"/>
      <c r="AF51" s="145"/>
      <c r="AG51" s="145" t="s">
        <v>322</v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</row>
    <row r="52" spans="1:60" outlineLevel="1" x14ac:dyDescent="0.2">
      <c r="A52" s="152"/>
      <c r="B52" s="153"/>
      <c r="C52" s="247" t="s">
        <v>1120</v>
      </c>
      <c r="D52" s="248"/>
      <c r="E52" s="248"/>
      <c r="F52" s="248"/>
      <c r="G52" s="248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45"/>
      <c r="Z52" s="145"/>
      <c r="AA52" s="145"/>
      <c r="AB52" s="145"/>
      <c r="AC52" s="145"/>
      <c r="AD52" s="145"/>
      <c r="AE52" s="145"/>
      <c r="AF52" s="145"/>
      <c r="AG52" s="145" t="s">
        <v>167</v>
      </c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74" t="str">
        <f>C52</f>
        <v>Náklady na ztížené podmínky bezpečnostních a hygienických opatření z důvodu extrémního místa provádění.</v>
      </c>
      <c r="BB52" s="145"/>
      <c r="BC52" s="145"/>
      <c r="BD52" s="145"/>
      <c r="BE52" s="145"/>
      <c r="BF52" s="145"/>
      <c r="BG52" s="145"/>
      <c r="BH52" s="145"/>
    </row>
    <row r="53" spans="1:60" outlineLevel="1" x14ac:dyDescent="0.2">
      <c r="A53" s="167">
        <v>26</v>
      </c>
      <c r="B53" s="168" t="s">
        <v>318</v>
      </c>
      <c r="C53" s="177" t="s">
        <v>319</v>
      </c>
      <c r="D53" s="169" t="s">
        <v>320</v>
      </c>
      <c r="E53" s="170">
        <v>1</v>
      </c>
      <c r="F53" s="171"/>
      <c r="G53" s="172">
        <f>ROUND(E53*F53,2)</f>
        <v>0</v>
      </c>
      <c r="H53" s="171"/>
      <c r="I53" s="172">
        <f>ROUND(E53*H53,2)</f>
        <v>0</v>
      </c>
      <c r="J53" s="171"/>
      <c r="K53" s="172">
        <f>ROUND(E53*J53,2)</f>
        <v>0</v>
      </c>
      <c r="L53" s="172">
        <v>15</v>
      </c>
      <c r="M53" s="172">
        <f>G53*(1+L53/100)</f>
        <v>0</v>
      </c>
      <c r="N53" s="172">
        <v>0</v>
      </c>
      <c r="O53" s="172">
        <f>ROUND(E53*N53,2)</f>
        <v>0</v>
      </c>
      <c r="P53" s="172">
        <v>0</v>
      </c>
      <c r="Q53" s="172">
        <f>ROUND(E53*P53,2)</f>
        <v>0</v>
      </c>
      <c r="R53" s="172"/>
      <c r="S53" s="172" t="s">
        <v>157</v>
      </c>
      <c r="T53" s="173" t="s">
        <v>221</v>
      </c>
      <c r="U53" s="154">
        <v>0</v>
      </c>
      <c r="V53" s="154">
        <f>ROUND(E53*U53,2)</f>
        <v>0</v>
      </c>
      <c r="W53" s="154"/>
      <c r="X53" s="154" t="s">
        <v>321</v>
      </c>
      <c r="Y53" s="145"/>
      <c r="Z53" s="145"/>
      <c r="AA53" s="145"/>
      <c r="AB53" s="145"/>
      <c r="AC53" s="145"/>
      <c r="AD53" s="145"/>
      <c r="AE53" s="145"/>
      <c r="AF53" s="145"/>
      <c r="AG53" s="145" t="s">
        <v>322</v>
      </c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</row>
    <row r="54" spans="1:60" ht="22.5" outlineLevel="1" x14ac:dyDescent="0.2">
      <c r="A54" s="152"/>
      <c r="B54" s="153"/>
      <c r="C54" s="247" t="s">
        <v>1121</v>
      </c>
      <c r="D54" s="248"/>
      <c r="E54" s="248"/>
      <c r="F54" s="248"/>
      <c r="G54" s="248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45"/>
      <c r="Z54" s="145"/>
      <c r="AA54" s="145"/>
      <c r="AB54" s="145"/>
      <c r="AC54" s="145"/>
      <c r="AD54" s="145"/>
      <c r="AE54" s="145"/>
      <c r="AF54" s="145"/>
      <c r="AG54" s="145" t="s">
        <v>167</v>
      </c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74" t="str">
        <f>C54</f>
        <v>Náklady na vyhotovení dokumentace skutečného provedení stavby a její předání objednateli v požadované formě a požadovaném počtu  - pouze kompletace</v>
      </c>
      <c r="BB54" s="145"/>
      <c r="BC54" s="145"/>
      <c r="BD54" s="145"/>
      <c r="BE54" s="145"/>
      <c r="BF54" s="145"/>
      <c r="BG54" s="145"/>
      <c r="BH54" s="145"/>
    </row>
    <row r="55" spans="1:60" outlineLevel="1" x14ac:dyDescent="0.2">
      <c r="A55" s="167">
        <v>27</v>
      </c>
      <c r="B55" s="168" t="s">
        <v>324</v>
      </c>
      <c r="C55" s="177" t="s">
        <v>325</v>
      </c>
      <c r="D55" s="169" t="s">
        <v>320</v>
      </c>
      <c r="E55" s="170">
        <v>1</v>
      </c>
      <c r="F55" s="171"/>
      <c r="G55" s="172">
        <f>ROUND(E55*F55,2)</f>
        <v>0</v>
      </c>
      <c r="H55" s="171"/>
      <c r="I55" s="172">
        <f>ROUND(E55*H55,2)</f>
        <v>0</v>
      </c>
      <c r="J55" s="171"/>
      <c r="K55" s="172">
        <f>ROUND(E55*J55,2)</f>
        <v>0</v>
      </c>
      <c r="L55" s="172">
        <v>15</v>
      </c>
      <c r="M55" s="172">
        <f>G55*(1+L55/100)</f>
        <v>0</v>
      </c>
      <c r="N55" s="172">
        <v>0</v>
      </c>
      <c r="O55" s="172">
        <f>ROUND(E55*N55,2)</f>
        <v>0</v>
      </c>
      <c r="P55" s="172">
        <v>0</v>
      </c>
      <c r="Q55" s="172">
        <f>ROUND(E55*P55,2)</f>
        <v>0</v>
      </c>
      <c r="R55" s="172"/>
      <c r="S55" s="172" t="s">
        <v>157</v>
      </c>
      <c r="T55" s="173" t="s">
        <v>221</v>
      </c>
      <c r="U55" s="154">
        <v>0</v>
      </c>
      <c r="V55" s="154">
        <f>ROUND(E55*U55,2)</f>
        <v>0</v>
      </c>
      <c r="W55" s="154"/>
      <c r="X55" s="154" t="s">
        <v>321</v>
      </c>
      <c r="Y55" s="145"/>
      <c r="Z55" s="145"/>
      <c r="AA55" s="145"/>
      <c r="AB55" s="145"/>
      <c r="AC55" s="145"/>
      <c r="AD55" s="145"/>
      <c r="AE55" s="145"/>
      <c r="AF55" s="145"/>
      <c r="AG55" s="145" t="s">
        <v>322</v>
      </c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</row>
    <row r="56" spans="1:60" outlineLevel="1" x14ac:dyDescent="0.2">
      <c r="A56" s="152"/>
      <c r="B56" s="153"/>
      <c r="C56" s="247" t="s">
        <v>1122</v>
      </c>
      <c r="D56" s="248"/>
      <c r="E56" s="248"/>
      <c r="F56" s="248"/>
      <c r="G56" s="248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45"/>
      <c r="Z56" s="145"/>
      <c r="AA56" s="145"/>
      <c r="AB56" s="145"/>
      <c r="AC56" s="145"/>
      <c r="AD56" s="145"/>
      <c r="AE56" s="145"/>
      <c r="AF56" s="145"/>
      <c r="AG56" s="145" t="s">
        <v>167</v>
      </c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</row>
    <row r="57" spans="1:60" outlineLevel="1" x14ac:dyDescent="0.2">
      <c r="A57" s="182">
        <v>28</v>
      </c>
      <c r="B57" s="183" t="s">
        <v>1123</v>
      </c>
      <c r="C57" s="190" t="s">
        <v>1124</v>
      </c>
      <c r="D57" s="184" t="s">
        <v>320</v>
      </c>
      <c r="E57" s="185">
        <v>1</v>
      </c>
      <c r="F57" s="186"/>
      <c r="G57" s="187">
        <f t="shared" ref="G57:G62" si="7">ROUND(E57*F57,2)</f>
        <v>0</v>
      </c>
      <c r="H57" s="186"/>
      <c r="I57" s="187">
        <f t="shared" ref="I57:I62" si="8">ROUND(E57*H57,2)</f>
        <v>0</v>
      </c>
      <c r="J57" s="186"/>
      <c r="K57" s="187">
        <f t="shared" ref="K57:K62" si="9">ROUND(E57*J57,2)</f>
        <v>0</v>
      </c>
      <c r="L57" s="187">
        <v>15</v>
      </c>
      <c r="M57" s="187">
        <f t="shared" ref="M57:M62" si="10">G57*(1+L57/100)</f>
        <v>0</v>
      </c>
      <c r="N57" s="187">
        <v>0</v>
      </c>
      <c r="O57" s="187">
        <f t="shared" ref="O57:O62" si="11">ROUND(E57*N57,2)</f>
        <v>0</v>
      </c>
      <c r="P57" s="187">
        <v>0</v>
      </c>
      <c r="Q57" s="187">
        <f t="shared" ref="Q57:Q62" si="12">ROUND(E57*P57,2)</f>
        <v>0</v>
      </c>
      <c r="R57" s="187"/>
      <c r="S57" s="187" t="s">
        <v>157</v>
      </c>
      <c r="T57" s="188" t="s">
        <v>221</v>
      </c>
      <c r="U57" s="154">
        <v>0</v>
      </c>
      <c r="V57" s="154">
        <f t="shared" ref="V57:V62" si="13">ROUND(E57*U57,2)</f>
        <v>0</v>
      </c>
      <c r="W57" s="154"/>
      <c r="X57" s="154" t="s">
        <v>321</v>
      </c>
      <c r="Y57" s="145"/>
      <c r="Z57" s="145"/>
      <c r="AA57" s="145"/>
      <c r="AB57" s="145"/>
      <c r="AC57" s="145"/>
      <c r="AD57" s="145"/>
      <c r="AE57" s="145"/>
      <c r="AF57" s="145"/>
      <c r="AG57" s="145" t="s">
        <v>322</v>
      </c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</row>
    <row r="58" spans="1:60" outlineLevel="1" x14ac:dyDescent="0.2">
      <c r="A58" s="182">
        <v>29</v>
      </c>
      <c r="B58" s="183" t="s">
        <v>1125</v>
      </c>
      <c r="C58" s="190" t="s">
        <v>1126</v>
      </c>
      <c r="D58" s="184" t="s">
        <v>219</v>
      </c>
      <c r="E58" s="185">
        <v>1</v>
      </c>
      <c r="F58" s="186"/>
      <c r="G58" s="187">
        <f t="shared" si="7"/>
        <v>0</v>
      </c>
      <c r="H58" s="186"/>
      <c r="I58" s="187">
        <f t="shared" si="8"/>
        <v>0</v>
      </c>
      <c r="J58" s="186"/>
      <c r="K58" s="187">
        <f t="shared" si="9"/>
        <v>0</v>
      </c>
      <c r="L58" s="187">
        <v>15</v>
      </c>
      <c r="M58" s="187">
        <f t="shared" si="10"/>
        <v>0</v>
      </c>
      <c r="N58" s="187">
        <v>0</v>
      </c>
      <c r="O58" s="187">
        <f t="shared" si="11"/>
        <v>0</v>
      </c>
      <c r="P58" s="187">
        <v>0</v>
      </c>
      <c r="Q58" s="187">
        <f t="shared" si="12"/>
        <v>0</v>
      </c>
      <c r="R58" s="187"/>
      <c r="S58" s="187" t="s">
        <v>220</v>
      </c>
      <c r="T58" s="188" t="s">
        <v>221</v>
      </c>
      <c r="U58" s="154">
        <v>0</v>
      </c>
      <c r="V58" s="154">
        <f t="shared" si="13"/>
        <v>0</v>
      </c>
      <c r="W58" s="154"/>
      <c r="X58" s="154" t="s">
        <v>321</v>
      </c>
      <c r="Y58" s="145"/>
      <c r="Z58" s="145"/>
      <c r="AA58" s="145"/>
      <c r="AB58" s="145"/>
      <c r="AC58" s="145"/>
      <c r="AD58" s="145"/>
      <c r="AE58" s="145"/>
      <c r="AF58" s="145"/>
      <c r="AG58" s="145" t="s">
        <v>322</v>
      </c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</row>
    <row r="59" spans="1:60" outlineLevel="1" x14ac:dyDescent="0.2">
      <c r="A59" s="182">
        <v>30</v>
      </c>
      <c r="B59" s="183" t="s">
        <v>1127</v>
      </c>
      <c r="C59" s="190" t="s">
        <v>1128</v>
      </c>
      <c r="D59" s="184" t="s">
        <v>219</v>
      </c>
      <c r="E59" s="185">
        <v>1</v>
      </c>
      <c r="F59" s="186"/>
      <c r="G59" s="187">
        <f t="shared" si="7"/>
        <v>0</v>
      </c>
      <c r="H59" s="186"/>
      <c r="I59" s="187">
        <f t="shared" si="8"/>
        <v>0</v>
      </c>
      <c r="J59" s="186"/>
      <c r="K59" s="187">
        <f t="shared" si="9"/>
        <v>0</v>
      </c>
      <c r="L59" s="187">
        <v>15</v>
      </c>
      <c r="M59" s="187">
        <f t="shared" si="10"/>
        <v>0</v>
      </c>
      <c r="N59" s="187">
        <v>0</v>
      </c>
      <c r="O59" s="187">
        <f t="shared" si="11"/>
        <v>0</v>
      </c>
      <c r="P59" s="187">
        <v>0</v>
      </c>
      <c r="Q59" s="187">
        <f t="shared" si="12"/>
        <v>0</v>
      </c>
      <c r="R59" s="187"/>
      <c r="S59" s="187" t="s">
        <v>220</v>
      </c>
      <c r="T59" s="188" t="s">
        <v>221</v>
      </c>
      <c r="U59" s="154">
        <v>0</v>
      </c>
      <c r="V59" s="154">
        <f t="shared" si="13"/>
        <v>0</v>
      </c>
      <c r="W59" s="154"/>
      <c r="X59" s="154" t="s">
        <v>321</v>
      </c>
      <c r="Y59" s="145"/>
      <c r="Z59" s="145"/>
      <c r="AA59" s="145"/>
      <c r="AB59" s="145"/>
      <c r="AC59" s="145"/>
      <c r="AD59" s="145"/>
      <c r="AE59" s="145"/>
      <c r="AF59" s="145"/>
      <c r="AG59" s="145" t="s">
        <v>322</v>
      </c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</row>
    <row r="60" spans="1:60" ht="22.5" outlineLevel="1" x14ac:dyDescent="0.2">
      <c r="A60" s="182">
        <v>31</v>
      </c>
      <c r="B60" s="183" t="s">
        <v>1129</v>
      </c>
      <c r="C60" s="190" t="s">
        <v>1130</v>
      </c>
      <c r="D60" s="184" t="s">
        <v>219</v>
      </c>
      <c r="E60" s="185">
        <v>1</v>
      </c>
      <c r="F60" s="186"/>
      <c r="G60" s="187">
        <f t="shared" si="7"/>
        <v>0</v>
      </c>
      <c r="H60" s="186"/>
      <c r="I60" s="187">
        <f t="shared" si="8"/>
        <v>0</v>
      </c>
      <c r="J60" s="186"/>
      <c r="K60" s="187">
        <f t="shared" si="9"/>
        <v>0</v>
      </c>
      <c r="L60" s="187">
        <v>15</v>
      </c>
      <c r="M60" s="187">
        <f t="shared" si="10"/>
        <v>0</v>
      </c>
      <c r="N60" s="187">
        <v>0</v>
      </c>
      <c r="O60" s="187">
        <f t="shared" si="11"/>
        <v>0</v>
      </c>
      <c r="P60" s="187">
        <v>0</v>
      </c>
      <c r="Q60" s="187">
        <f t="shared" si="12"/>
        <v>0</v>
      </c>
      <c r="R60" s="187"/>
      <c r="S60" s="187" t="s">
        <v>220</v>
      </c>
      <c r="T60" s="188" t="s">
        <v>221</v>
      </c>
      <c r="U60" s="154">
        <v>0</v>
      </c>
      <c r="V60" s="154">
        <f t="shared" si="13"/>
        <v>0</v>
      </c>
      <c r="W60" s="154"/>
      <c r="X60" s="154" t="s">
        <v>321</v>
      </c>
      <c r="Y60" s="145"/>
      <c r="Z60" s="145"/>
      <c r="AA60" s="145"/>
      <c r="AB60" s="145"/>
      <c r="AC60" s="145"/>
      <c r="AD60" s="145"/>
      <c r="AE60" s="145"/>
      <c r="AF60" s="145"/>
      <c r="AG60" s="145" t="s">
        <v>322</v>
      </c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</row>
    <row r="61" spans="1:60" outlineLevel="1" x14ac:dyDescent="0.2">
      <c r="A61" s="182">
        <v>32</v>
      </c>
      <c r="B61" s="183" t="s">
        <v>1131</v>
      </c>
      <c r="C61" s="190" t="s">
        <v>1132</v>
      </c>
      <c r="D61" s="184" t="s">
        <v>196</v>
      </c>
      <c r="E61" s="185">
        <v>1</v>
      </c>
      <c r="F61" s="186"/>
      <c r="G61" s="187">
        <f t="shared" si="7"/>
        <v>0</v>
      </c>
      <c r="H61" s="186"/>
      <c r="I61" s="187">
        <f t="shared" si="8"/>
        <v>0</v>
      </c>
      <c r="J61" s="186"/>
      <c r="K61" s="187">
        <f t="shared" si="9"/>
        <v>0</v>
      </c>
      <c r="L61" s="187">
        <v>15</v>
      </c>
      <c r="M61" s="187">
        <f t="shared" si="10"/>
        <v>0</v>
      </c>
      <c r="N61" s="187">
        <v>0</v>
      </c>
      <c r="O61" s="187">
        <f t="shared" si="11"/>
        <v>0</v>
      </c>
      <c r="P61" s="187">
        <v>0</v>
      </c>
      <c r="Q61" s="187">
        <f t="shared" si="12"/>
        <v>0</v>
      </c>
      <c r="R61" s="187"/>
      <c r="S61" s="187" t="s">
        <v>220</v>
      </c>
      <c r="T61" s="188" t="s">
        <v>221</v>
      </c>
      <c r="U61" s="154">
        <v>0</v>
      </c>
      <c r="V61" s="154">
        <f t="shared" si="13"/>
        <v>0</v>
      </c>
      <c r="W61" s="154"/>
      <c r="X61" s="154" t="s">
        <v>321</v>
      </c>
      <c r="Y61" s="145"/>
      <c r="Z61" s="145"/>
      <c r="AA61" s="145"/>
      <c r="AB61" s="145"/>
      <c r="AC61" s="145"/>
      <c r="AD61" s="145"/>
      <c r="AE61" s="145"/>
      <c r="AF61" s="145"/>
      <c r="AG61" s="145" t="s">
        <v>322</v>
      </c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</row>
    <row r="62" spans="1:60" outlineLevel="1" x14ac:dyDescent="0.2">
      <c r="A62" s="167">
        <v>33</v>
      </c>
      <c r="B62" s="168" t="s">
        <v>1133</v>
      </c>
      <c r="C62" s="177" t="s">
        <v>1134</v>
      </c>
      <c r="D62" s="169" t="s">
        <v>219</v>
      </c>
      <c r="E62" s="170">
        <v>1</v>
      </c>
      <c r="F62" s="171"/>
      <c r="G62" s="172">
        <f t="shared" si="7"/>
        <v>0</v>
      </c>
      <c r="H62" s="171"/>
      <c r="I62" s="172">
        <f t="shared" si="8"/>
        <v>0</v>
      </c>
      <c r="J62" s="171"/>
      <c r="K62" s="172">
        <f t="shared" si="9"/>
        <v>0</v>
      </c>
      <c r="L62" s="172">
        <v>15</v>
      </c>
      <c r="M62" s="172">
        <f t="shared" si="10"/>
        <v>0</v>
      </c>
      <c r="N62" s="172">
        <v>0</v>
      </c>
      <c r="O62" s="172">
        <f t="shared" si="11"/>
        <v>0</v>
      </c>
      <c r="P62" s="172">
        <v>0</v>
      </c>
      <c r="Q62" s="172">
        <f t="shared" si="12"/>
        <v>0</v>
      </c>
      <c r="R62" s="172"/>
      <c r="S62" s="172" t="s">
        <v>220</v>
      </c>
      <c r="T62" s="173" t="s">
        <v>221</v>
      </c>
      <c r="U62" s="154">
        <v>0</v>
      </c>
      <c r="V62" s="154">
        <f t="shared" si="13"/>
        <v>0</v>
      </c>
      <c r="W62" s="154"/>
      <c r="X62" s="154" t="s">
        <v>321</v>
      </c>
      <c r="Y62" s="145"/>
      <c r="Z62" s="145"/>
      <c r="AA62" s="145"/>
      <c r="AB62" s="145"/>
      <c r="AC62" s="145"/>
      <c r="AD62" s="145"/>
      <c r="AE62" s="145"/>
      <c r="AF62" s="145"/>
      <c r="AG62" s="145" t="s">
        <v>322</v>
      </c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</row>
    <row r="63" spans="1:60" outlineLevel="1" x14ac:dyDescent="0.2">
      <c r="A63" s="152"/>
      <c r="B63" s="153"/>
      <c r="C63" s="247" t="s">
        <v>1135</v>
      </c>
      <c r="D63" s="248"/>
      <c r="E63" s="248"/>
      <c r="F63" s="248"/>
      <c r="G63" s="248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45"/>
      <c r="Z63" s="145"/>
      <c r="AA63" s="145"/>
      <c r="AB63" s="145"/>
      <c r="AC63" s="145"/>
      <c r="AD63" s="145"/>
      <c r="AE63" s="145"/>
      <c r="AF63" s="145"/>
      <c r="AG63" s="145" t="s">
        <v>167</v>
      </c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</row>
    <row r="64" spans="1:60" outlineLevel="1" x14ac:dyDescent="0.2">
      <c r="A64" s="167">
        <v>34</v>
      </c>
      <c r="B64" s="168" t="s">
        <v>1136</v>
      </c>
      <c r="C64" s="177" t="s">
        <v>1137</v>
      </c>
      <c r="D64" s="169" t="s">
        <v>219</v>
      </c>
      <c r="E64" s="170">
        <v>1</v>
      </c>
      <c r="F64" s="171"/>
      <c r="G64" s="172">
        <f>ROUND(E64*F64,2)</f>
        <v>0</v>
      </c>
      <c r="H64" s="171"/>
      <c r="I64" s="172">
        <f>ROUND(E64*H64,2)</f>
        <v>0</v>
      </c>
      <c r="J64" s="171"/>
      <c r="K64" s="172">
        <f>ROUND(E64*J64,2)</f>
        <v>0</v>
      </c>
      <c r="L64" s="172">
        <v>15</v>
      </c>
      <c r="M64" s="172">
        <f>G64*(1+L64/100)</f>
        <v>0</v>
      </c>
      <c r="N64" s="172">
        <v>0</v>
      </c>
      <c r="O64" s="172">
        <f>ROUND(E64*N64,2)</f>
        <v>0</v>
      </c>
      <c r="P64" s="172">
        <v>0</v>
      </c>
      <c r="Q64" s="172">
        <f>ROUND(E64*P64,2)</f>
        <v>0</v>
      </c>
      <c r="R64" s="172"/>
      <c r="S64" s="172" t="s">
        <v>220</v>
      </c>
      <c r="T64" s="173" t="s">
        <v>221</v>
      </c>
      <c r="U64" s="154">
        <v>0</v>
      </c>
      <c r="V64" s="154">
        <f>ROUND(E64*U64,2)</f>
        <v>0</v>
      </c>
      <c r="W64" s="154"/>
      <c r="X64" s="154" t="s">
        <v>321</v>
      </c>
      <c r="Y64" s="145"/>
      <c r="Z64" s="145"/>
      <c r="AA64" s="145"/>
      <c r="AB64" s="145"/>
      <c r="AC64" s="145"/>
      <c r="AD64" s="145"/>
      <c r="AE64" s="145"/>
      <c r="AF64" s="145"/>
      <c r="AG64" s="145" t="s">
        <v>322</v>
      </c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</row>
    <row r="65" spans="1:33" x14ac:dyDescent="0.2">
      <c r="A65" s="3"/>
      <c r="B65" s="4"/>
      <c r="C65" s="179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AE65">
        <v>15</v>
      </c>
      <c r="AF65">
        <v>21</v>
      </c>
      <c r="AG65" t="s">
        <v>138</v>
      </c>
    </row>
    <row r="66" spans="1:33" x14ac:dyDescent="0.2">
      <c r="A66" s="148"/>
      <c r="B66" s="149" t="s">
        <v>29</v>
      </c>
      <c r="C66" s="180"/>
      <c r="D66" s="150"/>
      <c r="E66" s="151"/>
      <c r="F66" s="151"/>
      <c r="G66" s="175">
        <f>G8+G46</f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AE66">
        <f>SUMIF(L7:L64,AE65,G7:G64)</f>
        <v>0</v>
      </c>
      <c r="AF66">
        <f>SUMIF(L7:L64,AF65,G7:G64)</f>
        <v>0</v>
      </c>
      <c r="AG66" t="s">
        <v>326</v>
      </c>
    </row>
    <row r="67" spans="1:33" x14ac:dyDescent="0.2">
      <c r="C67" s="181"/>
      <c r="D67" s="10"/>
      <c r="AG67" t="s">
        <v>327</v>
      </c>
    </row>
    <row r="68" spans="1:33" x14ac:dyDescent="0.2">
      <c r="D68" s="10"/>
    </row>
    <row r="69" spans="1:33" x14ac:dyDescent="0.2">
      <c r="D69" s="10"/>
    </row>
    <row r="70" spans="1:33" x14ac:dyDescent="0.2">
      <c r="D70" s="10"/>
    </row>
    <row r="71" spans="1:33" x14ac:dyDescent="0.2">
      <c r="D71" s="10"/>
    </row>
    <row r="72" spans="1:33" x14ac:dyDescent="0.2">
      <c r="D72" s="10"/>
    </row>
    <row r="73" spans="1:33" x14ac:dyDescent="0.2">
      <c r="D73" s="10"/>
    </row>
    <row r="74" spans="1:33" x14ac:dyDescent="0.2">
      <c r="D74" s="10"/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gHZeUfpMRIetLPZbkntLHcAKeQu3fkMTEYGe6RFtVULy6jBI8CUyeqX6vwOdZviSoBZvN5ZyRfQBxLpJi65vaQ==" saltValue="v6Mk6rTCRCiWCZRInuW/hA==" spinCount="100000" sheet="1"/>
  <mergeCells count="25">
    <mergeCell ref="C25:G25"/>
    <mergeCell ref="A1:G1"/>
    <mergeCell ref="C2:G2"/>
    <mergeCell ref="C3:G3"/>
    <mergeCell ref="C4:G4"/>
    <mergeCell ref="C23:G23"/>
    <mergeCell ref="C41:G41"/>
    <mergeCell ref="C26:G26"/>
    <mergeCell ref="C27:G27"/>
    <mergeCell ref="C28:G28"/>
    <mergeCell ref="C29:G29"/>
    <mergeCell ref="C32:G32"/>
    <mergeCell ref="C33:G33"/>
    <mergeCell ref="C34:G34"/>
    <mergeCell ref="C36:G36"/>
    <mergeCell ref="C37:G37"/>
    <mergeCell ref="C39:G39"/>
    <mergeCell ref="C40:G40"/>
    <mergeCell ref="C63:G63"/>
    <mergeCell ref="C42:G42"/>
    <mergeCell ref="C45:G45"/>
    <mergeCell ref="C48:G48"/>
    <mergeCell ref="C52:G52"/>
    <mergeCell ref="C54:G54"/>
    <mergeCell ref="C56:G5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56</vt:i4>
      </vt:variant>
    </vt:vector>
  </HeadingPairs>
  <TitlesOfParts>
    <vt:vector size="64" baseType="lpstr">
      <vt:lpstr>Pokyny pro vyplnění</vt:lpstr>
      <vt:lpstr>Stavba</vt:lpstr>
      <vt:lpstr>VzorPolozky</vt:lpstr>
      <vt:lpstr>SO01 01 Pol</vt:lpstr>
      <vt:lpstr>SO01 02 Pol</vt:lpstr>
      <vt:lpstr>SO01 03 Pol</vt:lpstr>
      <vt:lpstr>SO01 04 Pol</vt:lpstr>
      <vt:lpstr>SO01 05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01 Pol'!Názvy_tisku</vt:lpstr>
      <vt:lpstr>'SO01 02 Pol'!Názvy_tisku</vt:lpstr>
      <vt:lpstr>'SO01 03 Pol'!Názvy_tisku</vt:lpstr>
      <vt:lpstr>'SO01 04 Pol'!Názvy_tisku</vt:lpstr>
      <vt:lpstr>'SO01 05 Pol'!Názvy_tisku</vt:lpstr>
      <vt:lpstr>oadresa</vt:lpstr>
      <vt:lpstr>Stavba!Objednatel</vt:lpstr>
      <vt:lpstr>Stavba!Objekt</vt:lpstr>
      <vt:lpstr>'SO01 01 Pol'!Oblast_tisku</vt:lpstr>
      <vt:lpstr>'SO01 02 Pol'!Oblast_tisku</vt:lpstr>
      <vt:lpstr>'SO01 03 Pol'!Oblast_tisku</vt:lpstr>
      <vt:lpstr>'SO01 04 Pol'!Oblast_tisku</vt:lpstr>
      <vt:lpstr>'SO01 05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Skorpik Matej</dc:creator>
  <cp:lastModifiedBy>Skorpik Matej</cp:lastModifiedBy>
  <cp:lastPrinted>2019-03-19T12:27:02Z</cp:lastPrinted>
  <dcterms:created xsi:type="dcterms:W3CDTF">2009-04-08T07:15:50Z</dcterms:created>
  <dcterms:modified xsi:type="dcterms:W3CDTF">2023-01-24T07:45:20Z</dcterms:modified>
</cp:coreProperties>
</file>