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3\OPS Pod Lipami - 3 ks\"/>
    </mc:Choice>
  </mc:AlternateContent>
  <workbookProtection workbookAlgorithmName="SHA-512" workbookHashValue="ggTpNMzyKHi5/2Cf40wPze/OFgYw3kFp5HEwUK/FmB+qpfk4tA8P9ujwIdnsOf/oJSiQG32sPo8FtS7b7ljxyA==" workbookSaltValue="2BYacCAHyr3+rejetjMWQg==" workbookSpinCount="100000" lockStructure="1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VN a ON 01 Naklady" sheetId="12" r:id="rId4"/>
    <sheet name="SO01 D.1.4.a Pol" sheetId="13" r:id="rId5"/>
    <sheet name="SO01 D.1.4.f Pol" sheetId="14" r:id="rId6"/>
    <sheet name="SO01 D1.4.d Pol" sheetId="15" r:id="rId7"/>
    <sheet name="SO02 D.1.4.a Pol" sheetId="16" r:id="rId8"/>
    <sheet name="SO02 D.1.4.d Pol" sheetId="17" r:id="rId9"/>
    <sheet name="SO02 D.1.4.f Pol" sheetId="18" r:id="rId10"/>
    <sheet name="SO03 D.1.4.a Pol" sheetId="19" r:id="rId11"/>
    <sheet name="SO03 D.1.4.d Pol" sheetId="20" r:id="rId12"/>
    <sheet name="SO03 D.1.4.f Pol" sheetId="21" r:id="rId13"/>
  </sheets>
  <externalReferences>
    <externalReference r:id="rId14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D.1.4.a Pol'!$1:$7</definedName>
    <definedName name="_xlnm.Print_Titles" localSheetId="5">'SO01 D.1.4.f Pol'!$1:$7</definedName>
    <definedName name="_xlnm.Print_Titles" localSheetId="6">'SO01 D1.4.d Pol'!$1:$7</definedName>
    <definedName name="_xlnm.Print_Titles" localSheetId="7">'SO02 D.1.4.a Pol'!$1:$7</definedName>
    <definedName name="_xlnm.Print_Titles" localSheetId="8">'SO02 D.1.4.d Pol'!$1:$7</definedName>
    <definedName name="_xlnm.Print_Titles" localSheetId="9">'SO02 D.1.4.f Pol'!$1:$7</definedName>
    <definedName name="_xlnm.Print_Titles" localSheetId="10">'SO03 D.1.4.a Pol'!$1:$7</definedName>
    <definedName name="_xlnm.Print_Titles" localSheetId="11">'SO03 D.1.4.d Pol'!$1:$7</definedName>
    <definedName name="_xlnm.Print_Titles" localSheetId="12">'SO03 D.1.4.f Pol'!$1:$7</definedName>
    <definedName name="_xlnm.Print_Titles" localSheetId="3">'VN a ON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D.1.4.a Pol'!$A$1:$X$132</definedName>
    <definedName name="_xlnm.Print_Area" localSheetId="5">'SO01 D.1.4.f Pol'!$A$1:$X$76</definedName>
    <definedName name="_xlnm.Print_Area" localSheetId="6">'SO01 D1.4.d Pol'!$A$1:$X$150</definedName>
    <definedName name="_xlnm.Print_Area" localSheetId="7">'SO02 D.1.4.a Pol'!$A$1:$X$132</definedName>
    <definedName name="_xlnm.Print_Area" localSheetId="8">'SO02 D.1.4.d Pol'!$A$1:$X$150</definedName>
    <definedName name="_xlnm.Print_Area" localSheetId="9">'SO02 D.1.4.f Pol'!$A$1:$X$76</definedName>
    <definedName name="_xlnm.Print_Area" localSheetId="10">'SO03 D.1.4.a Pol'!$A$1:$X$132</definedName>
    <definedName name="_xlnm.Print_Area" localSheetId="11">'SO03 D.1.4.d Pol'!$A$1:$X$150</definedName>
    <definedName name="_xlnm.Print_Area" localSheetId="12">'SO03 D.1.4.f Pol'!$A$1:$X$76</definedName>
    <definedName name="_xlnm.Print_Area" localSheetId="1">Stavba!$A$1:$J$91</definedName>
    <definedName name="_xlnm.Print_Area" localSheetId="3">'VN a ON 01 Naklady'!$A$1:$X$40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G54" i="1"/>
  <c r="F54" i="1"/>
  <c r="G53" i="1"/>
  <c r="F53" i="1"/>
  <c r="G52" i="1"/>
  <c r="F52" i="1"/>
  <c r="I52" i="1" s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5" i="21"/>
  <c r="BA66" i="21"/>
  <c r="BA64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AF75" i="21" s="1"/>
  <c r="I24" i="21"/>
  <c r="K24" i="21"/>
  <c r="O24" i="21"/>
  <c r="Q24" i="21"/>
  <c r="V24" i="21"/>
  <c r="G25" i="21"/>
  <c r="I25" i="21"/>
  <c r="G26" i="21"/>
  <c r="I26" i="21"/>
  <c r="K26" i="21"/>
  <c r="K25" i="21" s="1"/>
  <c r="M26" i="21"/>
  <c r="O26" i="21"/>
  <c r="O25" i="21" s="1"/>
  <c r="Q26" i="21"/>
  <c r="V26" i="21"/>
  <c r="V25" i="21" s="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Q25" i="21" s="1"/>
  <c r="V29" i="21"/>
  <c r="G31" i="21"/>
  <c r="I31" i="21"/>
  <c r="I30" i="21" s="1"/>
  <c r="K31" i="21"/>
  <c r="M31" i="21"/>
  <c r="O31" i="21"/>
  <c r="O30" i="21" s="1"/>
  <c r="Q31" i="21"/>
  <c r="V31" i="21"/>
  <c r="G32" i="21"/>
  <c r="G30" i="21" s="1"/>
  <c r="I32" i="21"/>
  <c r="K32" i="21"/>
  <c r="K30" i="21" s="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Q30" i="21" s="1"/>
  <c r="V37" i="21"/>
  <c r="G38" i="21"/>
  <c r="M38" i="21" s="1"/>
  <c r="I38" i="21"/>
  <c r="K38" i="21"/>
  <c r="O38" i="21"/>
  <c r="Q38" i="21"/>
  <c r="V38" i="21"/>
  <c r="V30" i="21" s="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2" i="21"/>
  <c r="I42" i="21"/>
  <c r="K42" i="21"/>
  <c r="K41" i="21" s="1"/>
  <c r="M42" i="21"/>
  <c r="O42" i="21"/>
  <c r="O41" i="21" s="1"/>
  <c r="Q42" i="21"/>
  <c r="V42" i="21"/>
  <c r="V41" i="21" s="1"/>
  <c r="G43" i="21"/>
  <c r="I43" i="21"/>
  <c r="K43" i="21"/>
  <c r="M43" i="21"/>
  <c r="O43" i="21"/>
  <c r="Q43" i="21"/>
  <c r="Q41" i="21" s="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G41" i="21" s="1"/>
  <c r="I48" i="21"/>
  <c r="K48" i="21"/>
  <c r="O48" i="21"/>
  <c r="Q48" i="21"/>
  <c r="V48" i="21"/>
  <c r="G49" i="21"/>
  <c r="M49" i="21" s="1"/>
  <c r="I49" i="21"/>
  <c r="I41" i="21" s="1"/>
  <c r="K49" i="21"/>
  <c r="O49" i="21"/>
  <c r="Q49" i="21"/>
  <c r="V49" i="21"/>
  <c r="G50" i="21"/>
  <c r="I50" i="21"/>
  <c r="K50" i="21"/>
  <c r="M50" i="21"/>
  <c r="O50" i="21"/>
  <c r="Q50" i="21"/>
  <c r="V50" i="21"/>
  <c r="G51" i="21"/>
  <c r="I51" i="21"/>
  <c r="K51" i="21"/>
  <c r="M51" i="21"/>
  <c r="O51" i="21"/>
  <c r="Q51" i="21"/>
  <c r="V51" i="21"/>
  <c r="G52" i="21"/>
  <c r="I52" i="21"/>
  <c r="K52" i="21"/>
  <c r="M52" i="21"/>
  <c r="O52" i="21"/>
  <c r="Q52" i="21"/>
  <c r="V52" i="21"/>
  <c r="G53" i="21"/>
  <c r="I53" i="21"/>
  <c r="K53" i="21"/>
  <c r="M53" i="21"/>
  <c r="O53" i="21"/>
  <c r="Q53" i="21"/>
  <c r="V53" i="21"/>
  <c r="Q54" i="21"/>
  <c r="V54" i="21"/>
  <c r="G55" i="21"/>
  <c r="I55" i="21"/>
  <c r="I54" i="21" s="1"/>
  <c r="K55" i="21"/>
  <c r="M55" i="21"/>
  <c r="O55" i="21"/>
  <c r="O54" i="21" s="1"/>
  <c r="Q55" i="21"/>
  <c r="V55" i="21"/>
  <c r="G56" i="21"/>
  <c r="G54" i="21" s="1"/>
  <c r="I56" i="21"/>
  <c r="K56" i="21"/>
  <c r="K54" i="21" s="1"/>
  <c r="O56" i="21"/>
  <c r="Q56" i="21"/>
  <c r="V56" i="21"/>
  <c r="G57" i="21"/>
  <c r="M57" i="21" s="1"/>
  <c r="I57" i="21"/>
  <c r="K57" i="21"/>
  <c r="O57" i="21"/>
  <c r="Q57" i="21"/>
  <c r="V57" i="21"/>
  <c r="G58" i="21"/>
  <c r="I58" i="21"/>
  <c r="K58" i="21"/>
  <c r="M58" i="21"/>
  <c r="O58" i="21"/>
  <c r="Q58" i="21"/>
  <c r="V58" i="21"/>
  <c r="G60" i="21"/>
  <c r="G59" i="21" s="1"/>
  <c r="I60" i="21"/>
  <c r="I59" i="21" s="1"/>
  <c r="K60" i="21"/>
  <c r="M60" i="21"/>
  <c r="O60" i="21"/>
  <c r="O59" i="21" s="1"/>
  <c r="Q60" i="21"/>
  <c r="V60" i="21"/>
  <c r="V59" i="21" s="1"/>
  <c r="G61" i="21"/>
  <c r="M61" i="21" s="1"/>
  <c r="I61" i="21"/>
  <c r="K61" i="21"/>
  <c r="O61" i="21"/>
  <c r="Q61" i="21"/>
  <c r="Q59" i="21" s="1"/>
  <c r="V61" i="21"/>
  <c r="G62" i="21"/>
  <c r="M62" i="21" s="1"/>
  <c r="I62" i="21"/>
  <c r="K62" i="21"/>
  <c r="O62" i="21"/>
  <c r="Q62" i="21"/>
  <c r="V62" i="2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Q65" i="21"/>
  <c r="V65" i="21"/>
  <c r="G67" i="21"/>
  <c r="M67" i="21" s="1"/>
  <c r="I67" i="21"/>
  <c r="K67" i="21"/>
  <c r="O67" i="21"/>
  <c r="Q67" i="21"/>
  <c r="V67" i="21"/>
  <c r="G68" i="21"/>
  <c r="M68" i="21" s="1"/>
  <c r="I68" i="21"/>
  <c r="K68" i="21"/>
  <c r="K59" i="21" s="1"/>
  <c r="O68" i="21"/>
  <c r="Q68" i="21"/>
  <c r="V68" i="21"/>
  <c r="G69" i="21"/>
  <c r="I69" i="21"/>
  <c r="K69" i="21"/>
  <c r="M69" i="21"/>
  <c r="O69" i="21"/>
  <c r="Q69" i="21"/>
  <c r="V69" i="21"/>
  <c r="G70" i="21"/>
  <c r="I70" i="21"/>
  <c r="K70" i="21"/>
  <c r="M70" i="21"/>
  <c r="O70" i="21"/>
  <c r="Q70" i="21"/>
  <c r="V70" i="21"/>
  <c r="G71" i="21"/>
  <c r="I71" i="21"/>
  <c r="K71" i="21"/>
  <c r="M71" i="21"/>
  <c r="O71" i="21"/>
  <c r="Q71" i="21"/>
  <c r="V71" i="21"/>
  <c r="G72" i="21"/>
  <c r="M72" i="21" s="1"/>
  <c r="I72" i="21"/>
  <c r="K72" i="21"/>
  <c r="O72" i="21"/>
  <c r="Q72" i="21"/>
  <c r="V72" i="21"/>
  <c r="G73" i="21"/>
  <c r="I73" i="21"/>
  <c r="K73" i="21"/>
  <c r="M73" i="21"/>
  <c r="O73" i="21"/>
  <c r="Q73" i="21"/>
  <c r="V73" i="21"/>
  <c r="AE75" i="21"/>
  <c r="G149" i="20"/>
  <c r="I8" i="20"/>
  <c r="O8" i="20"/>
  <c r="G9" i="20"/>
  <c r="G8" i="20" s="1"/>
  <c r="I9" i="20"/>
  <c r="K9" i="20"/>
  <c r="K8" i="20" s="1"/>
  <c r="O9" i="20"/>
  <c r="Q9" i="20"/>
  <c r="Q8" i="20" s="1"/>
  <c r="V9" i="20"/>
  <c r="V8" i="20" s="1"/>
  <c r="G12" i="20"/>
  <c r="I12" i="20"/>
  <c r="K12" i="20"/>
  <c r="M12" i="20"/>
  <c r="O12" i="20"/>
  <c r="Q12" i="20"/>
  <c r="V12" i="20"/>
  <c r="G16" i="20"/>
  <c r="M16" i="20" s="1"/>
  <c r="I16" i="20"/>
  <c r="I15" i="20" s="1"/>
  <c r="K16" i="20"/>
  <c r="K15" i="20" s="1"/>
  <c r="O16" i="20"/>
  <c r="Q16" i="20"/>
  <c r="Q15" i="20" s="1"/>
  <c r="V16" i="20"/>
  <c r="V15" i="20" s="1"/>
  <c r="G19" i="20"/>
  <c r="I19" i="20"/>
  <c r="K19" i="20"/>
  <c r="M19" i="20"/>
  <c r="O19" i="20"/>
  <c r="Q19" i="20"/>
  <c r="V19" i="20"/>
  <c r="G22" i="20"/>
  <c r="I22" i="20"/>
  <c r="K22" i="20"/>
  <c r="M22" i="20"/>
  <c r="O22" i="20"/>
  <c r="Q22" i="20"/>
  <c r="V22" i="20"/>
  <c r="G25" i="20"/>
  <c r="M25" i="20" s="1"/>
  <c r="I25" i="20"/>
  <c r="K25" i="20"/>
  <c r="O25" i="20"/>
  <c r="O15" i="20" s="1"/>
  <c r="Q25" i="20"/>
  <c r="V25" i="20"/>
  <c r="G28" i="20"/>
  <c r="M28" i="20" s="1"/>
  <c r="I28" i="20"/>
  <c r="K28" i="20"/>
  <c r="O28" i="20"/>
  <c r="Q28" i="20"/>
  <c r="V28" i="20"/>
  <c r="G31" i="20"/>
  <c r="M31" i="20" s="1"/>
  <c r="I31" i="20"/>
  <c r="K31" i="20"/>
  <c r="O31" i="20"/>
  <c r="Q31" i="20"/>
  <c r="V31" i="20"/>
  <c r="G34" i="20"/>
  <c r="I34" i="20"/>
  <c r="K34" i="20"/>
  <c r="M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M39" i="20" s="1"/>
  <c r="I39" i="20"/>
  <c r="K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7" i="20"/>
  <c r="I47" i="20"/>
  <c r="K47" i="20"/>
  <c r="M47" i="20"/>
  <c r="O47" i="20"/>
  <c r="Q47" i="20"/>
  <c r="V47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I52" i="20"/>
  <c r="K52" i="20"/>
  <c r="M52" i="20"/>
  <c r="O52" i="20"/>
  <c r="Q52" i="20"/>
  <c r="V52" i="20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M55" i="20" s="1"/>
  <c r="I55" i="20"/>
  <c r="K55" i="20"/>
  <c r="O55" i="20"/>
  <c r="Q55" i="20"/>
  <c r="V55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K59" i="20"/>
  <c r="O59" i="20"/>
  <c r="Q59" i="20"/>
  <c r="V59" i="20"/>
  <c r="G60" i="20"/>
  <c r="I60" i="20"/>
  <c r="K60" i="20"/>
  <c r="M60" i="20"/>
  <c r="O60" i="20"/>
  <c r="Q60" i="20"/>
  <c r="V60" i="20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4" i="20"/>
  <c r="M64" i="20" s="1"/>
  <c r="I64" i="20"/>
  <c r="K64" i="20"/>
  <c r="O64" i="20"/>
  <c r="Q64" i="20"/>
  <c r="V64" i="20"/>
  <c r="G67" i="20"/>
  <c r="G66" i="20" s="1"/>
  <c r="I67" i="20"/>
  <c r="I66" i="20" s="1"/>
  <c r="K67" i="20"/>
  <c r="M67" i="20"/>
  <c r="O67" i="20"/>
  <c r="O66" i="20" s="1"/>
  <c r="Q67" i="20"/>
  <c r="V67" i="20"/>
  <c r="G68" i="20"/>
  <c r="M68" i="20" s="1"/>
  <c r="I68" i="20"/>
  <c r="K68" i="20"/>
  <c r="O68" i="20"/>
  <c r="Q68" i="20"/>
  <c r="V68" i="20"/>
  <c r="G70" i="20"/>
  <c r="M70" i="20" s="1"/>
  <c r="I70" i="20"/>
  <c r="K70" i="20"/>
  <c r="O70" i="20"/>
  <c r="Q70" i="20"/>
  <c r="Q66" i="20" s="1"/>
  <c r="V70" i="20"/>
  <c r="G72" i="20"/>
  <c r="I72" i="20"/>
  <c r="K72" i="20"/>
  <c r="K66" i="20" s="1"/>
  <c r="M72" i="20"/>
  <c r="O72" i="20"/>
  <c r="Q72" i="20"/>
  <c r="V72" i="20"/>
  <c r="G73" i="20"/>
  <c r="I73" i="20"/>
  <c r="K73" i="20"/>
  <c r="M73" i="20"/>
  <c r="O73" i="20"/>
  <c r="Q73" i="20"/>
  <c r="V73" i="20"/>
  <c r="G75" i="20"/>
  <c r="M75" i="20" s="1"/>
  <c r="I75" i="20"/>
  <c r="K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V66" i="20" s="1"/>
  <c r="G81" i="20"/>
  <c r="M81" i="20" s="1"/>
  <c r="I81" i="20"/>
  <c r="I80" i="20" s="1"/>
  <c r="K81" i="20"/>
  <c r="K80" i="20" s="1"/>
  <c r="O81" i="20"/>
  <c r="O80" i="20" s="1"/>
  <c r="Q81" i="20"/>
  <c r="Q80" i="20" s="1"/>
  <c r="V81" i="20"/>
  <c r="G83" i="20"/>
  <c r="M83" i="20" s="1"/>
  <c r="I83" i="20"/>
  <c r="K83" i="20"/>
  <c r="O83" i="20"/>
  <c r="Q83" i="20"/>
  <c r="V83" i="20"/>
  <c r="G85" i="20"/>
  <c r="I85" i="20"/>
  <c r="K85" i="20"/>
  <c r="M85" i="20"/>
  <c r="O85" i="20"/>
  <c r="Q85" i="20"/>
  <c r="V85" i="20"/>
  <c r="V80" i="20" s="1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Q87" i="20"/>
  <c r="V87" i="20"/>
  <c r="G88" i="20"/>
  <c r="M88" i="20" s="1"/>
  <c r="I88" i="20"/>
  <c r="K88" i="20"/>
  <c r="O88" i="20"/>
  <c r="Q88" i="20"/>
  <c r="V88" i="20"/>
  <c r="G91" i="20"/>
  <c r="M91" i="20" s="1"/>
  <c r="I91" i="20"/>
  <c r="K91" i="20"/>
  <c r="O91" i="20"/>
  <c r="Q91" i="20"/>
  <c r="V91" i="20"/>
  <c r="G94" i="20"/>
  <c r="M94" i="20" s="1"/>
  <c r="I94" i="20"/>
  <c r="K94" i="20"/>
  <c r="O94" i="20"/>
  <c r="Q94" i="20"/>
  <c r="V94" i="20"/>
  <c r="G95" i="20"/>
  <c r="M95" i="20" s="1"/>
  <c r="I95" i="20"/>
  <c r="K95" i="20"/>
  <c r="O95" i="20"/>
  <c r="Q95" i="20"/>
  <c r="V95" i="20"/>
  <c r="G96" i="20"/>
  <c r="M96" i="20" s="1"/>
  <c r="I96" i="20"/>
  <c r="K96" i="20"/>
  <c r="O96" i="20"/>
  <c r="Q96" i="20"/>
  <c r="V96" i="20"/>
  <c r="G97" i="20"/>
  <c r="I97" i="20"/>
  <c r="K97" i="20"/>
  <c r="M97" i="20"/>
  <c r="O97" i="20"/>
  <c r="Q97" i="20"/>
  <c r="V97" i="20"/>
  <c r="G98" i="20"/>
  <c r="I98" i="20"/>
  <c r="K98" i="20"/>
  <c r="M98" i="20"/>
  <c r="O98" i="20"/>
  <c r="Q98" i="20"/>
  <c r="V98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M102" i="20" s="1"/>
  <c r="I102" i="20"/>
  <c r="K102" i="20"/>
  <c r="O102" i="20"/>
  <c r="Q102" i="20"/>
  <c r="V102" i="20"/>
  <c r="G103" i="20"/>
  <c r="M103" i="20" s="1"/>
  <c r="I103" i="20"/>
  <c r="K103" i="20"/>
  <c r="O103" i="20"/>
  <c r="Q103" i="20"/>
  <c r="V103" i="20"/>
  <c r="G105" i="20"/>
  <c r="I105" i="20"/>
  <c r="I104" i="20" s="1"/>
  <c r="K105" i="20"/>
  <c r="K104" i="20" s="1"/>
  <c r="M105" i="20"/>
  <c r="O105" i="20"/>
  <c r="O104" i="20" s="1"/>
  <c r="Q105" i="20"/>
  <c r="V105" i="20"/>
  <c r="V104" i="20" s="1"/>
  <c r="G107" i="20"/>
  <c r="I107" i="20"/>
  <c r="K107" i="20"/>
  <c r="M107" i="20"/>
  <c r="O107" i="20"/>
  <c r="Q107" i="20"/>
  <c r="V107" i="20"/>
  <c r="G109" i="20"/>
  <c r="I109" i="20"/>
  <c r="K109" i="20"/>
  <c r="M109" i="20"/>
  <c r="O109" i="20"/>
  <c r="Q109" i="20"/>
  <c r="Q104" i="20" s="1"/>
  <c r="V109" i="20"/>
  <c r="G111" i="20"/>
  <c r="I111" i="20"/>
  <c r="K111" i="20"/>
  <c r="M111" i="20"/>
  <c r="O111" i="20"/>
  <c r="Q111" i="20"/>
  <c r="V111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M116" i="20" s="1"/>
  <c r="I116" i="20"/>
  <c r="K116" i="20"/>
  <c r="O116" i="20"/>
  <c r="Q116" i="20"/>
  <c r="V116" i="20"/>
  <c r="G117" i="20"/>
  <c r="AF149" i="20" s="1"/>
  <c r="I117" i="20"/>
  <c r="K117" i="20"/>
  <c r="O117" i="20"/>
  <c r="Q117" i="20"/>
  <c r="V117" i="20"/>
  <c r="G118" i="20"/>
  <c r="I118" i="20"/>
  <c r="K118" i="20"/>
  <c r="M118" i="20"/>
  <c r="O118" i="20"/>
  <c r="Q118" i="20"/>
  <c r="V118" i="20"/>
  <c r="G119" i="20"/>
  <c r="I119" i="20"/>
  <c r="K119" i="20"/>
  <c r="M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M124" i="20" s="1"/>
  <c r="I124" i="20"/>
  <c r="K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I126" i="20"/>
  <c r="K126" i="20"/>
  <c r="M126" i="20"/>
  <c r="O126" i="20"/>
  <c r="Q126" i="20"/>
  <c r="V126" i="20"/>
  <c r="G127" i="20"/>
  <c r="I127" i="20"/>
  <c r="K127" i="20"/>
  <c r="M127" i="20"/>
  <c r="O127" i="20"/>
  <c r="Q127" i="20"/>
  <c r="V127" i="20"/>
  <c r="G128" i="20"/>
  <c r="I128" i="20"/>
  <c r="K128" i="20"/>
  <c r="M128" i="20"/>
  <c r="O128" i="20"/>
  <c r="Q128" i="20"/>
  <c r="V128" i="20"/>
  <c r="G130" i="20"/>
  <c r="G129" i="20" s="1"/>
  <c r="I130" i="20"/>
  <c r="K130" i="20"/>
  <c r="K129" i="20" s="1"/>
  <c r="O130" i="20"/>
  <c r="Q130" i="20"/>
  <c r="Q129" i="20" s="1"/>
  <c r="V130" i="20"/>
  <c r="V129" i="20" s="1"/>
  <c r="G131" i="20"/>
  <c r="M131" i="20" s="1"/>
  <c r="I131" i="20"/>
  <c r="K131" i="20"/>
  <c r="O131" i="20"/>
  <c r="Q131" i="20"/>
  <c r="V131" i="20"/>
  <c r="G132" i="20"/>
  <c r="M132" i="20" s="1"/>
  <c r="I132" i="20"/>
  <c r="I129" i="20" s="1"/>
  <c r="K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I134" i="20"/>
  <c r="K134" i="20"/>
  <c r="M134" i="20"/>
  <c r="O134" i="20"/>
  <c r="Q134" i="20"/>
  <c r="V134" i="20"/>
  <c r="G135" i="20"/>
  <c r="I135" i="20"/>
  <c r="K135" i="20"/>
  <c r="M135" i="20"/>
  <c r="O135" i="20"/>
  <c r="Q135" i="20"/>
  <c r="V135" i="20"/>
  <c r="G136" i="20"/>
  <c r="I136" i="20"/>
  <c r="K136" i="20"/>
  <c r="M136" i="20"/>
  <c r="O136" i="20"/>
  <c r="O129" i="20" s="1"/>
  <c r="Q136" i="20"/>
  <c r="V136" i="20"/>
  <c r="G137" i="20"/>
  <c r="M137" i="20" s="1"/>
  <c r="I137" i="20"/>
  <c r="K137" i="20"/>
  <c r="O137" i="20"/>
  <c r="Q137" i="20"/>
  <c r="V137" i="20"/>
  <c r="Q138" i="20"/>
  <c r="G139" i="20"/>
  <c r="M139" i="20" s="1"/>
  <c r="I139" i="20"/>
  <c r="I138" i="20" s="1"/>
  <c r="K139" i="20"/>
  <c r="O139" i="20"/>
  <c r="O138" i="20" s="1"/>
  <c r="Q139" i="20"/>
  <c r="V139" i="20"/>
  <c r="V138" i="20" s="1"/>
  <c r="G141" i="20"/>
  <c r="M141" i="20" s="1"/>
  <c r="I141" i="20"/>
  <c r="K141" i="20"/>
  <c r="O141" i="20"/>
  <c r="Q141" i="20"/>
  <c r="V141" i="20"/>
  <c r="G143" i="20"/>
  <c r="M143" i="20" s="1"/>
  <c r="I143" i="20"/>
  <c r="K143" i="20"/>
  <c r="K138" i="20" s="1"/>
  <c r="O143" i="20"/>
  <c r="Q143" i="20"/>
  <c r="V143" i="20"/>
  <c r="G144" i="20"/>
  <c r="I144" i="20"/>
  <c r="K144" i="20"/>
  <c r="M144" i="20"/>
  <c r="O144" i="20"/>
  <c r="Q144" i="20"/>
  <c r="V144" i="20"/>
  <c r="AE149" i="20"/>
  <c r="G131" i="19"/>
  <c r="BA126" i="19"/>
  <c r="BA125" i="19"/>
  <c r="BA53" i="19"/>
  <c r="BA16" i="19"/>
  <c r="BA12" i="19"/>
  <c r="G8" i="19"/>
  <c r="K8" i="19"/>
  <c r="G9" i="19"/>
  <c r="I9" i="19"/>
  <c r="I8" i="19" s="1"/>
  <c r="K9" i="19"/>
  <c r="M9" i="19"/>
  <c r="O9" i="19"/>
  <c r="Q9" i="19"/>
  <c r="Q8" i="19" s="1"/>
  <c r="V9" i="19"/>
  <c r="V8" i="19" s="1"/>
  <c r="G11" i="19"/>
  <c r="I11" i="19"/>
  <c r="K11" i="19"/>
  <c r="M11" i="19"/>
  <c r="O11" i="19"/>
  <c r="O8" i="19" s="1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20" i="19"/>
  <c r="K20" i="19"/>
  <c r="Q20" i="19"/>
  <c r="V20" i="19"/>
  <c r="G21" i="19"/>
  <c r="I21" i="19"/>
  <c r="I20" i="19" s="1"/>
  <c r="K21" i="19"/>
  <c r="M21" i="19"/>
  <c r="M20" i="19" s="1"/>
  <c r="O21" i="19"/>
  <c r="O20" i="19" s="1"/>
  <c r="Q21" i="19"/>
  <c r="V21" i="19"/>
  <c r="G22" i="19"/>
  <c r="K22" i="19"/>
  <c r="O22" i="19"/>
  <c r="G23" i="19"/>
  <c r="I23" i="19"/>
  <c r="I22" i="19" s="1"/>
  <c r="K23" i="19"/>
  <c r="M23" i="19"/>
  <c r="M22" i="19" s="1"/>
  <c r="O23" i="19"/>
  <c r="Q23" i="19"/>
  <c r="Q22" i="19" s="1"/>
  <c r="V23" i="19"/>
  <c r="V22" i="19" s="1"/>
  <c r="G24" i="19"/>
  <c r="K24" i="19"/>
  <c r="O24" i="19"/>
  <c r="V24" i="19"/>
  <c r="G25" i="19"/>
  <c r="I25" i="19"/>
  <c r="I24" i="19" s="1"/>
  <c r="K25" i="19"/>
  <c r="M25" i="19"/>
  <c r="M24" i="19" s="1"/>
  <c r="O25" i="19"/>
  <c r="Q25" i="19"/>
  <c r="Q24" i="19" s="1"/>
  <c r="V25" i="19"/>
  <c r="G27" i="19"/>
  <c r="K27" i="19"/>
  <c r="O27" i="19"/>
  <c r="V27" i="19"/>
  <c r="G28" i="19"/>
  <c r="I28" i="19"/>
  <c r="I27" i="19" s="1"/>
  <c r="K28" i="19"/>
  <c r="M28" i="19"/>
  <c r="M27" i="19" s="1"/>
  <c r="O28" i="19"/>
  <c r="Q28" i="19"/>
  <c r="Q27" i="19" s="1"/>
  <c r="V28" i="19"/>
  <c r="G29" i="19"/>
  <c r="K29" i="19"/>
  <c r="O29" i="19"/>
  <c r="V29" i="19"/>
  <c r="G30" i="19"/>
  <c r="I30" i="19"/>
  <c r="I29" i="19" s="1"/>
  <c r="K30" i="19"/>
  <c r="M30" i="19"/>
  <c r="M29" i="19" s="1"/>
  <c r="O30" i="19"/>
  <c r="Q30" i="19"/>
  <c r="Q29" i="19" s="1"/>
  <c r="V30" i="19"/>
  <c r="G31" i="19"/>
  <c r="K31" i="19"/>
  <c r="O31" i="19"/>
  <c r="V31" i="19"/>
  <c r="G32" i="19"/>
  <c r="I32" i="19"/>
  <c r="I31" i="19" s="1"/>
  <c r="K32" i="19"/>
  <c r="M32" i="19"/>
  <c r="M31" i="19" s="1"/>
  <c r="O32" i="19"/>
  <c r="Q32" i="19"/>
  <c r="Q31" i="19" s="1"/>
  <c r="V32" i="19"/>
  <c r="G36" i="19"/>
  <c r="K36" i="19"/>
  <c r="O36" i="19"/>
  <c r="V36" i="19"/>
  <c r="G37" i="19"/>
  <c r="I37" i="19"/>
  <c r="I36" i="19" s="1"/>
  <c r="K37" i="19"/>
  <c r="M37" i="19"/>
  <c r="M36" i="19" s="1"/>
  <c r="O37" i="19"/>
  <c r="Q37" i="19"/>
  <c r="Q36" i="19" s="1"/>
  <c r="V37" i="19"/>
  <c r="G39" i="19"/>
  <c r="K39" i="19"/>
  <c r="O39" i="19"/>
  <c r="V39" i="19"/>
  <c r="G40" i="19"/>
  <c r="I40" i="19"/>
  <c r="I39" i="19" s="1"/>
  <c r="K40" i="19"/>
  <c r="M40" i="19"/>
  <c r="M39" i="19" s="1"/>
  <c r="O40" i="19"/>
  <c r="Q40" i="19"/>
  <c r="Q39" i="19" s="1"/>
  <c r="V40" i="19"/>
  <c r="G43" i="19"/>
  <c r="V43" i="19"/>
  <c r="G44" i="19"/>
  <c r="I44" i="19"/>
  <c r="I43" i="19" s="1"/>
  <c r="K44" i="19"/>
  <c r="M44" i="19"/>
  <c r="O44" i="19"/>
  <c r="Q44" i="19"/>
  <c r="Q43" i="19" s="1"/>
  <c r="V44" i="19"/>
  <c r="G46" i="19"/>
  <c r="M46" i="19" s="1"/>
  <c r="I46" i="19"/>
  <c r="K46" i="19"/>
  <c r="K43" i="19" s="1"/>
  <c r="O46" i="19"/>
  <c r="O43" i="19" s="1"/>
  <c r="Q46" i="19"/>
  <c r="V46" i="19"/>
  <c r="G48" i="19"/>
  <c r="I48" i="19"/>
  <c r="K48" i="19"/>
  <c r="M48" i="19"/>
  <c r="O48" i="19"/>
  <c r="Q48" i="19"/>
  <c r="V48" i="19"/>
  <c r="G49" i="19"/>
  <c r="K49" i="19"/>
  <c r="O49" i="19"/>
  <c r="V49" i="19"/>
  <c r="G50" i="19"/>
  <c r="I50" i="19"/>
  <c r="I49" i="19" s="1"/>
  <c r="K50" i="19"/>
  <c r="M50" i="19"/>
  <c r="M49" i="19" s="1"/>
  <c r="O50" i="19"/>
  <c r="Q50" i="19"/>
  <c r="Q49" i="19" s="1"/>
  <c r="V50" i="19"/>
  <c r="G51" i="19"/>
  <c r="K51" i="19"/>
  <c r="O51" i="19"/>
  <c r="V51" i="19"/>
  <c r="G52" i="19"/>
  <c r="I52" i="19"/>
  <c r="I51" i="19" s="1"/>
  <c r="K52" i="19"/>
  <c r="M52" i="19"/>
  <c r="M51" i="19" s="1"/>
  <c r="O52" i="19"/>
  <c r="Q52" i="19"/>
  <c r="Q51" i="19" s="1"/>
  <c r="V52" i="19"/>
  <c r="G54" i="19"/>
  <c r="K54" i="19"/>
  <c r="O54" i="19"/>
  <c r="V54" i="19"/>
  <c r="G55" i="19"/>
  <c r="I55" i="19"/>
  <c r="I54" i="19" s="1"/>
  <c r="K55" i="19"/>
  <c r="M55" i="19"/>
  <c r="M54" i="19" s="1"/>
  <c r="O55" i="19"/>
  <c r="Q55" i="19"/>
  <c r="Q54" i="19" s="1"/>
  <c r="V55" i="19"/>
  <c r="G57" i="19"/>
  <c r="K57" i="19"/>
  <c r="G58" i="19"/>
  <c r="I58" i="19"/>
  <c r="I57" i="19" s="1"/>
  <c r="K58" i="19"/>
  <c r="M58" i="19"/>
  <c r="O58" i="19"/>
  <c r="Q58" i="19"/>
  <c r="Q57" i="19" s="1"/>
  <c r="V58" i="19"/>
  <c r="G61" i="19"/>
  <c r="M61" i="19" s="1"/>
  <c r="I61" i="19"/>
  <c r="K61" i="19"/>
  <c r="O61" i="19"/>
  <c r="O57" i="19" s="1"/>
  <c r="Q61" i="19"/>
  <c r="V61" i="19"/>
  <c r="V57" i="19" s="1"/>
  <c r="G63" i="19"/>
  <c r="I63" i="19"/>
  <c r="K63" i="19"/>
  <c r="M63" i="19"/>
  <c r="O63" i="19"/>
  <c r="Q63" i="19"/>
  <c r="V63" i="19"/>
  <c r="O65" i="19"/>
  <c r="V65" i="19"/>
  <c r="G66" i="19"/>
  <c r="I66" i="19"/>
  <c r="I65" i="19" s="1"/>
  <c r="K66" i="19"/>
  <c r="M66" i="19"/>
  <c r="O66" i="19"/>
  <c r="Q66" i="19"/>
  <c r="Q65" i="19" s="1"/>
  <c r="V66" i="19"/>
  <c r="G67" i="19"/>
  <c r="G65" i="19" s="1"/>
  <c r="I67" i="19"/>
  <c r="K67" i="19"/>
  <c r="K65" i="19" s="1"/>
  <c r="O67" i="19"/>
  <c r="Q67" i="19"/>
  <c r="V67" i="19"/>
  <c r="I68" i="19"/>
  <c r="G69" i="19"/>
  <c r="M69" i="19" s="1"/>
  <c r="I69" i="19"/>
  <c r="K69" i="19"/>
  <c r="K68" i="19" s="1"/>
  <c r="O69" i="19"/>
  <c r="O68" i="19" s="1"/>
  <c r="Q69" i="19"/>
  <c r="V69" i="19"/>
  <c r="V68" i="19" s="1"/>
  <c r="G71" i="19"/>
  <c r="I71" i="19"/>
  <c r="K71" i="19"/>
  <c r="M71" i="19"/>
  <c r="O71" i="19"/>
  <c r="Q71" i="19"/>
  <c r="Q68" i="19" s="1"/>
  <c r="V71" i="19"/>
  <c r="G73" i="19"/>
  <c r="M73" i="19" s="1"/>
  <c r="I73" i="19"/>
  <c r="K73" i="19"/>
  <c r="O73" i="19"/>
  <c r="Q73" i="19"/>
  <c r="V73" i="19"/>
  <c r="G75" i="19"/>
  <c r="I75" i="19"/>
  <c r="K75" i="19"/>
  <c r="M75" i="19"/>
  <c r="O75" i="19"/>
  <c r="Q75" i="19"/>
  <c r="V75" i="19"/>
  <c r="G77" i="19"/>
  <c r="M77" i="19" s="1"/>
  <c r="I77" i="19"/>
  <c r="K77" i="19"/>
  <c r="O77" i="19"/>
  <c r="Q77" i="19"/>
  <c r="V77" i="19"/>
  <c r="G79" i="19"/>
  <c r="I79" i="19"/>
  <c r="K79" i="19"/>
  <c r="M79" i="19"/>
  <c r="O79" i="19"/>
  <c r="Q79" i="19"/>
  <c r="V79" i="19"/>
  <c r="G81" i="19"/>
  <c r="K81" i="19"/>
  <c r="O81" i="19"/>
  <c r="V81" i="19"/>
  <c r="G82" i="19"/>
  <c r="I82" i="19"/>
  <c r="I81" i="19" s="1"/>
  <c r="K82" i="19"/>
  <c r="M82" i="19"/>
  <c r="M81" i="19" s="1"/>
  <c r="O82" i="19"/>
  <c r="Q82" i="19"/>
  <c r="Q81" i="19" s="1"/>
  <c r="V82" i="19"/>
  <c r="G85" i="19"/>
  <c r="K85" i="19"/>
  <c r="G86" i="19"/>
  <c r="I86" i="19"/>
  <c r="I85" i="19" s="1"/>
  <c r="K86" i="19"/>
  <c r="M86" i="19"/>
  <c r="O86" i="19"/>
  <c r="Q86" i="19"/>
  <c r="Q85" i="19" s="1"/>
  <c r="V86" i="19"/>
  <c r="G89" i="19"/>
  <c r="M89" i="19" s="1"/>
  <c r="I89" i="19"/>
  <c r="K89" i="19"/>
  <c r="O89" i="19"/>
  <c r="O85" i="19" s="1"/>
  <c r="Q89" i="19"/>
  <c r="V89" i="19"/>
  <c r="V85" i="19" s="1"/>
  <c r="I91" i="19"/>
  <c r="Q91" i="19"/>
  <c r="G92" i="19"/>
  <c r="G91" i="19" s="1"/>
  <c r="I92" i="19"/>
  <c r="K92" i="19"/>
  <c r="K91" i="19" s="1"/>
  <c r="O92" i="19"/>
  <c r="O91" i="19" s="1"/>
  <c r="Q92" i="19"/>
  <c r="V92" i="19"/>
  <c r="V91" i="19" s="1"/>
  <c r="I93" i="19"/>
  <c r="Q93" i="19"/>
  <c r="G94" i="19"/>
  <c r="G93" i="19" s="1"/>
  <c r="I94" i="19"/>
  <c r="K94" i="19"/>
  <c r="K93" i="19" s="1"/>
  <c r="O94" i="19"/>
  <c r="O93" i="19" s="1"/>
  <c r="Q94" i="19"/>
  <c r="V94" i="19"/>
  <c r="V93" i="19" s="1"/>
  <c r="I96" i="19"/>
  <c r="Q96" i="19"/>
  <c r="G97" i="19"/>
  <c r="M97" i="19" s="1"/>
  <c r="M96" i="19" s="1"/>
  <c r="I97" i="19"/>
  <c r="K97" i="19"/>
  <c r="K96" i="19" s="1"/>
  <c r="O97" i="19"/>
  <c r="O96" i="19" s="1"/>
  <c r="Q97" i="19"/>
  <c r="V97" i="19"/>
  <c r="V96" i="19" s="1"/>
  <c r="G98" i="19"/>
  <c r="I98" i="19"/>
  <c r="G99" i="19"/>
  <c r="M99" i="19" s="1"/>
  <c r="M98" i="19" s="1"/>
  <c r="I99" i="19"/>
  <c r="K99" i="19"/>
  <c r="K98" i="19" s="1"/>
  <c r="O99" i="19"/>
  <c r="O98" i="19" s="1"/>
  <c r="Q99" i="19"/>
  <c r="V99" i="19"/>
  <c r="V98" i="19" s="1"/>
  <c r="G101" i="19"/>
  <c r="I101" i="19"/>
  <c r="K101" i="19"/>
  <c r="M101" i="19"/>
  <c r="O101" i="19"/>
  <c r="Q101" i="19"/>
  <c r="Q98" i="19" s="1"/>
  <c r="V101" i="19"/>
  <c r="V103" i="19"/>
  <c r="G104" i="19"/>
  <c r="I104" i="19"/>
  <c r="I103" i="19" s="1"/>
  <c r="K104" i="19"/>
  <c r="M104" i="19"/>
  <c r="O104" i="19"/>
  <c r="Q104" i="19"/>
  <c r="Q103" i="19" s="1"/>
  <c r="V104" i="19"/>
  <c r="G105" i="19"/>
  <c r="G103" i="19" s="1"/>
  <c r="I105" i="19"/>
  <c r="K105" i="19"/>
  <c r="K103" i="19" s="1"/>
  <c r="O105" i="19"/>
  <c r="Q105" i="19"/>
  <c r="V105" i="19"/>
  <c r="G107" i="19"/>
  <c r="I107" i="19"/>
  <c r="K107" i="19"/>
  <c r="M107" i="19"/>
  <c r="O107" i="19"/>
  <c r="Q107" i="19"/>
  <c r="V107" i="19"/>
  <c r="G108" i="19"/>
  <c r="M108" i="19" s="1"/>
  <c r="I108" i="19"/>
  <c r="K108" i="19"/>
  <c r="O108" i="19"/>
  <c r="O103" i="19" s="1"/>
  <c r="Q108" i="19"/>
  <c r="V108" i="19"/>
  <c r="G110" i="19"/>
  <c r="I110" i="19"/>
  <c r="Q110" i="19"/>
  <c r="G111" i="19"/>
  <c r="M111" i="19" s="1"/>
  <c r="M110" i="19" s="1"/>
  <c r="I111" i="19"/>
  <c r="K111" i="19"/>
  <c r="K110" i="19" s="1"/>
  <c r="O111" i="19"/>
  <c r="O110" i="19" s="1"/>
  <c r="Q111" i="19"/>
  <c r="V111" i="19"/>
  <c r="V110" i="19" s="1"/>
  <c r="K116" i="19"/>
  <c r="Q116" i="19"/>
  <c r="G117" i="19"/>
  <c r="G116" i="19" s="1"/>
  <c r="I117" i="19"/>
  <c r="K117" i="19"/>
  <c r="O117" i="19"/>
  <c r="O116" i="19" s="1"/>
  <c r="Q117" i="19"/>
  <c r="V117" i="19"/>
  <c r="V116" i="19" s="1"/>
  <c r="G121" i="19"/>
  <c r="I121" i="19"/>
  <c r="I116" i="19" s="1"/>
  <c r="K121" i="19"/>
  <c r="M121" i="19"/>
  <c r="O121" i="19"/>
  <c r="Q121" i="19"/>
  <c r="V121" i="19"/>
  <c r="G123" i="19"/>
  <c r="V123" i="19"/>
  <c r="G124" i="19"/>
  <c r="I124" i="19"/>
  <c r="I123" i="19" s="1"/>
  <c r="K124" i="19"/>
  <c r="M124" i="19"/>
  <c r="O124" i="19"/>
  <c r="Q124" i="19"/>
  <c r="V124" i="19"/>
  <c r="G127" i="19"/>
  <c r="M127" i="19" s="1"/>
  <c r="I127" i="19"/>
  <c r="K127" i="19"/>
  <c r="K123" i="19" s="1"/>
  <c r="O127" i="19"/>
  <c r="O123" i="19" s="1"/>
  <c r="Q127" i="19"/>
  <c r="V127" i="19"/>
  <c r="G129" i="19"/>
  <c r="I129" i="19"/>
  <c r="K129" i="19"/>
  <c r="M129" i="19"/>
  <c r="O129" i="19"/>
  <c r="Q129" i="19"/>
  <c r="Q123" i="19" s="1"/>
  <c r="V129" i="19"/>
  <c r="AE131" i="19"/>
  <c r="G75" i="18"/>
  <c r="BA66" i="18"/>
  <c r="BA64" i="18"/>
  <c r="G9" i="18"/>
  <c r="I9" i="18"/>
  <c r="I8" i="18" s="1"/>
  <c r="K9" i="18"/>
  <c r="K8" i="18" s="1"/>
  <c r="M9" i="18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G8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I25" i="18"/>
  <c r="G26" i="18"/>
  <c r="I26" i="18"/>
  <c r="K26" i="18"/>
  <c r="K25" i="18" s="1"/>
  <c r="M26" i="18"/>
  <c r="O26" i="18"/>
  <c r="O25" i="18" s="1"/>
  <c r="Q26" i="18"/>
  <c r="V26" i="18"/>
  <c r="V25" i="18" s="1"/>
  <c r="G27" i="18"/>
  <c r="I27" i="18"/>
  <c r="K27" i="18"/>
  <c r="M27" i="18"/>
  <c r="O27" i="18"/>
  <c r="Q27" i="18"/>
  <c r="V27" i="18"/>
  <c r="G28" i="18"/>
  <c r="G25" i="18" s="1"/>
  <c r="I28" i="18"/>
  <c r="K28" i="18"/>
  <c r="O28" i="18"/>
  <c r="Q28" i="18"/>
  <c r="V28" i="18"/>
  <c r="G29" i="18"/>
  <c r="M29" i="18" s="1"/>
  <c r="I29" i="18"/>
  <c r="K29" i="18"/>
  <c r="O29" i="18"/>
  <c r="Q29" i="18"/>
  <c r="Q25" i="18" s="1"/>
  <c r="V29" i="18"/>
  <c r="G31" i="18"/>
  <c r="I31" i="18"/>
  <c r="I30" i="18" s="1"/>
  <c r="K31" i="18"/>
  <c r="M31" i="18"/>
  <c r="O31" i="18"/>
  <c r="O30" i="18" s="1"/>
  <c r="Q31" i="18"/>
  <c r="V31" i="18"/>
  <c r="G32" i="18"/>
  <c r="AF75" i="18" s="1"/>
  <c r="I32" i="18"/>
  <c r="K32" i="18"/>
  <c r="O32" i="18"/>
  <c r="Q32" i="18"/>
  <c r="V32" i="18"/>
  <c r="G33" i="18"/>
  <c r="M33" i="18" s="1"/>
  <c r="I33" i="18"/>
  <c r="K33" i="18"/>
  <c r="O33" i="18"/>
  <c r="Q33" i="18"/>
  <c r="Q30" i="18" s="1"/>
  <c r="V33" i="18"/>
  <c r="G34" i="18"/>
  <c r="I34" i="18"/>
  <c r="K34" i="18"/>
  <c r="K30" i="18" s="1"/>
  <c r="M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V30" i="18" s="1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K41" i="18" s="1"/>
  <c r="M42" i="18"/>
  <c r="O42" i="18"/>
  <c r="O41" i="18" s="1"/>
  <c r="Q42" i="18"/>
  <c r="V42" i="18"/>
  <c r="V41" i="18" s="1"/>
  <c r="G43" i="18"/>
  <c r="I43" i="18"/>
  <c r="K43" i="18"/>
  <c r="M43" i="18"/>
  <c r="O43" i="18"/>
  <c r="Q43" i="18"/>
  <c r="V43" i="18"/>
  <c r="G44" i="18"/>
  <c r="G41" i="18" s="1"/>
  <c r="I44" i="18"/>
  <c r="K44" i="18"/>
  <c r="O44" i="18"/>
  <c r="Q44" i="18"/>
  <c r="V44" i="18"/>
  <c r="G45" i="18"/>
  <c r="I45" i="18"/>
  <c r="K45" i="18"/>
  <c r="M45" i="18"/>
  <c r="O45" i="18"/>
  <c r="Q45" i="18"/>
  <c r="Q41" i="18" s="1"/>
  <c r="V45" i="18"/>
  <c r="G46" i="18"/>
  <c r="M46" i="18" s="1"/>
  <c r="I46" i="18"/>
  <c r="K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I41" i="18" s="1"/>
  <c r="K49" i="18"/>
  <c r="O49" i="18"/>
  <c r="Q49" i="18"/>
  <c r="V49" i="18"/>
  <c r="G50" i="18"/>
  <c r="I50" i="18"/>
  <c r="K50" i="18"/>
  <c r="M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V54" i="18"/>
  <c r="G55" i="18"/>
  <c r="I55" i="18"/>
  <c r="I54" i="18" s="1"/>
  <c r="K55" i="18"/>
  <c r="M55" i="18"/>
  <c r="O55" i="18"/>
  <c r="O54" i="18" s="1"/>
  <c r="Q55" i="18"/>
  <c r="V55" i="18"/>
  <c r="G56" i="18"/>
  <c r="G54" i="18" s="1"/>
  <c r="I56" i="18"/>
  <c r="K56" i="18"/>
  <c r="O56" i="18"/>
  <c r="Q56" i="18"/>
  <c r="V56" i="18"/>
  <c r="G57" i="18"/>
  <c r="M57" i="18" s="1"/>
  <c r="I57" i="18"/>
  <c r="K57" i="18"/>
  <c r="O57" i="18"/>
  <c r="Q57" i="18"/>
  <c r="Q54" i="18" s="1"/>
  <c r="V57" i="18"/>
  <c r="G58" i="18"/>
  <c r="I58" i="18"/>
  <c r="K58" i="18"/>
  <c r="K54" i="18" s="1"/>
  <c r="M58" i="18"/>
  <c r="O58" i="18"/>
  <c r="Q58" i="18"/>
  <c r="V58" i="18"/>
  <c r="G60" i="18"/>
  <c r="M60" i="18" s="1"/>
  <c r="I60" i="18"/>
  <c r="I59" i="18" s="1"/>
  <c r="K60" i="18"/>
  <c r="O60" i="18"/>
  <c r="O59" i="18" s="1"/>
  <c r="Q60" i="18"/>
  <c r="V60" i="18"/>
  <c r="V59" i="18" s="1"/>
  <c r="G61" i="18"/>
  <c r="I61" i="18"/>
  <c r="K61" i="18"/>
  <c r="M61" i="18"/>
  <c r="O61" i="18"/>
  <c r="Q61" i="18"/>
  <c r="Q59" i="18" s="1"/>
  <c r="V61" i="18"/>
  <c r="G62" i="18"/>
  <c r="M62" i="18" s="1"/>
  <c r="I62" i="18"/>
  <c r="K62" i="18"/>
  <c r="K59" i="18" s="1"/>
  <c r="O62" i="18"/>
  <c r="Q62" i="18"/>
  <c r="V62" i="18"/>
  <c r="G63" i="18"/>
  <c r="I63" i="18"/>
  <c r="K63" i="18"/>
  <c r="M63" i="18"/>
  <c r="O63" i="18"/>
  <c r="Q63" i="18"/>
  <c r="V63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AE75" i="18"/>
  <c r="G149" i="17"/>
  <c r="I8" i="17"/>
  <c r="Q8" i="17"/>
  <c r="G9" i="17"/>
  <c r="G8" i="17" s="1"/>
  <c r="I9" i="17"/>
  <c r="K9" i="17"/>
  <c r="K8" i="17" s="1"/>
  <c r="O9" i="17"/>
  <c r="O8" i="17" s="1"/>
  <c r="Q9" i="17"/>
  <c r="V9" i="17"/>
  <c r="V8" i="17" s="1"/>
  <c r="G12" i="17"/>
  <c r="I12" i="17"/>
  <c r="K12" i="17"/>
  <c r="M12" i="17"/>
  <c r="O12" i="17"/>
  <c r="Q12" i="17"/>
  <c r="V12" i="17"/>
  <c r="G16" i="17"/>
  <c r="I16" i="17"/>
  <c r="I15" i="17" s="1"/>
  <c r="K16" i="17"/>
  <c r="K15" i="17" s="1"/>
  <c r="M16" i="17"/>
  <c r="O16" i="17"/>
  <c r="Q16" i="17"/>
  <c r="Q15" i="17" s="1"/>
  <c r="V16" i="17"/>
  <c r="G19" i="17"/>
  <c r="I19" i="17"/>
  <c r="K19" i="17"/>
  <c r="M19" i="17"/>
  <c r="O19" i="17"/>
  <c r="Q19" i="17"/>
  <c r="V19" i="17"/>
  <c r="V15" i="17" s="1"/>
  <c r="G22" i="17"/>
  <c r="I22" i="17"/>
  <c r="K22" i="17"/>
  <c r="M22" i="17"/>
  <c r="O22" i="17"/>
  <c r="Q22" i="17"/>
  <c r="V22" i="17"/>
  <c r="G25" i="17"/>
  <c r="M25" i="17" s="1"/>
  <c r="I25" i="17"/>
  <c r="K25" i="17"/>
  <c r="O25" i="17"/>
  <c r="O15" i="17" s="1"/>
  <c r="Q25" i="17"/>
  <c r="V25" i="17"/>
  <c r="G28" i="17"/>
  <c r="M28" i="17" s="1"/>
  <c r="I28" i="17"/>
  <c r="K28" i="17"/>
  <c r="O28" i="17"/>
  <c r="Q28" i="17"/>
  <c r="V28" i="17"/>
  <c r="G31" i="17"/>
  <c r="M31" i="17" s="1"/>
  <c r="I31" i="17"/>
  <c r="K31" i="17"/>
  <c r="O31" i="17"/>
  <c r="Q31" i="17"/>
  <c r="V31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7" i="17"/>
  <c r="I47" i="17"/>
  <c r="K47" i="17"/>
  <c r="M47" i="17"/>
  <c r="O47" i="17"/>
  <c r="Q47" i="17"/>
  <c r="V47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4" i="17"/>
  <c r="M64" i="17" s="1"/>
  <c r="I64" i="17"/>
  <c r="K64" i="17"/>
  <c r="O64" i="17"/>
  <c r="Q64" i="17"/>
  <c r="V64" i="17"/>
  <c r="G67" i="17"/>
  <c r="I67" i="17"/>
  <c r="I66" i="17" s="1"/>
  <c r="K67" i="17"/>
  <c r="M67" i="17"/>
  <c r="O67" i="17"/>
  <c r="O66" i="17" s="1"/>
  <c r="Q67" i="17"/>
  <c r="Q66" i="17" s="1"/>
  <c r="V67" i="17"/>
  <c r="G68" i="17"/>
  <c r="M68" i="17" s="1"/>
  <c r="I68" i="17"/>
  <c r="K68" i="17"/>
  <c r="K66" i="17" s="1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V66" i="17" s="1"/>
  <c r="G81" i="17"/>
  <c r="M81" i="17" s="1"/>
  <c r="I81" i="17"/>
  <c r="K81" i="17"/>
  <c r="K80" i="17" s="1"/>
  <c r="O81" i="17"/>
  <c r="O80" i="17" s="1"/>
  <c r="Q81" i="17"/>
  <c r="Q80" i="17" s="1"/>
  <c r="V81" i="17"/>
  <c r="V80" i="17" s="1"/>
  <c r="G83" i="17"/>
  <c r="I83" i="17"/>
  <c r="I80" i="17" s="1"/>
  <c r="K83" i="17"/>
  <c r="M83" i="17"/>
  <c r="O83" i="17"/>
  <c r="Q83" i="17"/>
  <c r="V83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91" i="17"/>
  <c r="M91" i="17" s="1"/>
  <c r="I91" i="17"/>
  <c r="K91" i="17"/>
  <c r="O91" i="17"/>
  <c r="Q91" i="17"/>
  <c r="V91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I97" i="17"/>
  <c r="K97" i="17"/>
  <c r="M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5" i="17"/>
  <c r="I105" i="17"/>
  <c r="K105" i="17"/>
  <c r="K104" i="17" s="1"/>
  <c r="M105" i="17"/>
  <c r="O105" i="17"/>
  <c r="O104" i="17" s="1"/>
  <c r="Q105" i="17"/>
  <c r="V105" i="17"/>
  <c r="V104" i="17" s="1"/>
  <c r="G107" i="17"/>
  <c r="I107" i="17"/>
  <c r="K107" i="17"/>
  <c r="M107" i="17"/>
  <c r="O107" i="17"/>
  <c r="Q107" i="17"/>
  <c r="Q104" i="17" s="1"/>
  <c r="V107" i="17"/>
  <c r="G109" i="17"/>
  <c r="G104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I104" i="17" s="1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I121" i="17"/>
  <c r="K121" i="17"/>
  <c r="M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I125" i="17"/>
  <c r="K125" i="17"/>
  <c r="M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M128" i="17" s="1"/>
  <c r="I128" i="17"/>
  <c r="K128" i="17"/>
  <c r="O128" i="17"/>
  <c r="Q128" i="17"/>
  <c r="V128" i="17"/>
  <c r="G130" i="17"/>
  <c r="G129" i="17" s="1"/>
  <c r="I130" i="17"/>
  <c r="K130" i="17"/>
  <c r="K129" i="17" s="1"/>
  <c r="O130" i="17"/>
  <c r="Q130" i="17"/>
  <c r="V130" i="17"/>
  <c r="V129" i="17" s="1"/>
  <c r="G131" i="17"/>
  <c r="I131" i="17"/>
  <c r="I129" i="17" s="1"/>
  <c r="K131" i="17"/>
  <c r="M131" i="17"/>
  <c r="O131" i="17"/>
  <c r="Q131" i="17"/>
  <c r="V131" i="17"/>
  <c r="G132" i="17"/>
  <c r="M132" i="17" s="1"/>
  <c r="I132" i="17"/>
  <c r="K132" i="17"/>
  <c r="O132" i="17"/>
  <c r="O129" i="17" s="1"/>
  <c r="Q132" i="17"/>
  <c r="V132" i="17"/>
  <c r="G133" i="17"/>
  <c r="I133" i="17"/>
  <c r="K133" i="17"/>
  <c r="M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Q129" i="17" s="1"/>
  <c r="V137" i="17"/>
  <c r="V138" i="17"/>
  <c r="G139" i="17"/>
  <c r="I139" i="17"/>
  <c r="I138" i="17" s="1"/>
  <c r="K139" i="17"/>
  <c r="M139" i="17"/>
  <c r="M138" i="17" s="1"/>
  <c r="O139" i="17"/>
  <c r="O138" i="17" s="1"/>
  <c r="Q139" i="17"/>
  <c r="V139" i="17"/>
  <c r="G141" i="17"/>
  <c r="M141" i="17" s="1"/>
  <c r="I141" i="17"/>
  <c r="K141" i="17"/>
  <c r="K138" i="17" s="1"/>
  <c r="O141" i="17"/>
  <c r="Q141" i="17"/>
  <c r="V141" i="17"/>
  <c r="G143" i="17"/>
  <c r="I143" i="17"/>
  <c r="K143" i="17"/>
  <c r="M143" i="17"/>
  <c r="O143" i="17"/>
  <c r="Q143" i="17"/>
  <c r="Q138" i="17" s="1"/>
  <c r="V143" i="17"/>
  <c r="G144" i="17"/>
  <c r="I144" i="17"/>
  <c r="K144" i="17"/>
  <c r="M144" i="17"/>
  <c r="O144" i="17"/>
  <c r="Q144" i="17"/>
  <c r="V144" i="17"/>
  <c r="AE149" i="17"/>
  <c r="G131" i="16"/>
  <c r="BA126" i="16"/>
  <c r="BA125" i="16"/>
  <c r="BA53" i="16"/>
  <c r="BA16" i="16"/>
  <c r="BA12" i="16"/>
  <c r="G9" i="16"/>
  <c r="I9" i="16"/>
  <c r="K9" i="16"/>
  <c r="K8" i="16" s="1"/>
  <c r="M9" i="16"/>
  <c r="O9" i="16"/>
  <c r="O8" i="16" s="1"/>
  <c r="Q9" i="16"/>
  <c r="V9" i="16"/>
  <c r="V8" i="16" s="1"/>
  <c r="G11" i="16"/>
  <c r="I11" i="16"/>
  <c r="K11" i="16"/>
  <c r="M11" i="16"/>
  <c r="O11" i="16"/>
  <c r="Q11" i="16"/>
  <c r="V11" i="16"/>
  <c r="G13" i="16"/>
  <c r="G8" i="16" s="1"/>
  <c r="I13" i="16"/>
  <c r="K13" i="16"/>
  <c r="O13" i="16"/>
  <c r="Q13" i="16"/>
  <c r="V13" i="16"/>
  <c r="G15" i="16"/>
  <c r="M15" i="16" s="1"/>
  <c r="I15" i="16"/>
  <c r="I8" i="16" s="1"/>
  <c r="K15" i="16"/>
  <c r="O15" i="16"/>
  <c r="Q15" i="16"/>
  <c r="Q8" i="16" s="1"/>
  <c r="V15" i="16"/>
  <c r="G17" i="16"/>
  <c r="I17" i="16"/>
  <c r="K17" i="16"/>
  <c r="M17" i="16"/>
  <c r="O17" i="16"/>
  <c r="Q17" i="16"/>
  <c r="V17" i="16"/>
  <c r="V20" i="16"/>
  <c r="G21" i="16"/>
  <c r="M21" i="16" s="1"/>
  <c r="M20" i="16" s="1"/>
  <c r="I21" i="16"/>
  <c r="I20" i="16" s="1"/>
  <c r="K21" i="16"/>
  <c r="K20" i="16" s="1"/>
  <c r="O21" i="16"/>
  <c r="O20" i="16" s="1"/>
  <c r="Q21" i="16"/>
  <c r="Q20" i="16" s="1"/>
  <c r="V21" i="16"/>
  <c r="G22" i="16"/>
  <c r="I22" i="16"/>
  <c r="Q22" i="16"/>
  <c r="G23" i="16"/>
  <c r="I23" i="16"/>
  <c r="K23" i="16"/>
  <c r="K22" i="16" s="1"/>
  <c r="M23" i="16"/>
  <c r="M22" i="16" s="1"/>
  <c r="O23" i="16"/>
  <c r="O22" i="16" s="1"/>
  <c r="Q23" i="16"/>
  <c r="V23" i="16"/>
  <c r="V22" i="16" s="1"/>
  <c r="K24" i="16"/>
  <c r="G25" i="16"/>
  <c r="G24" i="16" s="1"/>
  <c r="I25" i="16"/>
  <c r="I24" i="16" s="1"/>
  <c r="K25" i="16"/>
  <c r="O25" i="16"/>
  <c r="O24" i="16" s="1"/>
  <c r="Q25" i="16"/>
  <c r="Q24" i="16" s="1"/>
  <c r="V25" i="16"/>
  <c r="V24" i="16" s="1"/>
  <c r="G27" i="16"/>
  <c r="I27" i="16"/>
  <c r="O27" i="16"/>
  <c r="Q27" i="16"/>
  <c r="G28" i="16"/>
  <c r="I28" i="16"/>
  <c r="K28" i="16"/>
  <c r="K27" i="16" s="1"/>
  <c r="M28" i="16"/>
  <c r="M27" i="16" s="1"/>
  <c r="O28" i="16"/>
  <c r="Q28" i="16"/>
  <c r="V28" i="16"/>
  <c r="V27" i="16" s="1"/>
  <c r="K29" i="16"/>
  <c r="V29" i="16"/>
  <c r="G30" i="16"/>
  <c r="M30" i="16" s="1"/>
  <c r="M29" i="16" s="1"/>
  <c r="I30" i="16"/>
  <c r="I29" i="16" s="1"/>
  <c r="K30" i="16"/>
  <c r="O30" i="16"/>
  <c r="O29" i="16" s="1"/>
  <c r="Q30" i="16"/>
  <c r="Q29" i="16" s="1"/>
  <c r="V30" i="16"/>
  <c r="G31" i="16"/>
  <c r="O31" i="16"/>
  <c r="Q31" i="16"/>
  <c r="G32" i="16"/>
  <c r="I32" i="16"/>
  <c r="I31" i="16" s="1"/>
  <c r="K32" i="16"/>
  <c r="K31" i="16" s="1"/>
  <c r="M32" i="16"/>
  <c r="M31" i="16" s="1"/>
  <c r="O32" i="16"/>
  <c r="Q32" i="16"/>
  <c r="V32" i="16"/>
  <c r="V31" i="16" s="1"/>
  <c r="K36" i="16"/>
  <c r="V36" i="16"/>
  <c r="G37" i="16"/>
  <c r="G36" i="16" s="1"/>
  <c r="I37" i="16"/>
  <c r="I36" i="16" s="1"/>
  <c r="K37" i="16"/>
  <c r="O37" i="16"/>
  <c r="O36" i="16" s="1"/>
  <c r="Q37" i="16"/>
  <c r="Q36" i="16" s="1"/>
  <c r="V37" i="16"/>
  <c r="G39" i="16"/>
  <c r="I39" i="16"/>
  <c r="O39" i="16"/>
  <c r="G40" i="16"/>
  <c r="I40" i="16"/>
  <c r="K40" i="16"/>
  <c r="K39" i="16" s="1"/>
  <c r="M40" i="16"/>
  <c r="M39" i="16" s="1"/>
  <c r="O40" i="16"/>
  <c r="Q40" i="16"/>
  <c r="Q39" i="16" s="1"/>
  <c r="V40" i="16"/>
  <c r="V39" i="16" s="1"/>
  <c r="G44" i="16"/>
  <c r="M44" i="16" s="1"/>
  <c r="I44" i="16"/>
  <c r="I43" i="16" s="1"/>
  <c r="K44" i="16"/>
  <c r="O44" i="16"/>
  <c r="O43" i="16" s="1"/>
  <c r="Q44" i="16"/>
  <c r="Q43" i="16" s="1"/>
  <c r="V44" i="16"/>
  <c r="G46" i="16"/>
  <c r="M46" i="16" s="1"/>
  <c r="I46" i="16"/>
  <c r="K46" i="16"/>
  <c r="K43" i="16" s="1"/>
  <c r="O46" i="16"/>
  <c r="Q46" i="16"/>
  <c r="V46" i="16"/>
  <c r="G48" i="16"/>
  <c r="I48" i="16"/>
  <c r="K48" i="16"/>
  <c r="M48" i="16"/>
  <c r="O48" i="16"/>
  <c r="Q48" i="16"/>
  <c r="V48" i="16"/>
  <c r="V43" i="16" s="1"/>
  <c r="K49" i="16"/>
  <c r="V49" i="16"/>
  <c r="G50" i="16"/>
  <c r="G49" i="16" s="1"/>
  <c r="I50" i="16"/>
  <c r="I49" i="16" s="1"/>
  <c r="K50" i="16"/>
  <c r="O50" i="16"/>
  <c r="O49" i="16" s="1"/>
  <c r="Q50" i="16"/>
  <c r="Q49" i="16" s="1"/>
  <c r="V50" i="16"/>
  <c r="G51" i="16"/>
  <c r="I51" i="16"/>
  <c r="O51" i="16"/>
  <c r="G52" i="16"/>
  <c r="I52" i="16"/>
  <c r="K52" i="16"/>
  <c r="K51" i="16" s="1"/>
  <c r="M52" i="16"/>
  <c r="M51" i="16" s="1"/>
  <c r="O52" i="16"/>
  <c r="Q52" i="16"/>
  <c r="Q51" i="16" s="1"/>
  <c r="V52" i="16"/>
  <c r="V51" i="16" s="1"/>
  <c r="K54" i="16"/>
  <c r="V54" i="16"/>
  <c r="G55" i="16"/>
  <c r="M55" i="16" s="1"/>
  <c r="M54" i="16" s="1"/>
  <c r="I55" i="16"/>
  <c r="I54" i="16" s="1"/>
  <c r="K55" i="16"/>
  <c r="O55" i="16"/>
  <c r="O54" i="16" s="1"/>
  <c r="Q55" i="16"/>
  <c r="Q54" i="16" s="1"/>
  <c r="V55" i="16"/>
  <c r="G57" i="16"/>
  <c r="Q57" i="16"/>
  <c r="G58" i="16"/>
  <c r="I58" i="16"/>
  <c r="I57" i="16" s="1"/>
  <c r="K58" i="16"/>
  <c r="K57" i="16" s="1"/>
  <c r="M58" i="16"/>
  <c r="M57" i="16" s="1"/>
  <c r="O58" i="16"/>
  <c r="Q58" i="16"/>
  <c r="V58" i="16"/>
  <c r="V57" i="16" s="1"/>
  <c r="G61" i="16"/>
  <c r="I61" i="16"/>
  <c r="K61" i="16"/>
  <c r="M61" i="16"/>
  <c r="O61" i="16"/>
  <c r="O57" i="16" s="1"/>
  <c r="Q61" i="16"/>
  <c r="V61" i="16"/>
  <c r="G63" i="16"/>
  <c r="I63" i="16"/>
  <c r="K63" i="16"/>
  <c r="M63" i="16"/>
  <c r="O63" i="16"/>
  <c r="Q63" i="16"/>
  <c r="V63" i="16"/>
  <c r="I65" i="16"/>
  <c r="O65" i="16"/>
  <c r="G66" i="16"/>
  <c r="I66" i="16"/>
  <c r="K66" i="16"/>
  <c r="K65" i="16" s="1"/>
  <c r="M66" i="16"/>
  <c r="M65" i="16" s="1"/>
  <c r="O66" i="16"/>
  <c r="Q66" i="16"/>
  <c r="Q65" i="16" s="1"/>
  <c r="V66" i="16"/>
  <c r="V65" i="16" s="1"/>
  <c r="G67" i="16"/>
  <c r="G65" i="16" s="1"/>
  <c r="I67" i="16"/>
  <c r="K67" i="16"/>
  <c r="M67" i="16"/>
  <c r="O67" i="16"/>
  <c r="Q67" i="16"/>
  <c r="V67" i="16"/>
  <c r="G68" i="16"/>
  <c r="G69" i="16"/>
  <c r="M69" i="16" s="1"/>
  <c r="M68" i="16" s="1"/>
  <c r="I69" i="16"/>
  <c r="I68" i="16" s="1"/>
  <c r="K69" i="16"/>
  <c r="K68" i="16" s="1"/>
  <c r="O69" i="16"/>
  <c r="Q69" i="16"/>
  <c r="Q68" i="16" s="1"/>
  <c r="V69" i="16"/>
  <c r="V68" i="16" s="1"/>
  <c r="G71" i="16"/>
  <c r="I71" i="16"/>
  <c r="K71" i="16"/>
  <c r="M71" i="16"/>
  <c r="O71" i="16"/>
  <c r="Q71" i="16"/>
  <c r="V71" i="16"/>
  <c r="G73" i="16"/>
  <c r="I73" i="16"/>
  <c r="K73" i="16"/>
  <c r="M73" i="16"/>
  <c r="O73" i="16"/>
  <c r="Q73" i="16"/>
  <c r="V73" i="16"/>
  <c r="G75" i="16"/>
  <c r="I75" i="16"/>
  <c r="K75" i="16"/>
  <c r="M75" i="16"/>
  <c r="O75" i="16"/>
  <c r="O68" i="16" s="1"/>
  <c r="Q75" i="16"/>
  <c r="V75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K81" i="16"/>
  <c r="V81" i="16"/>
  <c r="G82" i="16"/>
  <c r="M82" i="16" s="1"/>
  <c r="M81" i="16" s="1"/>
  <c r="I82" i="16"/>
  <c r="I81" i="16" s="1"/>
  <c r="K82" i="16"/>
  <c r="O82" i="16"/>
  <c r="O81" i="16" s="1"/>
  <c r="Q82" i="16"/>
  <c r="Q81" i="16" s="1"/>
  <c r="V82" i="16"/>
  <c r="G85" i="16"/>
  <c r="I85" i="16"/>
  <c r="Q85" i="16"/>
  <c r="G86" i="16"/>
  <c r="I86" i="16"/>
  <c r="K86" i="16"/>
  <c r="K85" i="16" s="1"/>
  <c r="M86" i="16"/>
  <c r="M85" i="16" s="1"/>
  <c r="O86" i="16"/>
  <c r="Q86" i="16"/>
  <c r="V86" i="16"/>
  <c r="V85" i="16" s="1"/>
  <c r="G89" i="16"/>
  <c r="I89" i="16"/>
  <c r="K89" i="16"/>
  <c r="M89" i="16"/>
  <c r="O89" i="16"/>
  <c r="O85" i="16" s="1"/>
  <c r="Q89" i="16"/>
  <c r="V89" i="16"/>
  <c r="G91" i="16"/>
  <c r="O91" i="16"/>
  <c r="G92" i="16"/>
  <c r="M92" i="16" s="1"/>
  <c r="M91" i="16" s="1"/>
  <c r="I92" i="16"/>
  <c r="I91" i="16" s="1"/>
  <c r="K92" i="16"/>
  <c r="K91" i="16" s="1"/>
  <c r="O92" i="16"/>
  <c r="Q92" i="16"/>
  <c r="Q91" i="16" s="1"/>
  <c r="V92" i="16"/>
  <c r="V91" i="16" s="1"/>
  <c r="I93" i="16"/>
  <c r="K93" i="16"/>
  <c r="Q93" i="16"/>
  <c r="V93" i="16"/>
  <c r="G94" i="16"/>
  <c r="G93" i="16" s="1"/>
  <c r="I94" i="16"/>
  <c r="K94" i="16"/>
  <c r="M94" i="16"/>
  <c r="M93" i="16" s="1"/>
  <c r="O94" i="16"/>
  <c r="O93" i="16" s="1"/>
  <c r="Q94" i="16"/>
  <c r="V94" i="16"/>
  <c r="G96" i="16"/>
  <c r="O96" i="16"/>
  <c r="G97" i="16"/>
  <c r="M97" i="16" s="1"/>
  <c r="M96" i="16" s="1"/>
  <c r="I97" i="16"/>
  <c r="I96" i="16" s="1"/>
  <c r="K97" i="16"/>
  <c r="K96" i="16" s="1"/>
  <c r="O97" i="16"/>
  <c r="Q97" i="16"/>
  <c r="Q96" i="16" s="1"/>
  <c r="V97" i="16"/>
  <c r="V96" i="16" s="1"/>
  <c r="I98" i="16"/>
  <c r="K98" i="16"/>
  <c r="V98" i="16"/>
  <c r="G99" i="16"/>
  <c r="G98" i="16" s="1"/>
  <c r="I99" i="16"/>
  <c r="K99" i="16"/>
  <c r="M99" i="16"/>
  <c r="M98" i="16" s="1"/>
  <c r="O99" i="16"/>
  <c r="O98" i="16" s="1"/>
  <c r="Q99" i="16"/>
  <c r="V99" i="16"/>
  <c r="G101" i="16"/>
  <c r="I101" i="16"/>
  <c r="K101" i="16"/>
  <c r="M101" i="16"/>
  <c r="O101" i="16"/>
  <c r="Q101" i="16"/>
  <c r="Q98" i="16" s="1"/>
  <c r="V101" i="16"/>
  <c r="O103" i="16"/>
  <c r="Q103" i="16"/>
  <c r="G104" i="16"/>
  <c r="I104" i="16"/>
  <c r="K104" i="16"/>
  <c r="K103" i="16" s="1"/>
  <c r="M104" i="16"/>
  <c r="O104" i="16"/>
  <c r="Q104" i="16"/>
  <c r="V104" i="16"/>
  <c r="V103" i="16" s="1"/>
  <c r="G105" i="16"/>
  <c r="G103" i="16" s="1"/>
  <c r="I105" i="16"/>
  <c r="K105" i="16"/>
  <c r="M105" i="16"/>
  <c r="O105" i="16"/>
  <c r="Q105" i="16"/>
  <c r="V105" i="16"/>
  <c r="G107" i="16"/>
  <c r="M107" i="16" s="1"/>
  <c r="I107" i="16"/>
  <c r="K107" i="16"/>
  <c r="O107" i="16"/>
  <c r="Q107" i="16"/>
  <c r="V107" i="16"/>
  <c r="G108" i="16"/>
  <c r="M108" i="16" s="1"/>
  <c r="I108" i="16"/>
  <c r="I103" i="16" s="1"/>
  <c r="K108" i="16"/>
  <c r="O108" i="16"/>
  <c r="Q108" i="16"/>
  <c r="V108" i="16"/>
  <c r="I110" i="16"/>
  <c r="K110" i="16"/>
  <c r="Q110" i="16"/>
  <c r="V110" i="16"/>
  <c r="G111" i="16"/>
  <c r="G110" i="16" s="1"/>
  <c r="I111" i="16"/>
  <c r="K111" i="16"/>
  <c r="M111" i="16"/>
  <c r="M110" i="16" s="1"/>
  <c r="O111" i="16"/>
  <c r="O110" i="16" s="1"/>
  <c r="Q111" i="16"/>
  <c r="V111" i="16"/>
  <c r="G116" i="16"/>
  <c r="O116" i="16"/>
  <c r="G117" i="16"/>
  <c r="M117" i="16" s="1"/>
  <c r="M116" i="16" s="1"/>
  <c r="I117" i="16"/>
  <c r="I116" i="16" s="1"/>
  <c r="K117" i="16"/>
  <c r="K116" i="16" s="1"/>
  <c r="O117" i="16"/>
  <c r="Q117" i="16"/>
  <c r="Q116" i="16" s="1"/>
  <c r="V117" i="16"/>
  <c r="V116" i="16" s="1"/>
  <c r="G121" i="16"/>
  <c r="I121" i="16"/>
  <c r="K121" i="16"/>
  <c r="M121" i="16"/>
  <c r="O121" i="16"/>
  <c r="Q121" i="16"/>
  <c r="V121" i="16"/>
  <c r="G124" i="16"/>
  <c r="M124" i="16" s="1"/>
  <c r="I124" i="16"/>
  <c r="I123" i="16" s="1"/>
  <c r="K124" i="16"/>
  <c r="O124" i="16"/>
  <c r="O123" i="16" s="1"/>
  <c r="Q124" i="16"/>
  <c r="Q123" i="16" s="1"/>
  <c r="V124" i="16"/>
  <c r="G127" i="16"/>
  <c r="M127" i="16" s="1"/>
  <c r="I127" i="16"/>
  <c r="K127" i="16"/>
  <c r="K123" i="16" s="1"/>
  <c r="O127" i="16"/>
  <c r="Q127" i="16"/>
  <c r="V127" i="16"/>
  <c r="G129" i="16"/>
  <c r="I129" i="16"/>
  <c r="K129" i="16"/>
  <c r="M129" i="16"/>
  <c r="O129" i="16"/>
  <c r="Q129" i="16"/>
  <c r="V129" i="16"/>
  <c r="V123" i="16" s="1"/>
  <c r="AE131" i="16"/>
  <c r="G149" i="15"/>
  <c r="V8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2" i="15"/>
  <c r="M12" i="15" s="1"/>
  <c r="I12" i="15"/>
  <c r="K12" i="15"/>
  <c r="O12" i="15"/>
  <c r="Q12" i="15"/>
  <c r="V12" i="15"/>
  <c r="G16" i="15"/>
  <c r="I16" i="15"/>
  <c r="I15" i="15" s="1"/>
  <c r="K16" i="15"/>
  <c r="K15" i="15" s="1"/>
  <c r="M16" i="15"/>
  <c r="O16" i="15"/>
  <c r="O15" i="15" s="1"/>
  <c r="Q16" i="15"/>
  <c r="Q15" i="15" s="1"/>
  <c r="V16" i="15"/>
  <c r="G19" i="15"/>
  <c r="I19" i="15"/>
  <c r="K19" i="15"/>
  <c r="M19" i="15"/>
  <c r="O19" i="15"/>
  <c r="Q19" i="15"/>
  <c r="V19" i="15"/>
  <c r="G22" i="15"/>
  <c r="I22" i="15"/>
  <c r="K22" i="15"/>
  <c r="M22" i="15"/>
  <c r="O22" i="15"/>
  <c r="Q22" i="15"/>
  <c r="V22" i="15"/>
  <c r="V15" i="15" s="1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7" i="15"/>
  <c r="M47" i="15" s="1"/>
  <c r="I47" i="15"/>
  <c r="K47" i="15"/>
  <c r="O47" i="15"/>
  <c r="Q47" i="15"/>
  <c r="V47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7" i="15"/>
  <c r="M67" i="15" s="1"/>
  <c r="I67" i="15"/>
  <c r="I66" i="15" s="1"/>
  <c r="K67" i="15"/>
  <c r="K66" i="15" s="1"/>
  <c r="O67" i="15"/>
  <c r="O66" i="15" s="1"/>
  <c r="Q67" i="15"/>
  <c r="V67" i="15"/>
  <c r="G68" i="15"/>
  <c r="M68" i="15" s="1"/>
  <c r="I68" i="15"/>
  <c r="K68" i="15"/>
  <c r="O68" i="15"/>
  <c r="Q68" i="15"/>
  <c r="Q66" i="15" s="1"/>
  <c r="V68" i="15"/>
  <c r="G70" i="15"/>
  <c r="I70" i="15"/>
  <c r="K70" i="15"/>
  <c r="M70" i="15"/>
  <c r="O70" i="15"/>
  <c r="Q70" i="15"/>
  <c r="V70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V66" i="15" s="1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81" i="15"/>
  <c r="M81" i="15" s="1"/>
  <c r="I81" i="15"/>
  <c r="I80" i="15" s="1"/>
  <c r="K81" i="15"/>
  <c r="K80" i="15" s="1"/>
  <c r="O81" i="15"/>
  <c r="O80" i="15" s="1"/>
  <c r="Q81" i="15"/>
  <c r="Q80" i="15" s="1"/>
  <c r="V81" i="15"/>
  <c r="V80" i="15" s="1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91" i="15"/>
  <c r="M91" i="15" s="1"/>
  <c r="I91" i="15"/>
  <c r="K91" i="15"/>
  <c r="O91" i="15"/>
  <c r="Q91" i="15"/>
  <c r="V91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98" i="15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5" i="15"/>
  <c r="I105" i="15"/>
  <c r="K105" i="15"/>
  <c r="K104" i="15" s="1"/>
  <c r="M105" i="15"/>
  <c r="O105" i="15"/>
  <c r="O104" i="15" s="1"/>
  <c r="Q105" i="15"/>
  <c r="Q104" i="15" s="1"/>
  <c r="V105" i="15"/>
  <c r="V104" i="15" s="1"/>
  <c r="G107" i="15"/>
  <c r="I107" i="15"/>
  <c r="K107" i="15"/>
  <c r="M107" i="15"/>
  <c r="O107" i="15"/>
  <c r="Q107" i="15"/>
  <c r="V107" i="15"/>
  <c r="G109" i="15"/>
  <c r="I109" i="15"/>
  <c r="K109" i="15"/>
  <c r="M109" i="15"/>
  <c r="O109" i="15"/>
  <c r="Q109" i="15"/>
  <c r="V109" i="15"/>
  <c r="G111" i="15"/>
  <c r="M111" i="15" s="1"/>
  <c r="I111" i="15"/>
  <c r="K111" i="15"/>
  <c r="O111" i="15"/>
  <c r="Q111" i="15"/>
  <c r="V111" i="15"/>
  <c r="G114" i="15"/>
  <c r="M114" i="15" s="1"/>
  <c r="I114" i="15"/>
  <c r="K114" i="15"/>
  <c r="O114" i="15"/>
  <c r="Q114" i="15"/>
  <c r="V114" i="15"/>
  <c r="G115" i="15"/>
  <c r="M115" i="15" s="1"/>
  <c r="I115" i="15"/>
  <c r="I104" i="15" s="1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8" i="15"/>
  <c r="I128" i="15"/>
  <c r="K128" i="15"/>
  <c r="M128" i="15"/>
  <c r="O128" i="15"/>
  <c r="Q128" i="15"/>
  <c r="V128" i="15"/>
  <c r="G130" i="15"/>
  <c r="G129" i="15" s="1"/>
  <c r="I130" i="15"/>
  <c r="I129" i="15" s="1"/>
  <c r="K130" i="15"/>
  <c r="K129" i="15" s="1"/>
  <c r="O130" i="15"/>
  <c r="Q130" i="15"/>
  <c r="V130" i="15"/>
  <c r="V129" i="15" s="1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I133" i="15"/>
  <c r="K133" i="15"/>
  <c r="M133" i="15"/>
  <c r="O133" i="15"/>
  <c r="Q133" i="15"/>
  <c r="V133" i="15"/>
  <c r="G134" i="15"/>
  <c r="I134" i="15"/>
  <c r="K134" i="15"/>
  <c r="M134" i="15"/>
  <c r="O134" i="15"/>
  <c r="O129" i="15" s="1"/>
  <c r="Q134" i="15"/>
  <c r="V134" i="15"/>
  <c r="G135" i="15"/>
  <c r="I135" i="15"/>
  <c r="K135" i="15"/>
  <c r="M135" i="15"/>
  <c r="O135" i="15"/>
  <c r="Q135" i="15"/>
  <c r="Q129" i="15" s="1"/>
  <c r="V135" i="15"/>
  <c r="G136" i="15"/>
  <c r="I136" i="15"/>
  <c r="K136" i="15"/>
  <c r="M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Q138" i="15"/>
  <c r="V138" i="15"/>
  <c r="G139" i="15"/>
  <c r="M139" i="15" s="1"/>
  <c r="M138" i="15" s="1"/>
  <c r="I139" i="15"/>
  <c r="I138" i="15" s="1"/>
  <c r="K139" i="15"/>
  <c r="K138" i="15" s="1"/>
  <c r="O139" i="15"/>
  <c r="O138" i="15" s="1"/>
  <c r="Q139" i="15"/>
  <c r="V139" i="15"/>
  <c r="G141" i="15"/>
  <c r="M141" i="15" s="1"/>
  <c r="I141" i="15"/>
  <c r="K141" i="15"/>
  <c r="O141" i="15"/>
  <c r="Q141" i="15"/>
  <c r="V141" i="15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AE149" i="15"/>
  <c r="AF149" i="15"/>
  <c r="G75" i="14"/>
  <c r="BA66" i="14"/>
  <c r="BA64" i="14"/>
  <c r="G9" i="14"/>
  <c r="I9" i="14"/>
  <c r="I8" i="14" s="1"/>
  <c r="K9" i="14"/>
  <c r="K8" i="14" s="1"/>
  <c r="M9" i="14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G8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AF75" i="14" s="1"/>
  <c r="I24" i="14"/>
  <c r="K24" i="14"/>
  <c r="O24" i="14"/>
  <c r="Q24" i="14"/>
  <c r="V24" i="14"/>
  <c r="I25" i="14"/>
  <c r="G26" i="14"/>
  <c r="M26" i="14" s="1"/>
  <c r="I26" i="14"/>
  <c r="K26" i="14"/>
  <c r="K25" i="14" s="1"/>
  <c r="O26" i="14"/>
  <c r="O25" i="14" s="1"/>
  <c r="Q26" i="14"/>
  <c r="V26" i="14"/>
  <c r="V25" i="14" s="1"/>
  <c r="G27" i="14"/>
  <c r="I27" i="14"/>
  <c r="K27" i="14"/>
  <c r="M27" i="14"/>
  <c r="O27" i="14"/>
  <c r="Q27" i="14"/>
  <c r="V27" i="14"/>
  <c r="G28" i="14"/>
  <c r="G25" i="14" s="1"/>
  <c r="I28" i="14"/>
  <c r="K28" i="14"/>
  <c r="O28" i="14"/>
  <c r="Q28" i="14"/>
  <c r="V28" i="14"/>
  <c r="G29" i="14"/>
  <c r="I29" i="14"/>
  <c r="K29" i="14"/>
  <c r="M29" i="14"/>
  <c r="O29" i="14"/>
  <c r="Q29" i="14"/>
  <c r="Q25" i="14" s="1"/>
  <c r="V29" i="14"/>
  <c r="G31" i="14"/>
  <c r="I31" i="14"/>
  <c r="I30" i="14" s="1"/>
  <c r="K31" i="14"/>
  <c r="M31" i="14"/>
  <c r="O31" i="14"/>
  <c r="O30" i="14" s="1"/>
  <c r="Q31" i="14"/>
  <c r="V31" i="14"/>
  <c r="G32" i="14"/>
  <c r="G30" i="14" s="1"/>
  <c r="I32" i="14"/>
  <c r="K32" i="14"/>
  <c r="O32" i="14"/>
  <c r="Q32" i="14"/>
  <c r="V32" i="14"/>
  <c r="G33" i="14"/>
  <c r="M33" i="14" s="1"/>
  <c r="I33" i="14"/>
  <c r="K33" i="14"/>
  <c r="O33" i="14"/>
  <c r="Q33" i="14"/>
  <c r="Q30" i="14" s="1"/>
  <c r="V33" i="14"/>
  <c r="G34" i="14"/>
  <c r="M34" i="14" s="1"/>
  <c r="I34" i="14"/>
  <c r="K34" i="14"/>
  <c r="K30" i="14" s="1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V30" i="14" s="1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2" i="14"/>
  <c r="M42" i="14" s="1"/>
  <c r="I42" i="14"/>
  <c r="K42" i="14"/>
  <c r="K41" i="14" s="1"/>
  <c r="O42" i="14"/>
  <c r="O41" i="14" s="1"/>
  <c r="Q42" i="14"/>
  <c r="V42" i="14"/>
  <c r="V41" i="14" s="1"/>
  <c r="G43" i="14"/>
  <c r="I43" i="14"/>
  <c r="K43" i="14"/>
  <c r="M43" i="14"/>
  <c r="O43" i="14"/>
  <c r="Q43" i="14"/>
  <c r="V43" i="14"/>
  <c r="G44" i="14"/>
  <c r="G41" i="14" s="1"/>
  <c r="I44" i="14"/>
  <c r="K44" i="14"/>
  <c r="O44" i="14"/>
  <c r="Q44" i="14"/>
  <c r="V44" i="14"/>
  <c r="G45" i="14"/>
  <c r="I45" i="14"/>
  <c r="K45" i="14"/>
  <c r="M45" i="14"/>
  <c r="O45" i="14"/>
  <c r="Q45" i="14"/>
  <c r="Q41" i="14" s="1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I41" i="14" s="1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V54" i="14"/>
  <c r="G55" i="14"/>
  <c r="I55" i="14"/>
  <c r="I54" i="14" s="1"/>
  <c r="K55" i="14"/>
  <c r="M55" i="14"/>
  <c r="O55" i="14"/>
  <c r="O54" i="14" s="1"/>
  <c r="Q55" i="14"/>
  <c r="V55" i="14"/>
  <c r="G56" i="14"/>
  <c r="G54" i="14" s="1"/>
  <c r="I56" i="14"/>
  <c r="K56" i="14"/>
  <c r="O56" i="14"/>
  <c r="Q56" i="14"/>
  <c r="V56" i="14"/>
  <c r="G57" i="14"/>
  <c r="M57" i="14" s="1"/>
  <c r="I57" i="14"/>
  <c r="K57" i="14"/>
  <c r="O57" i="14"/>
  <c r="Q57" i="14"/>
  <c r="Q54" i="14" s="1"/>
  <c r="V57" i="14"/>
  <c r="G58" i="14"/>
  <c r="M58" i="14" s="1"/>
  <c r="I58" i="14"/>
  <c r="K58" i="14"/>
  <c r="K54" i="14" s="1"/>
  <c r="O58" i="14"/>
  <c r="Q58" i="14"/>
  <c r="V58" i="14"/>
  <c r="G60" i="14"/>
  <c r="M60" i="14" s="1"/>
  <c r="I60" i="14"/>
  <c r="I59" i="14" s="1"/>
  <c r="K60" i="14"/>
  <c r="O60" i="14"/>
  <c r="O59" i="14" s="1"/>
  <c r="Q60" i="14"/>
  <c r="V60" i="14"/>
  <c r="V59" i="14" s="1"/>
  <c r="G61" i="14"/>
  <c r="I61" i="14"/>
  <c r="K61" i="14"/>
  <c r="M61" i="14"/>
  <c r="O61" i="14"/>
  <c r="Q61" i="14"/>
  <c r="Q59" i="14" s="1"/>
  <c r="V61" i="14"/>
  <c r="G62" i="14"/>
  <c r="M62" i="14" s="1"/>
  <c r="I62" i="14"/>
  <c r="K62" i="14"/>
  <c r="K59" i="14" s="1"/>
  <c r="O62" i="14"/>
  <c r="Q62" i="14"/>
  <c r="V62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AE75" i="14"/>
  <c r="G131" i="13"/>
  <c r="BA126" i="13"/>
  <c r="BA125" i="13"/>
  <c r="BA53" i="13"/>
  <c r="BA16" i="13"/>
  <c r="BA12" i="13"/>
  <c r="G9" i="13"/>
  <c r="I9" i="13"/>
  <c r="I8" i="13" s="1"/>
  <c r="K9" i="13"/>
  <c r="K8" i="13" s="1"/>
  <c r="M9" i="13"/>
  <c r="O9" i="13"/>
  <c r="Q9" i="13"/>
  <c r="V9" i="13"/>
  <c r="V8" i="13" s="1"/>
  <c r="G11" i="13"/>
  <c r="I11" i="13"/>
  <c r="K11" i="13"/>
  <c r="M11" i="13"/>
  <c r="O11" i="13"/>
  <c r="Q11" i="13"/>
  <c r="V11" i="13"/>
  <c r="G13" i="13"/>
  <c r="G8" i="13" s="1"/>
  <c r="I13" i="13"/>
  <c r="K13" i="13"/>
  <c r="O13" i="13"/>
  <c r="O8" i="13" s="1"/>
  <c r="Q13" i="13"/>
  <c r="V13" i="13"/>
  <c r="G15" i="13"/>
  <c r="M15" i="13" s="1"/>
  <c r="I15" i="13"/>
  <c r="K15" i="13"/>
  <c r="O15" i="13"/>
  <c r="Q15" i="13"/>
  <c r="Q8" i="13" s="1"/>
  <c r="V15" i="13"/>
  <c r="G17" i="13"/>
  <c r="I17" i="13"/>
  <c r="K17" i="13"/>
  <c r="M17" i="13"/>
  <c r="O17" i="13"/>
  <c r="Q17" i="13"/>
  <c r="V17" i="13"/>
  <c r="G20" i="13"/>
  <c r="K20" i="13"/>
  <c r="V20" i="13"/>
  <c r="G21" i="13"/>
  <c r="M21" i="13" s="1"/>
  <c r="M20" i="13" s="1"/>
  <c r="I21" i="13"/>
  <c r="I20" i="13" s="1"/>
  <c r="K21" i="13"/>
  <c r="O21" i="13"/>
  <c r="O20" i="13" s="1"/>
  <c r="Q21" i="13"/>
  <c r="Q20" i="13" s="1"/>
  <c r="V21" i="13"/>
  <c r="G22" i="13"/>
  <c r="K22" i="13"/>
  <c r="O22" i="13"/>
  <c r="Q22" i="13"/>
  <c r="G23" i="13"/>
  <c r="I23" i="13"/>
  <c r="I22" i="13" s="1"/>
  <c r="K23" i="13"/>
  <c r="M23" i="13"/>
  <c r="M22" i="13" s="1"/>
  <c r="O23" i="13"/>
  <c r="Q23" i="13"/>
  <c r="V23" i="13"/>
  <c r="V22" i="13" s="1"/>
  <c r="K24" i="13"/>
  <c r="O24" i="13"/>
  <c r="V24" i="13"/>
  <c r="G25" i="13"/>
  <c r="G24" i="13" s="1"/>
  <c r="I25" i="13"/>
  <c r="I24" i="13" s="1"/>
  <c r="K25" i="13"/>
  <c r="O25" i="13"/>
  <c r="Q25" i="13"/>
  <c r="Q24" i="13" s="1"/>
  <c r="V25" i="13"/>
  <c r="G27" i="13"/>
  <c r="I27" i="13"/>
  <c r="O27" i="13"/>
  <c r="V27" i="13"/>
  <c r="G28" i="13"/>
  <c r="I28" i="13"/>
  <c r="K28" i="13"/>
  <c r="K27" i="13" s="1"/>
  <c r="M28" i="13"/>
  <c r="M27" i="13" s="1"/>
  <c r="O28" i="13"/>
  <c r="Q28" i="13"/>
  <c r="Q27" i="13" s="1"/>
  <c r="V28" i="13"/>
  <c r="G29" i="13"/>
  <c r="K29" i="13"/>
  <c r="V29" i="13"/>
  <c r="G30" i="13"/>
  <c r="M30" i="13" s="1"/>
  <c r="M29" i="13" s="1"/>
  <c r="I30" i="13"/>
  <c r="I29" i="13" s="1"/>
  <c r="K30" i="13"/>
  <c r="O30" i="13"/>
  <c r="O29" i="13" s="1"/>
  <c r="Q30" i="13"/>
  <c r="Q29" i="13" s="1"/>
  <c r="V30" i="13"/>
  <c r="G31" i="13"/>
  <c r="K31" i="13"/>
  <c r="O31" i="13"/>
  <c r="Q31" i="13"/>
  <c r="G32" i="13"/>
  <c r="I32" i="13"/>
  <c r="I31" i="13" s="1"/>
  <c r="K32" i="13"/>
  <c r="M32" i="13"/>
  <c r="M31" i="13" s="1"/>
  <c r="O32" i="13"/>
  <c r="Q32" i="13"/>
  <c r="V32" i="13"/>
  <c r="V31" i="13" s="1"/>
  <c r="K36" i="13"/>
  <c r="O36" i="13"/>
  <c r="V36" i="13"/>
  <c r="G37" i="13"/>
  <c r="G36" i="13" s="1"/>
  <c r="I37" i="13"/>
  <c r="I36" i="13" s="1"/>
  <c r="K37" i="13"/>
  <c r="M37" i="13"/>
  <c r="M36" i="13" s="1"/>
  <c r="O37" i="13"/>
  <c r="Q37" i="13"/>
  <c r="Q36" i="13" s="1"/>
  <c r="V37" i="13"/>
  <c r="G39" i="13"/>
  <c r="I39" i="13"/>
  <c r="O39" i="13"/>
  <c r="V39" i="13"/>
  <c r="G40" i="13"/>
  <c r="I40" i="13"/>
  <c r="K40" i="13"/>
  <c r="K39" i="13" s="1"/>
  <c r="M40" i="13"/>
  <c r="M39" i="13" s="1"/>
  <c r="O40" i="13"/>
  <c r="Q40" i="13"/>
  <c r="Q39" i="13" s="1"/>
  <c r="V40" i="13"/>
  <c r="G43" i="13"/>
  <c r="V43" i="13"/>
  <c r="G44" i="13"/>
  <c r="M44" i="13" s="1"/>
  <c r="I44" i="13"/>
  <c r="I43" i="13" s="1"/>
  <c r="K44" i="13"/>
  <c r="O44" i="13"/>
  <c r="O43" i="13" s="1"/>
  <c r="Q44" i="13"/>
  <c r="Q43" i="13" s="1"/>
  <c r="V44" i="13"/>
  <c r="G46" i="13"/>
  <c r="M46" i="13" s="1"/>
  <c r="I46" i="13"/>
  <c r="K46" i="13"/>
  <c r="K43" i="13" s="1"/>
  <c r="O46" i="13"/>
  <c r="Q46" i="13"/>
  <c r="V46" i="13"/>
  <c r="G48" i="13"/>
  <c r="I48" i="13"/>
  <c r="K48" i="13"/>
  <c r="M48" i="13"/>
  <c r="O48" i="13"/>
  <c r="Q48" i="13"/>
  <c r="V48" i="13"/>
  <c r="K49" i="13"/>
  <c r="O49" i="13"/>
  <c r="V49" i="13"/>
  <c r="G50" i="13"/>
  <c r="G49" i="13" s="1"/>
  <c r="I50" i="13"/>
  <c r="I49" i="13" s="1"/>
  <c r="K50" i="13"/>
  <c r="M50" i="13"/>
  <c r="M49" i="13" s="1"/>
  <c r="O50" i="13"/>
  <c r="Q50" i="13"/>
  <c r="Q49" i="13" s="1"/>
  <c r="V50" i="13"/>
  <c r="G51" i="13"/>
  <c r="O51" i="13"/>
  <c r="V51" i="13"/>
  <c r="G52" i="13"/>
  <c r="I52" i="13"/>
  <c r="I51" i="13" s="1"/>
  <c r="K52" i="13"/>
  <c r="K51" i="13" s="1"/>
  <c r="M52" i="13"/>
  <c r="M51" i="13" s="1"/>
  <c r="O52" i="13"/>
  <c r="Q52" i="13"/>
  <c r="Q51" i="13" s="1"/>
  <c r="V52" i="13"/>
  <c r="G54" i="13"/>
  <c r="K54" i="13"/>
  <c r="V54" i="13"/>
  <c r="G55" i="13"/>
  <c r="I55" i="13"/>
  <c r="I54" i="13" s="1"/>
  <c r="K55" i="13"/>
  <c r="M55" i="13"/>
  <c r="M54" i="13" s="1"/>
  <c r="O55" i="13"/>
  <c r="O54" i="13" s="1"/>
  <c r="Q55" i="13"/>
  <c r="Q54" i="13" s="1"/>
  <c r="V55" i="13"/>
  <c r="G57" i="13"/>
  <c r="K57" i="13"/>
  <c r="G58" i="13"/>
  <c r="I58" i="13"/>
  <c r="I57" i="13" s="1"/>
  <c r="K58" i="13"/>
  <c r="M58" i="13"/>
  <c r="M57" i="13" s="1"/>
  <c r="O58" i="13"/>
  <c r="Q58" i="13"/>
  <c r="Q57" i="13" s="1"/>
  <c r="V58" i="13"/>
  <c r="V57" i="13" s="1"/>
  <c r="G61" i="13"/>
  <c r="I61" i="13"/>
  <c r="K61" i="13"/>
  <c r="M61" i="13"/>
  <c r="O61" i="13"/>
  <c r="O57" i="13" s="1"/>
  <c r="Q61" i="13"/>
  <c r="V61" i="13"/>
  <c r="G63" i="13"/>
  <c r="I63" i="13"/>
  <c r="K63" i="13"/>
  <c r="M63" i="13"/>
  <c r="O63" i="13"/>
  <c r="Q63" i="13"/>
  <c r="V63" i="13"/>
  <c r="O65" i="13"/>
  <c r="V65" i="13"/>
  <c r="G66" i="13"/>
  <c r="I66" i="13"/>
  <c r="I65" i="13" s="1"/>
  <c r="K66" i="13"/>
  <c r="K65" i="13" s="1"/>
  <c r="M66" i="13"/>
  <c r="O66" i="13"/>
  <c r="Q66" i="13"/>
  <c r="Q65" i="13" s="1"/>
  <c r="V66" i="13"/>
  <c r="G67" i="13"/>
  <c r="G65" i="13" s="1"/>
  <c r="I67" i="13"/>
  <c r="K67" i="13"/>
  <c r="O67" i="13"/>
  <c r="Q67" i="13"/>
  <c r="V67" i="13"/>
  <c r="G68" i="13"/>
  <c r="G69" i="13"/>
  <c r="M69" i="13" s="1"/>
  <c r="M68" i="13" s="1"/>
  <c r="I69" i="13"/>
  <c r="I68" i="13" s="1"/>
  <c r="K69" i="13"/>
  <c r="K68" i="13" s="1"/>
  <c r="O69" i="13"/>
  <c r="O68" i="13" s="1"/>
  <c r="Q69" i="13"/>
  <c r="Q68" i="13" s="1"/>
  <c r="V69" i="13"/>
  <c r="V68" i="13" s="1"/>
  <c r="G71" i="13"/>
  <c r="I71" i="13"/>
  <c r="K71" i="13"/>
  <c r="M71" i="13"/>
  <c r="O71" i="13"/>
  <c r="Q71" i="13"/>
  <c r="V71" i="13"/>
  <c r="G73" i="13"/>
  <c r="I73" i="13"/>
  <c r="K73" i="13"/>
  <c r="M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M79" i="13"/>
  <c r="O79" i="13"/>
  <c r="Q79" i="13"/>
  <c r="V79" i="13"/>
  <c r="K81" i="13"/>
  <c r="V81" i="13"/>
  <c r="G82" i="13"/>
  <c r="M82" i="13" s="1"/>
  <c r="M81" i="13" s="1"/>
  <c r="I82" i="13"/>
  <c r="I81" i="13" s="1"/>
  <c r="K82" i="13"/>
  <c r="O82" i="13"/>
  <c r="O81" i="13" s="1"/>
  <c r="Q82" i="13"/>
  <c r="Q81" i="13" s="1"/>
  <c r="V82" i="13"/>
  <c r="G85" i="13"/>
  <c r="I85" i="13"/>
  <c r="G86" i="13"/>
  <c r="I86" i="13"/>
  <c r="K86" i="13"/>
  <c r="K85" i="13" s="1"/>
  <c r="M86" i="13"/>
  <c r="M85" i="13" s="1"/>
  <c r="O86" i="13"/>
  <c r="Q86" i="13"/>
  <c r="Q85" i="13" s="1"/>
  <c r="V86" i="13"/>
  <c r="V85" i="13" s="1"/>
  <c r="G89" i="13"/>
  <c r="I89" i="13"/>
  <c r="K89" i="13"/>
  <c r="M89" i="13"/>
  <c r="O89" i="13"/>
  <c r="O85" i="13" s="1"/>
  <c r="Q89" i="13"/>
  <c r="V89" i="13"/>
  <c r="G91" i="13"/>
  <c r="O91" i="13"/>
  <c r="G92" i="13"/>
  <c r="M92" i="13" s="1"/>
  <c r="M91" i="13" s="1"/>
  <c r="I92" i="13"/>
  <c r="I91" i="13" s="1"/>
  <c r="K92" i="13"/>
  <c r="K91" i="13" s="1"/>
  <c r="O92" i="13"/>
  <c r="Q92" i="13"/>
  <c r="Q91" i="13" s="1"/>
  <c r="V92" i="13"/>
  <c r="V91" i="13" s="1"/>
  <c r="I93" i="13"/>
  <c r="K93" i="13"/>
  <c r="Q93" i="13"/>
  <c r="V93" i="13"/>
  <c r="G94" i="13"/>
  <c r="G93" i="13" s="1"/>
  <c r="I94" i="13"/>
  <c r="K94" i="13"/>
  <c r="O94" i="13"/>
  <c r="O93" i="13" s="1"/>
  <c r="Q94" i="13"/>
  <c r="V94" i="13"/>
  <c r="G96" i="13"/>
  <c r="O96" i="13"/>
  <c r="G97" i="13"/>
  <c r="M97" i="13" s="1"/>
  <c r="M96" i="13" s="1"/>
  <c r="I97" i="13"/>
  <c r="I96" i="13" s="1"/>
  <c r="K97" i="13"/>
  <c r="K96" i="13" s="1"/>
  <c r="O97" i="13"/>
  <c r="Q97" i="13"/>
  <c r="Q96" i="13" s="1"/>
  <c r="V97" i="13"/>
  <c r="V96" i="13" s="1"/>
  <c r="I98" i="13"/>
  <c r="K98" i="13"/>
  <c r="V98" i="13"/>
  <c r="G99" i="13"/>
  <c r="G98" i="13" s="1"/>
  <c r="I99" i="13"/>
  <c r="K99" i="13"/>
  <c r="M99" i="13"/>
  <c r="O99" i="13"/>
  <c r="O98" i="13" s="1"/>
  <c r="Q99" i="13"/>
  <c r="V99" i="13"/>
  <c r="G101" i="13"/>
  <c r="M101" i="13" s="1"/>
  <c r="I101" i="13"/>
  <c r="K101" i="13"/>
  <c r="O101" i="13"/>
  <c r="Q101" i="13"/>
  <c r="Q98" i="13" s="1"/>
  <c r="V101" i="13"/>
  <c r="Q103" i="13"/>
  <c r="G104" i="13"/>
  <c r="I104" i="13"/>
  <c r="K104" i="13"/>
  <c r="K103" i="13" s="1"/>
  <c r="M104" i="13"/>
  <c r="O104" i="13"/>
  <c r="Q104" i="13"/>
  <c r="V104" i="13"/>
  <c r="V103" i="13" s="1"/>
  <c r="G105" i="13"/>
  <c r="G103" i="13" s="1"/>
  <c r="I105" i="13"/>
  <c r="K105" i="13"/>
  <c r="O105" i="13"/>
  <c r="Q105" i="13"/>
  <c r="V105" i="13"/>
  <c r="G107" i="13"/>
  <c r="M107" i="13" s="1"/>
  <c r="I107" i="13"/>
  <c r="I103" i="13" s="1"/>
  <c r="K107" i="13"/>
  <c r="O107" i="13"/>
  <c r="O103" i="13" s="1"/>
  <c r="Q107" i="13"/>
  <c r="V107" i="13"/>
  <c r="G108" i="13"/>
  <c r="M108" i="13" s="1"/>
  <c r="I108" i="13"/>
  <c r="K108" i="13"/>
  <c r="O108" i="13"/>
  <c r="Q108" i="13"/>
  <c r="V108" i="13"/>
  <c r="I110" i="13"/>
  <c r="K110" i="13"/>
  <c r="Q110" i="13"/>
  <c r="V110" i="13"/>
  <c r="G111" i="13"/>
  <c r="G110" i="13" s="1"/>
  <c r="I111" i="13"/>
  <c r="K111" i="13"/>
  <c r="M111" i="13"/>
  <c r="M110" i="13" s="1"/>
  <c r="O111" i="13"/>
  <c r="O110" i="13" s="1"/>
  <c r="Q111" i="13"/>
  <c r="V111" i="13"/>
  <c r="G116" i="13"/>
  <c r="O116" i="13"/>
  <c r="G117" i="13"/>
  <c r="M117" i="13" s="1"/>
  <c r="M116" i="13" s="1"/>
  <c r="I117" i="13"/>
  <c r="I116" i="13" s="1"/>
  <c r="K117" i="13"/>
  <c r="K116" i="13" s="1"/>
  <c r="O117" i="13"/>
  <c r="Q117" i="13"/>
  <c r="Q116" i="13" s="1"/>
  <c r="V117" i="13"/>
  <c r="V116" i="13" s="1"/>
  <c r="G121" i="13"/>
  <c r="I121" i="13"/>
  <c r="K121" i="13"/>
  <c r="M121" i="13"/>
  <c r="O121" i="13"/>
  <c r="Q121" i="13"/>
  <c r="V121" i="13"/>
  <c r="G124" i="13"/>
  <c r="M124" i="13" s="1"/>
  <c r="I124" i="13"/>
  <c r="I123" i="13" s="1"/>
  <c r="K124" i="13"/>
  <c r="O124" i="13"/>
  <c r="O123" i="13" s="1"/>
  <c r="Q124" i="13"/>
  <c r="Q123" i="13" s="1"/>
  <c r="V124" i="13"/>
  <c r="G127" i="13"/>
  <c r="M127" i="13" s="1"/>
  <c r="I127" i="13"/>
  <c r="K127" i="13"/>
  <c r="K123" i="13" s="1"/>
  <c r="O127" i="13"/>
  <c r="Q127" i="13"/>
  <c r="V127" i="13"/>
  <c r="G129" i="13"/>
  <c r="I129" i="13"/>
  <c r="K129" i="13"/>
  <c r="M129" i="13"/>
  <c r="O129" i="13"/>
  <c r="Q129" i="13"/>
  <c r="V129" i="13"/>
  <c r="V123" i="13" s="1"/>
  <c r="AE131" i="13"/>
  <c r="G39" i="12"/>
  <c r="BA19" i="12"/>
  <c r="BA18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O8" i="12" s="1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20" i="12"/>
  <c r="AF39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I23" i="12" s="1"/>
  <c r="K24" i="12"/>
  <c r="M24" i="12"/>
  <c r="O24" i="12"/>
  <c r="O23" i="12" s="1"/>
  <c r="Q24" i="12"/>
  <c r="V24" i="12"/>
  <c r="G25" i="12"/>
  <c r="M25" i="12" s="1"/>
  <c r="I25" i="12"/>
  <c r="K25" i="12"/>
  <c r="O25" i="12"/>
  <c r="Q25" i="12"/>
  <c r="Q23" i="12" s="1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V23" i="12" s="1"/>
  <c r="G28" i="12"/>
  <c r="I28" i="12"/>
  <c r="K28" i="12"/>
  <c r="M28" i="12"/>
  <c r="O28" i="12"/>
  <c r="Q28" i="12"/>
  <c r="V28" i="12"/>
  <c r="G29" i="12"/>
  <c r="G23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K23" i="12" s="1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AE39" i="12"/>
  <c r="I20" i="1"/>
  <c r="I19" i="1"/>
  <c r="I18" i="1"/>
  <c r="I17" i="1"/>
  <c r="I16" i="1"/>
  <c r="F55" i="1"/>
  <c r="G23" i="1" s="1"/>
  <c r="G55" i="1"/>
  <c r="G25" i="1" s="1"/>
  <c r="H55" i="1"/>
  <c r="I54" i="1"/>
  <c r="I53" i="1"/>
  <c r="I51" i="1"/>
  <c r="I50" i="1"/>
  <c r="I49" i="1"/>
  <c r="I48" i="1"/>
  <c r="I47" i="1"/>
  <c r="I46" i="1"/>
  <c r="I45" i="1"/>
  <c r="I44" i="1"/>
  <c r="I43" i="1"/>
  <c r="I41" i="1"/>
  <c r="I40" i="1"/>
  <c r="I39" i="1"/>
  <c r="I55" i="1" s="1"/>
  <c r="J28" i="1"/>
  <c r="J26" i="1"/>
  <c r="G38" i="1"/>
  <c r="F38" i="1"/>
  <c r="J23" i="1"/>
  <c r="J24" i="1"/>
  <c r="J25" i="1"/>
  <c r="J27" i="1"/>
  <c r="E24" i="1"/>
  <c r="G24" i="1"/>
  <c r="E26" i="1"/>
  <c r="G26" i="1"/>
  <c r="I91" i="1" l="1"/>
  <c r="J90" i="1" s="1"/>
  <c r="A27" i="1"/>
  <c r="M59" i="21"/>
  <c r="M30" i="21"/>
  <c r="M8" i="21"/>
  <c r="M25" i="21"/>
  <c r="M56" i="21"/>
  <c r="M54" i="21" s="1"/>
  <c r="M48" i="21"/>
  <c r="M41" i="21" s="1"/>
  <c r="M32" i="21"/>
  <c r="M24" i="21"/>
  <c r="M16" i="21"/>
  <c r="M15" i="20"/>
  <c r="M138" i="20"/>
  <c r="M80" i="20"/>
  <c r="M66" i="20"/>
  <c r="G138" i="20"/>
  <c r="M117" i="20"/>
  <c r="M104" i="20" s="1"/>
  <c r="G80" i="20"/>
  <c r="G15" i="20"/>
  <c r="G104" i="20"/>
  <c r="M130" i="20"/>
  <c r="M129" i="20" s="1"/>
  <c r="M9" i="20"/>
  <c r="M8" i="20" s="1"/>
  <c r="M123" i="19"/>
  <c r="M68" i="19"/>
  <c r="M43" i="19"/>
  <c r="M85" i="19"/>
  <c r="M57" i="19"/>
  <c r="M8" i="19"/>
  <c r="G96" i="19"/>
  <c r="G68" i="19"/>
  <c r="AF131" i="19"/>
  <c r="M117" i="19"/>
  <c r="M116" i="19" s="1"/>
  <c r="M92" i="19"/>
  <c r="M91" i="19" s="1"/>
  <c r="M105" i="19"/>
  <c r="M103" i="19" s="1"/>
  <c r="M94" i="19"/>
  <c r="M93" i="19" s="1"/>
  <c r="M67" i="19"/>
  <c r="M65" i="19" s="1"/>
  <c r="M59" i="18"/>
  <c r="M30" i="18"/>
  <c r="M25" i="18"/>
  <c r="G59" i="18"/>
  <c r="M56" i="18"/>
  <c r="M54" i="18" s="1"/>
  <c r="M32" i="18"/>
  <c r="M16" i="18"/>
  <c r="M8" i="18" s="1"/>
  <c r="G30" i="18"/>
  <c r="M44" i="18"/>
  <c r="M41" i="18" s="1"/>
  <c r="M28" i="18"/>
  <c r="M66" i="17"/>
  <c r="M104" i="17"/>
  <c r="M15" i="17"/>
  <c r="M80" i="17"/>
  <c r="G138" i="17"/>
  <c r="G66" i="17"/>
  <c r="G80" i="17"/>
  <c r="G15" i="17"/>
  <c r="M109" i="17"/>
  <c r="AF149" i="17"/>
  <c r="M130" i="17"/>
  <c r="M129" i="17" s="1"/>
  <c r="M9" i="17"/>
  <c r="M8" i="17" s="1"/>
  <c r="M123" i="16"/>
  <c r="M43" i="16"/>
  <c r="M103" i="16"/>
  <c r="G123" i="16"/>
  <c r="G81" i="16"/>
  <c r="G54" i="16"/>
  <c r="G43" i="16"/>
  <c r="G29" i="16"/>
  <c r="G20" i="16"/>
  <c r="M50" i="16"/>
  <c r="M49" i="16" s="1"/>
  <c r="M37" i="16"/>
  <c r="M36" i="16" s="1"/>
  <c r="M25" i="16"/>
  <c r="M24" i="16" s="1"/>
  <c r="M13" i="16"/>
  <c r="M8" i="16" s="1"/>
  <c r="AF131" i="16"/>
  <c r="M80" i="15"/>
  <c r="M104" i="15"/>
  <c r="M66" i="15"/>
  <c r="M15" i="15"/>
  <c r="G66" i="15"/>
  <c r="G80" i="15"/>
  <c r="G15" i="15"/>
  <c r="G104" i="15"/>
  <c r="M130" i="15"/>
  <c r="M129" i="15" s="1"/>
  <c r="M9" i="15"/>
  <c r="M8" i="15" s="1"/>
  <c r="M59" i="14"/>
  <c r="M8" i="14"/>
  <c r="M30" i="14"/>
  <c r="G59" i="14"/>
  <c r="M56" i="14"/>
  <c r="M54" i="14" s="1"/>
  <c r="M32" i="14"/>
  <c r="M24" i="14"/>
  <c r="M16" i="14"/>
  <c r="M44" i="14"/>
  <c r="M41" i="14" s="1"/>
  <c r="M28" i="14"/>
  <c r="M25" i="14" s="1"/>
  <c r="M123" i="13"/>
  <c r="M98" i="13"/>
  <c r="M43" i="13"/>
  <c r="M8" i="13"/>
  <c r="G123" i="13"/>
  <c r="G81" i="13"/>
  <c r="M25" i="13"/>
  <c r="M24" i="13" s="1"/>
  <c r="M13" i="13"/>
  <c r="AF131" i="13"/>
  <c r="M67" i="13"/>
  <c r="M65" i="13" s="1"/>
  <c r="M105" i="13"/>
  <c r="M103" i="13" s="1"/>
  <c r="M94" i="13"/>
  <c r="M93" i="13" s="1"/>
  <c r="M29" i="12"/>
  <c r="M23" i="12" s="1"/>
  <c r="M20" i="12"/>
  <c r="M8" i="12" s="1"/>
  <c r="I21" i="1"/>
  <c r="J51" i="1"/>
  <c r="J47" i="1"/>
  <c r="J43" i="1"/>
  <c r="J41" i="1"/>
  <c r="J45" i="1"/>
  <c r="J52" i="1"/>
  <c r="J44" i="1"/>
  <c r="J54" i="1"/>
  <c r="J50" i="1"/>
  <c r="J46" i="1"/>
  <c r="J53" i="1"/>
  <c r="J40" i="1"/>
  <c r="J48" i="1"/>
  <c r="J39" i="1"/>
  <c r="J55" i="1" s="1"/>
  <c r="J49" i="1"/>
  <c r="J77" i="1" l="1"/>
  <c r="J74" i="1"/>
  <c r="J80" i="1"/>
  <c r="J71" i="1"/>
  <c r="J73" i="1"/>
  <c r="J66" i="1"/>
  <c r="J64" i="1"/>
  <c r="J69" i="1"/>
  <c r="J62" i="1"/>
  <c r="J87" i="1"/>
  <c r="J65" i="1"/>
  <c r="J88" i="1"/>
  <c r="J68" i="1"/>
  <c r="J70" i="1"/>
  <c r="J72" i="1"/>
  <c r="J79" i="1"/>
  <c r="J75" i="1"/>
  <c r="J86" i="1"/>
  <c r="J67" i="1"/>
  <c r="J63" i="1"/>
  <c r="J76" i="1"/>
  <c r="J82" i="1"/>
  <c r="J81" i="1"/>
  <c r="J89" i="1"/>
  <c r="J78" i="1"/>
  <c r="J84" i="1"/>
  <c r="J85" i="1"/>
  <c r="J83" i="1"/>
  <c r="A28" i="1"/>
  <c r="G28" i="1"/>
  <c r="G27" i="1" s="1"/>
  <c r="G29" i="1" s="1"/>
  <c r="J9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<sst xmlns="http://schemas.openxmlformats.org/spreadsheetml/2006/main" count="6126" uniqueCount="720">
  <si>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</si>
  <si>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</si>
  <si>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</si>
  <si>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</si>
  <si>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</si>
  <si>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</si>
  <si>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</si>
  <si>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</si>
  <si>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</si>
  <si>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</si>
  <si>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</si>
  <si>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</si>
  <si>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</si>
  <si>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</si>
  <si>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</si>
  <si>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</si>
  <si>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</si>
  <si>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</si>
  <si>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</si>
  <si>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</si>
  <si>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</si>
  <si>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</si>
  <si>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</si>
  <si>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</si>
  <si>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</si>
  <si>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</si>
  <si>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</si>
  <si>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</si>
  <si>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</si>
  <si>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</si>
  <si>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</si>
  <si>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</si>
  <si>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</si>
  <si>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</si>
  <si>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</si>
  <si>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</si>
  <si>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</si>
  <si>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</si>
  <si>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</si>
  <si>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</si>
  <si>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</si>
  <si>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</si>
  <si>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</si>
  <si>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221034-46</t>
  </si>
  <si>
    <t>PD 3 OPS v oblasti Pod Lipami v Novém Jičíně</t>
  </si>
  <si>
    <t>Stavba</t>
  </si>
  <si>
    <t>Ostatní a vedlejší náklady</t>
  </si>
  <si>
    <t>01</t>
  </si>
  <si>
    <t>Stavební objekt</t>
  </si>
  <si>
    <t>SO01</t>
  </si>
  <si>
    <t>Pod Lipami 1,3,5</t>
  </si>
  <si>
    <t>D.1.4.a</t>
  </si>
  <si>
    <t>Stavební část - topný kanál</t>
  </si>
  <si>
    <t>D.1.4.f</t>
  </si>
  <si>
    <t>SI a MaR</t>
  </si>
  <si>
    <t>D1.4.d</t>
  </si>
  <si>
    <t>vytápění</t>
  </si>
  <si>
    <t>SO02</t>
  </si>
  <si>
    <t>Pod Lipami 7,9,11</t>
  </si>
  <si>
    <t>D.1.4.d</t>
  </si>
  <si>
    <t>SO03</t>
  </si>
  <si>
    <t>Pod Lipami 13,15,17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</si>
  <si>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</si>
  <si>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</si>
  <si>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</si>
  <si>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</si>
  <si>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</si>
  <si>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</si>
  <si>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</si>
  <si>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</si>
  <si>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</si>
  <si>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</si>
  <si>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</si>
  <si>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</si>
  <si>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</si>
  <si>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</si>
  <si>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</si>
  <si>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</si>
  <si>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86</t>
  </si>
  <si>
    <t>potrubí z trub ocelových</t>
  </si>
  <si>
    <t>96</t>
  </si>
  <si>
    <t>Bourání konstrukcí</t>
  </si>
  <si>
    <t>98</t>
  </si>
  <si>
    <t>ostatní pomocné práce</t>
  </si>
  <si>
    <t>D2</t>
  </si>
  <si>
    <t>stavební a ostatní dokončující práce</t>
  </si>
  <si>
    <t>711</t>
  </si>
  <si>
    <t>Izolace proti vodě</t>
  </si>
  <si>
    <t>713</t>
  </si>
  <si>
    <t>Izolace tepelné</t>
  </si>
  <si>
    <t>722</t>
  </si>
  <si>
    <t>Vnitřní vodovod</t>
  </si>
  <si>
    <t>732</t>
  </si>
  <si>
    <t>Strojovny</t>
  </si>
  <si>
    <t>733</t>
  </si>
  <si>
    <t>Rozvod potrubí</t>
  </si>
  <si>
    <t>734</t>
  </si>
  <si>
    <t>Armatury</t>
  </si>
  <si>
    <t>784</t>
  </si>
  <si>
    <t>Malby</t>
  </si>
  <si>
    <t>799</t>
  </si>
  <si>
    <t>Ostatní</t>
  </si>
  <si>
    <t>M23</t>
  </si>
  <si>
    <t>Montáže potrubí</t>
  </si>
  <si>
    <t>M46</t>
  </si>
  <si>
    <t>Zemní práce při montážích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</si>
  <si>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</si>
  <si>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</si>
  <si>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</si>
  <si>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</si>
  <si>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</si>
  <si>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</si>
  <si>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</si>
  <si>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</si>
  <si>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</si>
  <si>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</si>
  <si>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</si>
  <si>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</si>
  <si>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</si>
  <si>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</si>
  <si>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</si>
  <si>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</si>
  <si>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</si>
  <si>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</si>
  <si>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</si>
  <si>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</si>
  <si>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VN a 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</si>
  <si>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</si>
  <si>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</si>
  <si>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</si>
  <si>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</si>
  <si>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</si>
  <si>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</si>
  <si>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</si>
  <si>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</si>
  <si>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</si>
  <si>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</si>
  <si>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</si>
  <si>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</si>
  <si>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</si>
  <si>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</si>
  <si>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</si>
  <si>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</si>
  <si>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</si>
  <si>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</si>
  <si>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</si>
  <si>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</si>
  <si>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</si>
  <si>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</si>
  <si>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</si>
  <si>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</si>
  <si>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</si>
  <si>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</si>
  <si>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</si>
  <si>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</si>
  <si>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</si>
  <si>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</si>
  <si>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</si>
  <si>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</si>
  <si>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</si>
  <si>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Veškeré náklady spojené s vybudováním zařízení staveniště.</t>
  </si>
  <si>
    <t>POP</t>
  </si>
  <si>
    <t>Dodávka včetně jednotlivých komponent a oplocení celého zařízení.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</si>
  <si>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</si>
  <si>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</si>
  <si>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</si>
  <si>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</si>
  <si>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</si>
  <si>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</si>
  <si>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</si>
  <si>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</si>
  <si>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005122020R</t>
  </si>
  <si>
    <t xml:space="preserve">Silniční, železniční či kolejový provoz  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</si>
  <si>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</si>
  <si>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</si>
  <si>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</si>
  <si>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</si>
  <si>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</si>
  <si>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</si>
  <si>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</si>
  <si>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VRN-VN-13</t>
  </si>
  <si>
    <t>Odvzdušnění soustavy včetně koordinace s uživatelem napojených staveb na otopnou soustavu</t>
  </si>
  <si>
    <t>soubor</t>
  </si>
  <si>
    <t>005211010R</t>
  </si>
  <si>
    <t>Předání a převzetí staveniště</t>
  </si>
  <si>
    <t>005211020R</t>
  </si>
  <si>
    <t>Ochrana stávaj. inženýrských sítí na staveništi</t>
  </si>
  <si>
    <t>005211080R</t>
  </si>
  <si>
    <t xml:space="preserve">Bezpečnostní a hygienická opatření na staveništi </t>
  </si>
  <si>
    <t>2 01</t>
  </si>
  <si>
    <t>Zpracování technologických postupů jednotlivých prací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</si>
  <si>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</si>
  <si>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</si>
  <si>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</si>
  <si>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 úprav</t>
  </si>
  <si>
    <t>úprav</t>
  </si>
  <si>
    <t>2 07</t>
  </si>
  <si>
    <t>Součinnost s integrovaným záchranným systémem (IZS)</t>
  </si>
  <si>
    <t>2 10</t>
  </si>
  <si>
    <t>Zajištění pravidelného úklidu všech řešených prostor včetně navazujících komunikačních a transp., prostor</t>
  </si>
  <si>
    <t>2-01</t>
  </si>
  <si>
    <t>Autorizovaná dokumentace skutečného provedení části vytápění</t>
  </si>
  <si>
    <t>2-02</t>
  </si>
  <si>
    <t>Autorizovaná dokumentace skutečného provedení části SI a MaR</t>
  </si>
  <si>
    <t>2-04</t>
  </si>
  <si>
    <t>Kompletace dokumentace skutečného provedení</t>
  </si>
  <si>
    <t>VRN-ON-07</t>
  </si>
  <si>
    <t>Vymezení řešeného prostoru stavebního objektu a vymezení transportních tras stavebního materiálu</t>
  </si>
  <si>
    <t>VRN-ON-09</t>
  </si>
  <si>
    <t>Inženýrská činnost pro uvedení celého díla do užívání</t>
  </si>
  <si>
    <t>SUM</t>
  </si>
  <si>
    <t>END</t>
  </si>
  <si>
    <t>Položkový soupis prací a dodávek</t>
  </si>
  <si>
    <t>139601103R00</t>
  </si>
  <si>
    <t>Ruční výkop jam, rýh a šachet v hornině 4</t>
  </si>
  <si>
    <t>m3</t>
  </si>
  <si>
    <t>800-1</t>
  </si>
  <si>
    <t>RTS 22/ I</t>
  </si>
  <si>
    <t>Práce</t>
  </si>
  <si>
    <t>POL1_1</t>
  </si>
  <si>
    <t>s přehozením na vzdálenost do 5 m nebo s naložením na ruční dopravní prostředek</t>
  </si>
  <si>
    <t>SPI</t>
  </si>
  <si>
    <t>122702119R00</t>
  </si>
  <si>
    <t>Odkopávky a prokopávky výsypek  , příplatek za lepivost zemin</t>
  </si>
  <si>
    <t>823-2</t>
  </si>
  <si>
    <t>s přehozením výkopku do 3 m nebo s naložením na dopravní prostředek v horninách rozpojitelných bez předchozího rozrušení, příplatek za lepivost hornin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</si>
  <si>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</si>
  <si>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</si>
  <si>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</si>
  <si>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</si>
  <si>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</si>
  <si>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</si>
  <si>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</si>
  <si>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</si>
  <si>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</si>
  <si>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</si>
  <si>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11-23</t>
  </si>
  <si>
    <t>Oplocení výkopu, výšky 2 m, včetně montáže a demontáže</t>
  </si>
  <si>
    <t>soub</t>
  </si>
  <si>
    <t>POL1_</t>
  </si>
  <si>
    <t>460620006RT1</t>
  </si>
  <si>
    <t>Osetí povrchu trávou, včetně dodávky osiva</t>
  </si>
  <si>
    <t>m2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</si>
  <si>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</si>
  <si>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</si>
  <si>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</si>
  <si>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</si>
  <si>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920000001</t>
  </si>
  <si>
    <t>provedení betonového čela tepelného kanálu, bednění, betonáž</t>
  </si>
  <si>
    <t>289970111R00</t>
  </si>
  <si>
    <t>Geotextílie separační, filtrační, zpevňující polypropylén, 300 g/m2</t>
  </si>
  <si>
    <t>800-2</t>
  </si>
  <si>
    <t>631313411R00</t>
  </si>
  <si>
    <t xml:space="preserve">Mazanina z betonu prostého tl. přes 80 do 120 mm třídy C 8/10 ,  </t>
  </si>
  <si>
    <t>801-1</t>
  </si>
  <si>
    <t>(z kameniva) hlazená dřevěným hladítkem</t>
  </si>
  <si>
    <t>Včetně vytvoření dilatačních spár, bez zaplnění.</t>
  </si>
  <si>
    <t>4,5*0,1</t>
  </si>
  <si>
    <t>VV</t>
  </si>
  <si>
    <t>965042141R00</t>
  </si>
  <si>
    <t>Bourání podkladů pod dlažby nebo litých celistvých dlažeb a mazanin  betonových nebo z litého asfaltu, tloušťky do 100 mm, plochy přes 4 m2</t>
  </si>
  <si>
    <t>801-3</t>
  </si>
  <si>
    <t>130901123RT1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</si>
  <si>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</si>
  <si>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</si>
  <si>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Bourání zdiva z ŽB nebo předpjatého betonu v odkopávkách nebo prokopávkách ručně.</t>
  </si>
  <si>
    <t>979088212R00</t>
  </si>
  <si>
    <t>Nakládání suti a vybouraných hmot nakládání suti a vybouraných hmot na dopravní prostředky pro vodorovné přemístění</t>
  </si>
  <si>
    <t>t</t>
  </si>
  <si>
    <t>na dopravní prostředky pro vodorovné přemístění,</t>
  </si>
  <si>
    <t>979081111R00</t>
  </si>
  <si>
    <t>Odvoz suti a vybouraných hmot na skládku do 1 km</t>
  </si>
  <si>
    <t>Včetně naložení na dopravní prostředek a složení na skládku, bez poplatku za skládku.</t>
  </si>
  <si>
    <t>979990108R00</t>
  </si>
  <si>
    <t>Poplatek za skládku železobeton, skupina 17 01 01 z Katalogu odpadů</t>
  </si>
  <si>
    <t>110      R00</t>
  </si>
  <si>
    <t>Mimostaveništní doprava individual.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</si>
  <si>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</si>
  <si>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</si>
  <si>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</si>
  <si>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Veškeré náklady spojené s vybudováním, provozem a odstraněním zařízení staveniště.</t>
  </si>
  <si>
    <t>622300172RT3</t>
  </si>
  <si>
    <t>Těsnicí prvky exteriér, montáž včetně dodávky, pro spáru šířky 7-12 mm</t>
  </si>
  <si>
    <t>m</t>
  </si>
  <si>
    <t>Vytvoření plynotěsněho prostupu do objektu.</t>
  </si>
  <si>
    <t>1,2</t>
  </si>
  <si>
    <t>622390110R00</t>
  </si>
  <si>
    <t>Montáž zateplovacího systému suterén, polystyren, bez povrchové úpravy</t>
  </si>
  <si>
    <t>Odkaz na mn. položky pořadí 22 : 2,50000</t>
  </si>
  <si>
    <t>283763606R</t>
  </si>
  <si>
    <t>deska izolační tuhá; extrudovaný polystyren; povrch hladký, zhutnělý; rovná hrana; tl. 100,0 mm; součinitel tepelné vodivosti 0,036 W/mK; R = 2,780 m2K/W; obj. hmotnost 35,00 kg/m3</t>
  </si>
  <si>
    <t>SPCM</t>
  </si>
  <si>
    <t>RTS 18/ I</t>
  </si>
  <si>
    <t>Specifikace</t>
  </si>
  <si>
    <t>POL3_</t>
  </si>
  <si>
    <t>2,5</t>
  </si>
  <si>
    <t>860000001</t>
  </si>
  <si>
    <t>výměna potrubí, kohoutů - odhad</t>
  </si>
  <si>
    <t>860000002</t>
  </si>
  <si>
    <t>provedení tepelné izolace potrubí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</si>
  <si>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</si>
  <si>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</si>
  <si>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</si>
  <si>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Odkaz na mn. položky pořadí 27 : 5,50000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</si>
  <si>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</si>
  <si>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</si>
  <si>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28 : 2,50000</t>
  </si>
  <si>
    <t>711141559RZ2</t>
  </si>
  <si>
    <t xml:space="preserve">Provedení izolace proti zemní vlhkosti pásy přitavením vodorovná, 2 vrstvy, s dodávkou izolačního pásu se skleněnou nebo polyesterovou vložkou,  </t>
  </si>
  <si>
    <t>Odkaz na mn. položky pořadí 29 : 5,50000</t>
  </si>
  <si>
    <t>711142559RZ2</t>
  </si>
  <si>
    <t xml:space="preserve">Provedení izolace proti zemní vlhkosti pásy přitavením svislá, 2 vrstvy, s dodávkou izolačního pásu se skleněnou nebo polyesterovou vložkou,  </t>
  </si>
  <si>
    <t>Odkaz na mn. položky pořadí 30 : 2,50000</t>
  </si>
  <si>
    <t>711140102R00</t>
  </si>
  <si>
    <t>Odstranění izolace proti vodě - pásy přitavením vodorovné, 2 vrstvy</t>
  </si>
  <si>
    <t>Odstranění vodorovné stávající hydroziolace kanálového tělesa : 5,5</t>
  </si>
  <si>
    <t>711140202R00</t>
  </si>
  <si>
    <t>Odstranění izolace proti vodě - pásy přitavením svislé, 2 vrstvy</t>
  </si>
  <si>
    <t>M46-01</t>
  </si>
  <si>
    <t>Sonda pro vyhledání stávajících inženýrských sítí - výkop</t>
  </si>
  <si>
    <t>kus</t>
  </si>
  <si>
    <t>Před započetím výkopových prací bude hloubka teplovodu Veolia a.s. ověřena kopanou sondou.</t>
  </si>
  <si>
    <t>711212111R00</t>
  </si>
  <si>
    <t>Izolace proti vodě nátěr podkladní pod hydroizolační stěrky</t>
  </si>
  <si>
    <t>711142560RZ2</t>
  </si>
  <si>
    <t>Napojení na stávající hydroizolaci napojovaných objektů, stávajícího topného kanálu</t>
  </si>
  <si>
    <t>920000002</t>
  </si>
  <si>
    <t>zazdívka otvorů, obezdění, obetonování těsnících nerezových pažnic DN 250</t>
  </si>
  <si>
    <t>612433214RT3</t>
  </si>
  <si>
    <t xml:space="preserve">Omítka vnitřní sanační pro vysoké zasolení, dvouvrstvá, tloušťky 35 mm,  </t>
  </si>
  <si>
    <t>801-4</t>
  </si>
  <si>
    <t>Odkaz na mn. položky pořadí 43 : 3,00000</t>
  </si>
  <si>
    <t>920000003</t>
  </si>
  <si>
    <t>Dodávka, montáž těsnících nerezových pažnic, včetně těsnění DN 250</t>
  </si>
  <si>
    <t>784011221R00</t>
  </si>
  <si>
    <t>Ostatní práce zakrytí předmětů,  , bez dodávky materiálu</t>
  </si>
  <si>
    <t>800-784</t>
  </si>
  <si>
    <t>Ostatní pomocné práce, zakrytí armatur.</t>
  </si>
  <si>
    <t>784422921R00</t>
  </si>
  <si>
    <t>Opravy malby vápenné se začištěním v místnostech do 3,8 m, dvojnásobné bez pačokování, jednobarevné, s oškrabáním</t>
  </si>
  <si>
    <t>Odkaz na mn. položky pořadí 35 : 3,00000</t>
  </si>
  <si>
    <t>920000006</t>
  </si>
  <si>
    <t>Oprava venkovní izolace, izolační přizdívky</t>
  </si>
  <si>
    <t>909      R00</t>
  </si>
  <si>
    <t>Hzs-nezmeritelne stavebni prace</t>
  </si>
  <si>
    <t>Vyčištění staveniště</t>
  </si>
  <si>
    <t>920000008</t>
  </si>
  <si>
    <t>Demontáž, zpětná montáž okapoveho chodníku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</si>
  <si>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</si>
  <si>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</si>
  <si>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</si>
  <si>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289902111R00</t>
  </si>
  <si>
    <t xml:space="preserve">Otlučení omítek nebo odsekání vrstev betonu otlučení nebo odsekání omítek, stěny,  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</si>
  <si>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</si>
  <si>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</si>
  <si>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</si>
  <si>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</si>
  <si>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971052551R00</t>
  </si>
  <si>
    <t>Vybourání a prorážení otvorů v železobetonových zdech a příčkách plochy do 1 m2, tloušťky do 600 mm</t>
  </si>
  <si>
    <t>základových nebo nadzákladových,</t>
  </si>
  <si>
    <t>Včetně pomocného lešení o výšce podlahy do 1900 mm a pro zatížení do 1,5 kPa  (150 kg/m2).</t>
  </si>
  <si>
    <t>0,5</t>
  </si>
  <si>
    <t>96-01</t>
  </si>
  <si>
    <t>Demontáž, uskladnění a zpětná montáž ŽB zákrytových desek topného kanálu IZE</t>
  </si>
  <si>
    <t>979087312R00</t>
  </si>
  <si>
    <t>Vodorovné přemístění suti nošením k místu nakládky vodorovné přemístění vybouraných hmot nošením nebo přehozením, na vzdálenost 10 m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</si>
  <si>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</si>
  <si>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</si>
  <si>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979081111RT3</t>
  </si>
  <si>
    <t>979999999R00</t>
  </si>
  <si>
    <t>Poplatek za skládku suti s 10 % příměsí, skupina 17 01 07 z Katalogu odpadů</t>
  </si>
  <si>
    <t>D-009</t>
  </si>
  <si>
    <t xml:space="preserve">Snímač teploty venkovní, Pt1000/3850 </t>
  </si>
  <si>
    <t>ks</t>
  </si>
  <si>
    <t>POL3_0</t>
  </si>
  <si>
    <t>222611141R00</t>
  </si>
  <si>
    <t xml:space="preserve">Montáž teploměru pasivního včetně zapojení </t>
  </si>
  <si>
    <t>POL1_0</t>
  </si>
  <si>
    <t>D-011</t>
  </si>
  <si>
    <t>Snímač teploty prostorový, Pt1000/3850</t>
  </si>
  <si>
    <t>D-013</t>
  </si>
  <si>
    <t>Snímač teploty stonkový, Pt1000/3850 pro ohřívač</t>
  </si>
  <si>
    <t>40511391R</t>
  </si>
  <si>
    <t>Snímač odpor.do jímky ponor 100 se stonkem</t>
  </si>
  <si>
    <t>405910068R</t>
  </si>
  <si>
    <t>Jímka nerezová,G1/2, 100mm</t>
  </si>
  <si>
    <t>222611195R00</t>
  </si>
  <si>
    <t>Montáž jímky do dl. 300 mm</t>
  </si>
  <si>
    <t>D-019</t>
  </si>
  <si>
    <t>Snímač zaplavení, plovákový</t>
  </si>
  <si>
    <t>D-020</t>
  </si>
  <si>
    <t>Montáž snímače zaplavení</t>
  </si>
  <si>
    <t>D-021</t>
  </si>
  <si>
    <t>Snímač tlaku, 0-6bar, 0-10V, M20x1,5</t>
  </si>
  <si>
    <t>222611131R00</t>
  </si>
  <si>
    <t>Montáž snímače tlaku aktivního 0-10 V/ 4-20 mA, včetně zapojení</t>
  </si>
  <si>
    <t>D-023</t>
  </si>
  <si>
    <t>3cestný mosazný manometrický kohout, M20x1,5</t>
  </si>
  <si>
    <t>D-024</t>
  </si>
  <si>
    <t>Montáž sestavy pro snímání tlaku</t>
  </si>
  <si>
    <t>V-S-0012</t>
  </si>
  <si>
    <t>2cestný ventil, DN40, VVF22.40-25, 25m3/hod, zdvihový, F</t>
  </si>
  <si>
    <t>V-S-0041</t>
  </si>
  <si>
    <t>Servopohon ON/OFF, 24V, AC, zdvihový, SAX81</t>
  </si>
  <si>
    <t>V-S-0043</t>
  </si>
  <si>
    <t>Servopohon 0-10V, 24V, AC, zdvihový, SAX61</t>
  </si>
  <si>
    <t>222611211R00</t>
  </si>
  <si>
    <t xml:space="preserve">Montáž servopohonu 230/ 24 V, 0-10 V/ 4-20 mA, včetně zapojení </t>
  </si>
  <si>
    <t>HW-002</t>
  </si>
  <si>
    <t>Elektroměr 1f, M-BUS výstup</t>
  </si>
  <si>
    <t>222613113R00</t>
  </si>
  <si>
    <t>Montáž elektroměru 3/f přímého, s komunikaci M-Bus/Modbus/IP</t>
  </si>
  <si>
    <t>222613131R00</t>
  </si>
  <si>
    <t>Montáž zapojení vodoměru s komunikací Imp/M-Bus/Modbus/IP</t>
  </si>
  <si>
    <t>HW-023</t>
  </si>
  <si>
    <t>Kombinovaný I/O modul s řídící deskou - DDC controller, Ethernet, RS485, 8AI, 6AO, 8DI, 8DO</t>
  </si>
  <si>
    <t>HW-010</t>
  </si>
  <si>
    <t>Montáž kombinovaného modulu s řídící deskou PLC</t>
  </si>
  <si>
    <t>HW-011</t>
  </si>
  <si>
    <t>Barevný display, 7 “ LCD TFT</t>
  </si>
  <si>
    <t>HW-012</t>
  </si>
  <si>
    <t>Montáž barevného displeje do dveří rozvaděče a zapojení</t>
  </si>
  <si>
    <t>HW-085</t>
  </si>
  <si>
    <t>Převodník M-BUS/RS485</t>
  </si>
  <si>
    <t>222611415R00</t>
  </si>
  <si>
    <t xml:space="preserve">Montáž koncentrátoru M-Bus do 20 zařízení  </t>
  </si>
  <si>
    <t>34121550R</t>
  </si>
  <si>
    <t>Kabel sdělovací s Cu jádrem JYTY 2 x 1 mm</t>
  </si>
  <si>
    <t>34121554R</t>
  </si>
  <si>
    <t>Kabel sdělovací s Cu jádrem JYTY 4 x 1 mm</t>
  </si>
  <si>
    <t>34121582R</t>
  </si>
  <si>
    <t>Kabel sdělovací J-Y(St)Y 2x2x0,8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</si>
  <si>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</si>
  <si>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</si>
  <si>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</si>
  <si>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</si>
  <si>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</si>
  <si>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</si>
  <si>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220 26-4111.R00</t>
  </si>
  <si>
    <t>Kabel.žlab drátěný s integr.spojkou DZI 60x60 mm včetně montáže</t>
  </si>
  <si>
    <t>222 26-0573.R00</t>
  </si>
  <si>
    <t>Trubka plast. tuhá 25 na příchytkách vč.příchytek včetně montáže</t>
  </si>
  <si>
    <t>222281301R00</t>
  </si>
  <si>
    <t>JYTY 1 mm - CYKY do 2,5 mm, 2-5 žil, v trubkách</t>
  </si>
  <si>
    <t>222281501R00</t>
  </si>
  <si>
    <t>JYTY 1 mm-CYKY do 2,5 mm, 2-5 žil, vyváz.ve žlabu</t>
  </si>
  <si>
    <t>210800527R00</t>
  </si>
  <si>
    <t xml:space="preserve">Montáž vodiče H07V-U (CY), 6 mm2, uloženého volně,  </t>
  </si>
  <si>
    <t>M21</t>
  </si>
  <si>
    <t>210100001R00</t>
  </si>
  <si>
    <t>Ukončení vodičů  v rozvaděči včetně zapojení a vodičové koncovky,  , průřez do 2,5 mm2</t>
  </si>
  <si>
    <t>222612113R00</t>
  </si>
  <si>
    <t>Definování řídícího systému (PLC, DDC)</t>
  </si>
  <si>
    <t>DB</t>
  </si>
  <si>
    <t>222612111R00</t>
  </si>
  <si>
    <t>Vizualizace pro grafický displej</t>
  </si>
  <si>
    <t>222612131R00</t>
  </si>
  <si>
    <t>Programování měřiče spotřeb - generace DB do PLC/DDC</t>
  </si>
  <si>
    <t>222612132R00</t>
  </si>
  <si>
    <t>Programování měřiče spotřeb - generace DB do vizualizace ve standardu SCADA</t>
  </si>
  <si>
    <t>OE-020</t>
  </si>
  <si>
    <t>Vystrojení silového rozváděče - jistič 16/1f/B, doplnění DIN lišty</t>
  </si>
  <si>
    <t>OE-004</t>
  </si>
  <si>
    <t>Drobný elektroinstalační a spojovací materiál</t>
  </si>
  <si>
    <t>OE-101</t>
  </si>
  <si>
    <t>Doplňující ochranné pospojení</t>
  </si>
  <si>
    <t>R-001</t>
  </si>
  <si>
    <t>Rozváděč přisazený, oceloplechový, vystrojený, 1000x800x250 IP 55/20, IN=40A, IkS=8,0kA, 
přívod a vývody vrchem, s hlavním vypínačem, přepěťovou ochranou, osvětlením rozvaděče a se zásuvkou 230V, s výzbrojí pro silové napojení všech připojených zařízení a jejich ovládání a jejich příslušenstvím a s výstrojí pro připojení všech periferií - dle dílenské dokumentaca a použitém PLC/DDC</t>
  </si>
  <si>
    <t>s výzbrojí pro silové napojení všech připojených zařízení a jejich ovládání a jejich příslušenstvím a s výstrojí pro připojení všech periferií - dle dílenské dokumentaca a použitém PLC/DDC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</si>
  <si>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</si>
  <si>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</si>
  <si>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</si>
  <si>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OE-102</t>
  </si>
  <si>
    <t>Demontáže</t>
  </si>
  <si>
    <t>hod</t>
  </si>
  <si>
    <t>OE-103</t>
  </si>
  <si>
    <t>Revize elektro</t>
  </si>
  <si>
    <t>OE-104</t>
  </si>
  <si>
    <t>Dílenská dokumentace</t>
  </si>
  <si>
    <t>OE-105</t>
  </si>
  <si>
    <t>Projektová dokumentace skutečného stavu</t>
  </si>
  <si>
    <t>222612121R00</t>
  </si>
  <si>
    <t>Kompletní kotrola zapojení HW</t>
  </si>
  <si>
    <t>OE-107</t>
  </si>
  <si>
    <t>Zprovoznění, zaškolení obsluhy</t>
  </si>
  <si>
    <t>OE-108</t>
  </si>
  <si>
    <t>Ostatní režijní náklady</t>
  </si>
  <si>
    <t>713-03</t>
  </si>
  <si>
    <t>Izolace potrubí pouzdry z minerální vlny s AL polepem vnitřní průměr 60 mm, tl. 30 mm, vč. montáže</t>
  </si>
  <si>
    <t>viz TZ a výkresová část</t>
  </si>
  <si>
    <t>Odkaz na mn. položky pořadí 40 : 14,00000</t>
  </si>
  <si>
    <t>713-06</t>
  </si>
  <si>
    <t>Izolace potrubí pouzdry z minerální vlny s AL polepem vnitřní průměr 89 mm, tl. 50 mm, vč. montáže</t>
  </si>
  <si>
    <t>Odkaz na mn. položky pořadí 41 : 4,00000</t>
  </si>
  <si>
    <t>722151115R00</t>
  </si>
  <si>
    <t>Potrubí z trubek nerezových spojované lisováním D 28 mm, s 1,2 mm</t>
  </si>
  <si>
    <t>800-721</t>
  </si>
  <si>
    <t>včetně tvarovek, bez zednických výpomocí,</t>
  </si>
  <si>
    <t>Včetně pomocného lešení o výšce podlahy do 1900 mm a pro zatížení do 1,5 kPa.</t>
  </si>
  <si>
    <t>722151116R00</t>
  </si>
  <si>
    <t>Potrubí z trubek nerezových spojované lisováním D 35 mm, s 1,5 mm</t>
  </si>
  <si>
    <t>722181224RT9</t>
  </si>
  <si>
    <t>Izolace vodovodního potrubí návleková z trubic z pěnového polyetylenu s povrchovou ochrannou hliníkovou fólií zesílenou sklorohoží 5x5 mm, tloušťka stěny 20 mm, d 28 mm</t>
  </si>
  <si>
    <t>V položce je kalkulována dodávka izolační trubice, spon a lepicí pásky.</t>
  </si>
  <si>
    <t>Odkaz na mn. položky pořadí 3 : 6,00000</t>
  </si>
  <si>
    <t>722181224RU1</t>
  </si>
  <si>
    <t>Izolace vodovodního potrubí návleková z trubic z pěnového polyetylenu s povrchovou ochrannou hliníkovou fólií zesílenou sklorohoží 5x5 mm, tloušťka stěny 20 mm, d 32 mm</t>
  </si>
  <si>
    <t>Odkaz na mn. položky pořadí 27 : 10,00000</t>
  </si>
  <si>
    <t>722181224RU2</t>
  </si>
  <si>
    <t>Izolace vodovodního potrubí návleková z trubic z pěnového polyetylenu s povrchovou ochrannou hliníkovou fólií zesílenou sklorohoží 5x5 mm, tloušťka stěny 20 mm, d 35 mm</t>
  </si>
  <si>
    <t>Odkaz na mn. položky pořadí 4 : 16,00000</t>
  </si>
  <si>
    <t>722181224RW6</t>
  </si>
  <si>
    <t>Izolace vodovodního potrubí návleková z trubic z pěnového polyetylenu s povrchovou ochrannou hliníkovou fólií zesílenou sklorohoží 5x5 mm, tloušťka stěny 20 mm, d 50 mm</t>
  </si>
  <si>
    <t>Odkaz na mn. položky pořadí 28 : 24,50000</t>
  </si>
  <si>
    <t>722221112R00</t>
  </si>
  <si>
    <t>Kohout kulový, vypouštěcí a napouštěcí, vnější závit, mosazný, DN 15, PN 10, včetně dodávky materiálu</t>
  </si>
  <si>
    <t>722235653R00</t>
  </si>
  <si>
    <t>Ventil zpětný ventil, vnitřní-vnitřní závit, DN 25, PN 20, mosaz</t>
  </si>
  <si>
    <t>722235523R00</t>
  </si>
  <si>
    <t>Filtr vodovodní, mosazný, vnitřní-vnitřní závit , DN 25, PN 20, včetně dodávky materiálu</t>
  </si>
  <si>
    <t>722235113R00</t>
  </si>
  <si>
    <t>Kohout kulový, mosazný, vnitřní-vnitřní závit, DN 25, PN 25, včetně dodávky materiálu</t>
  </si>
  <si>
    <t>722235114R00</t>
  </si>
  <si>
    <t>Kohout kulový, mosazný, vnitřní-vnitřní závit, DN 32, PN 25, včetně dodávky materiálu</t>
  </si>
  <si>
    <t>722235524R00</t>
  </si>
  <si>
    <t>Filtr vodovodní, mosazný, vnitřní-vnitřní závit , DN 32, PN 20, včetně dodávky materiálu</t>
  </si>
  <si>
    <t>722235654R00</t>
  </si>
  <si>
    <t>Ventil zpětný ventil, vnitřní-vnitřní závit, DN 32, PN 20, mosaz</t>
  </si>
  <si>
    <t>722280108R00</t>
  </si>
  <si>
    <t>Tlakové zkoušky vodovodního potrubí přes DN 40 do DN 50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</si>
  <si>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</si>
  <si>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</si>
  <si>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</si>
  <si>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</si>
  <si>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16 : 56,50000</t>
  </si>
  <si>
    <t>732199100RM1</t>
  </si>
  <si>
    <t>Montáž orientačních štítků s dodávkou orientačního štítku</t>
  </si>
  <si>
    <t>800-731</t>
  </si>
  <si>
    <t>722-01</t>
  </si>
  <si>
    <t>Pojistný ventil na TV 1/2"x3/4", otevírací přetlak 800 kPa, včetně montáže</t>
  </si>
  <si>
    <t>722-03</t>
  </si>
  <si>
    <t>Expanzní nádoba Refix DD 8/10, objem 8 L, s uzavírací armaturou zajišťující průtok nádobou a vypouštění, vč. montáže</t>
  </si>
  <si>
    <t>722-08</t>
  </si>
  <si>
    <t>Napojení nového CTV potrubí na stávající rozvody</t>
  </si>
  <si>
    <t>722-09</t>
  </si>
  <si>
    <t>Napojení nového TV potrubí na stávající rozvody</t>
  </si>
  <si>
    <t>722-10</t>
  </si>
  <si>
    <t>Napojení nového SV potrubí na stávající rozvody</t>
  </si>
  <si>
    <t>722-11</t>
  </si>
  <si>
    <t>Uzavření a vypuštění stávajícího vodovodních rozvodů</t>
  </si>
  <si>
    <t>722-12</t>
  </si>
  <si>
    <t>Napuštění nového vodovodního potrubí</t>
  </si>
  <si>
    <t>722-13</t>
  </si>
  <si>
    <t>Uchycení vodovodního potrubí</t>
  </si>
  <si>
    <t>722172333R00a</t>
  </si>
  <si>
    <t>Potrubí z PPR, teplá, D 32x4,4 mm, vč. zed. výpom., PP-RCT vyztužené čedičovým vláknem</t>
  </si>
  <si>
    <t>722172335R00a</t>
  </si>
  <si>
    <t>Potrubí z PPR, teplá, D 50x6,9 mm, vč. zed. výpom., PP-RCT vyztužené čedičovým vláknem</t>
  </si>
  <si>
    <t>722-14</t>
  </si>
  <si>
    <t>Oběhové čerpadlo s automat. přizpůsobením výkonu z korozivzdorné oceli,DN25, PN10, závit., Qnom=0,5m3/h, při Hnom=6m, Qnom=0,5m3/h pro Hmax=6m, včetně montáže</t>
  </si>
  <si>
    <t>R-položka</t>
  </si>
  <si>
    <t>POL12_1</t>
  </si>
  <si>
    <t>998722201R00</t>
  </si>
  <si>
    <t>Přesun hmot pro vnitřní vodovod v objektech výšky do 6 m</t>
  </si>
  <si>
    <t>Přesun hmot</t>
  </si>
  <si>
    <t>POL7_</t>
  </si>
  <si>
    <t>vodorovně do 50 m</t>
  </si>
  <si>
    <t>998722292R00</t>
  </si>
  <si>
    <t>Přesun hmot pro vnitřní vodovod příplatek k ceně za zvětšený přesun přes vymezenou největší dopravní vzdálenost_x000D_
 do 100 m</t>
  </si>
  <si>
    <t>732-01</t>
  </si>
  <si>
    <t>Deskový výměník tepla TV výkon 175 kW, včetně izolace, šroubení a stojánku</t>
  </si>
  <si>
    <t>732-03</t>
  </si>
  <si>
    <t>2-cestný regulační ventil VVF22.40-25, PN6, kvs=25, pohon s havarijní funkcí, včetně montáže</t>
  </si>
  <si>
    <t>732-04</t>
  </si>
  <si>
    <t>Nová ocelová konstrukce s pletivem a uzavíratelným vstupem pro ohraničení nové OPS, včetně montáže</t>
  </si>
  <si>
    <t>732-05</t>
  </si>
  <si>
    <t>Vodoměr doplň. vody G 1", l=130 mm, qn=4 m3/h, s impuls. výstupem MBUS</t>
  </si>
  <si>
    <t>732-09</t>
  </si>
  <si>
    <t>Nerezová akumulační nádoba teplé vody o jm. objemu 100 l, výška zásobníku 0,85 m, průměr 0,6 m, vč. izolace, včmontáže</t>
  </si>
  <si>
    <t>732-19a</t>
  </si>
  <si>
    <t>Měřič tepla, DN20, Qp=2,5m3/h, závitový, MBUS, l=130 mm,včetně montáže</t>
  </si>
  <si>
    <t>732-19b</t>
  </si>
  <si>
    <t>Měřič tepla, DN25, Qp=3,5m3/h, závitový, MBUS, l=260 mm,včetně montáže</t>
  </si>
  <si>
    <t>732-20</t>
  </si>
  <si>
    <t>Oběhové čerpadlo DN32, PN10, přírubové, Qnom=4,5m3/h při Hnom=6m, Qnom=4,5m3/h pro Hmax=8m, včetně montáže</t>
  </si>
  <si>
    <t>se snímačem diferenčního tlaku a teploty s aut. přizpůsobením výkonu</t>
  </si>
  <si>
    <t>Viz TZ D.1.4.d-01, D1.4.d-05</t>
  </si>
  <si>
    <t>733111108R00</t>
  </si>
  <si>
    <t>Potrubí z trubek závitových ocelových bezešvých, běžných, nízkotlaké, DN 50</t>
  </si>
  <si>
    <t>Potrubí včetně tvarovek a zednických výpomocí.</t>
  </si>
  <si>
    <t>733121125R00</t>
  </si>
  <si>
    <t>Potrubí z trubek hladkých ocelových bezešvých tvářených za tepla_x000D_
 nízkotlaké, D 89, tloušťka stěny 3,6 mm</t>
  </si>
  <si>
    <t>733120819R00</t>
  </si>
  <si>
    <t>Demontáž potrubí z ocelových trubek hladkých přes 38 do D 60,3</t>
  </si>
  <si>
    <t>733141102R00</t>
  </si>
  <si>
    <t>Odvzdušňovací nádoby a stříšky včetně dodávky materiálu_x000D_
 odvzdušňovací nádobky z trub.ocelových do DN 50</t>
  </si>
  <si>
    <t>733170807R00</t>
  </si>
  <si>
    <t>Demontáž potrubí z plastových trubek přes D 50 mm do D 90 mm</t>
  </si>
  <si>
    <t>733190108R00</t>
  </si>
  <si>
    <t>Tlakové zkoušky potrubí ocelových závitových, plastových, měděných přes DN 40 do DN 50</t>
  </si>
  <si>
    <t>Odkaz na mn. položky pořadí 39 : 14,00000</t>
  </si>
  <si>
    <t>733190225R00</t>
  </si>
  <si>
    <t>Tlakové zkoušky potrubí ocelových hladkých přes D 60,3/2,9 do D 89/3,6</t>
  </si>
  <si>
    <t>Odkaz na mn. položky pořadí 40 : 4,00000</t>
  </si>
  <si>
    <t>733193917R00</t>
  </si>
  <si>
    <t>Opravy rozvodu potrubí z ocelových trubek hladkých_x000D_
 zaslepení potrubí dýnkem_x000D_
 D 51 mm</t>
  </si>
  <si>
    <t>733193922R00</t>
  </si>
  <si>
    <t>Opravy rozvodu potrubí z ocelových trubek hladkých_x000D_
 zaslepení potrubí dýnkem_x000D_
 D 76 mm</t>
  </si>
  <si>
    <t>733-20</t>
  </si>
  <si>
    <t>Napojení VS na přívodní a vratné teplovodní potrubí</t>
  </si>
  <si>
    <t>733-02</t>
  </si>
  <si>
    <t>Varné koleno ocelové 90° DN50, včetně montáže</t>
  </si>
  <si>
    <t>733-03</t>
  </si>
  <si>
    <t>Varné koleno ocelové 90° DN80, včetně montáže</t>
  </si>
  <si>
    <t>733-11</t>
  </si>
  <si>
    <t>Redukce ocelová varná DN 32/25, včetně montáže</t>
  </si>
  <si>
    <t>733-12</t>
  </si>
  <si>
    <t>Redukce ocelová varná DN 50/25, včetně montáže</t>
  </si>
  <si>
    <t>733-13</t>
  </si>
  <si>
    <t>Redukce ocelová varná DN 50/32, včetně montáže</t>
  </si>
  <si>
    <t>733-14</t>
  </si>
  <si>
    <t>Redukce ocelová varná DN 80/50, včetně montáže</t>
  </si>
  <si>
    <t>733-23</t>
  </si>
  <si>
    <t>T kus ocelový varný DN80, včetně montáže</t>
  </si>
  <si>
    <t>734209114R00</t>
  </si>
  <si>
    <t>Montáž závitové armatury se dvěma závity, G 3/4", bez dodávky materiálu</t>
  </si>
  <si>
    <t>Odkaz na mn. položky pořadí 36 : 1,00000</t>
  </si>
  <si>
    <t>734209115R00</t>
  </si>
  <si>
    <t>Montáž závitové armatury se dvěma závity, G 1", bez dodávky materiálu</t>
  </si>
  <si>
    <t>Odkaz na mn. položky pořadí 37 : 1,00000</t>
  </si>
  <si>
    <t>734209116R00</t>
  </si>
  <si>
    <t>Montáž závitové armatury se dvěma závity, G 5/4", bez dodávky materiálu</t>
  </si>
  <si>
    <t>Odkaz na mn. položky pořadí 60 : 1,00000</t>
  </si>
  <si>
    <t>734209118R00</t>
  </si>
  <si>
    <t>Montáž závitové armatury se dvěma závity, G 2", bez dodávky materiálu</t>
  </si>
  <si>
    <t>Odkaz na mn. položky pořadí 61 : 1,00000</t>
  </si>
  <si>
    <t>Odkaz na mn. položky pořadí 64 : 2,00000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</si>
  <si>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</si>
  <si>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</si>
  <si>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</si>
  <si>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</si>
  <si>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</si>
  <si>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</si>
  <si>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</si>
  <si>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</si>
  <si>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734293226R00</t>
  </si>
  <si>
    <t>Filtr mosazný, DN 50, PN 20, vnitřní-vnitřní závit, včetně dodávky materiálu</t>
  </si>
  <si>
    <t>734494213R00</t>
  </si>
  <si>
    <t>Návarek s trubkovým závitem G 1/2", včetně dodávky materiálu</t>
  </si>
  <si>
    <t>734494214R00</t>
  </si>
  <si>
    <t>Návarek s trubkovým závitem G 3/4", včetně dodávky materiálu</t>
  </si>
  <si>
    <t>734-01</t>
  </si>
  <si>
    <t>Manometr 0-10bar, M20x1,5, vč.kondenzační smyčky, třícest. zkuš. ventil a montáže</t>
  </si>
  <si>
    <t>734-01a</t>
  </si>
  <si>
    <t>Manometr 0-6bar, M20x1,5, vč.kondenzační smyčky, třícest. zkuš. ventil a montáže</t>
  </si>
  <si>
    <t>734-02</t>
  </si>
  <si>
    <t>Teploměr 0-120°C, M20x1,5</t>
  </si>
  <si>
    <t>734-18</t>
  </si>
  <si>
    <t>Přivařovací kulový kohout, tmax=160°C, PN25 DN20, včetně montáže</t>
  </si>
  <si>
    <t>734-19a</t>
  </si>
  <si>
    <t>Přivařovací kulový kohout, tmax=160°C, PN25 DN50, včetně montáže</t>
  </si>
  <si>
    <t>734-20</t>
  </si>
  <si>
    <t>Přivařovací kulový kohout, tmax=160°C, PN25 DN80, včetně montáže</t>
  </si>
  <si>
    <t>998734201R00</t>
  </si>
  <si>
    <t>Přesun hmot pro armatury v objektech výšky do 6 m</t>
  </si>
  <si>
    <t>998734293R00</t>
  </si>
  <si>
    <t>Přesun hmot pro armatury příplatek k ceně za zvětšený přesun přes vymezenou největší dopravní vzdálenost_x000D_
 do 500 m</t>
  </si>
  <si>
    <t>799-01</t>
  </si>
  <si>
    <t>Zaškolení obsluhy</t>
  </si>
  <si>
    <t>799-02</t>
  </si>
  <si>
    <t>Návrh provozního řádu</t>
  </si>
  <si>
    <t>799-04</t>
  </si>
  <si>
    <t>Spuštění výměníkové stanice</t>
  </si>
  <si>
    <t>799-06</t>
  </si>
  <si>
    <t>Vizuální kontrola svárů dle ČSN EN ISO 17637   (051180)</t>
  </si>
  <si>
    <t>799-07</t>
  </si>
  <si>
    <t>Vypuštění a vyplachování systému</t>
  </si>
  <si>
    <t>799-14</t>
  </si>
  <si>
    <t>Napuštění systému</t>
  </si>
  <si>
    <t>904      R02</t>
  </si>
  <si>
    <t>Hzs-zkousky v ramci montaz.praci, Topná zkouška</t>
  </si>
  <si>
    <t>h</t>
  </si>
  <si>
    <t>Prav.M</t>
  </si>
  <si>
    <t>HZS</t>
  </si>
  <si>
    <t>POL10_</t>
  </si>
  <si>
    <t>799-08</t>
  </si>
  <si>
    <t>Požární hlídka po dokončení svářečských prací</t>
  </si>
  <si>
    <t>230120043R00</t>
  </si>
  <si>
    <t>Čištění potrubí profukováním nebo proplach. DN 50</t>
  </si>
  <si>
    <t>230120045R00</t>
  </si>
  <si>
    <t>Čištění potrubí profukováním nebo proplach. DN 80</t>
  </si>
  <si>
    <t>230170002R00</t>
  </si>
  <si>
    <t>Příprava pro zkoušku těsnosti, DN 50 - 80</t>
  </si>
  <si>
    <t>sada</t>
  </si>
  <si>
    <t>POL1_9</t>
  </si>
  <si>
    <t>230170012R00</t>
  </si>
  <si>
    <t>Zkouška těsnosti potrubí, DN 50 - 80</t>
  </si>
  <si>
    <t>viz technická zpráva</t>
  </si>
  <si>
    <t>Armatury závitové s jedním závitem včetně dodávky materiálu kulový kohout vypouštěcí a napouštěcí, vnější závit, DN 15, PN 10, mosaz</t>
  </si>
  <si>
    <t>Armatury závitové se dvěma závity včetně dodávky materiálu kulový kohout, vnitřní-vnitřní závit, DN 25, PN 25, mosaz</t>
  </si>
  <si>
    <t>Armatury závitové se dvěma závity včetně dodávky materiálu kulový kohout, vnitřní-vnitřní závit, DN 32, PN 25, mosaz</t>
  </si>
  <si>
    <t>Armatury závitové se dvěma závity včetně dodávky materiálu filtr, vnitřní-vnitřní závit, DN 32, PN 20, mosaz</t>
  </si>
  <si>
    <t>Armatury závitové se dvěma závity včetně dodávky materiálu zpětný ventil, vnitřní-vnitřní závit, DN 32, PN 20, mosaz</t>
  </si>
  <si>
    <t>Šroubení včetně dodávky materiálu topenářské šroubení, DN 25, přímé, PN 10, mosaz</t>
  </si>
  <si>
    <t>Šroubení včetně dodávky materiálu topenářské šroubení, DN 32, přímé, PN 10, mosaz</t>
  </si>
  <si>
    <t>Stavoznaky, ochranné jímky, návarky návarky s trubkovým závitem_x000D_
 G 1/2"</t>
  </si>
  <si>
    <t>Stavoznaky, ochranné jímky, návarky návarky s trubkovým závitem_x000D_
 G 3/4"</t>
  </si>
  <si>
    <t>Odkaz na mn. položky pořadí 40 : 24,50000</t>
  </si>
  <si>
    <t>Odkaz na mn. položky pořadí 27 : 7,00000</t>
  </si>
  <si>
    <t>Odkaz na mn. položky pořadí 28 : 18,60000</t>
  </si>
  <si>
    <t>Odkaz na mn. položky pořadí 16 : 47,60000</t>
  </si>
  <si>
    <t>Odkaz na mn. položky pořadí 38 : 1,00000</t>
  </si>
  <si>
    <t>Odkaz na mn. položky pořadí 62 : 1,00000</t>
  </si>
  <si>
    <t>Odkaz na mn. položky pořadí 65 : 2,00000</t>
  </si>
  <si>
    <t>Město Nový Jičín</t>
  </si>
  <si>
    <t>00298212</t>
  </si>
  <si>
    <t>Masarykovo nám. 1/1</t>
  </si>
  <si>
    <t>CZ00298212</t>
  </si>
  <si>
    <t>741 01</t>
  </si>
  <si>
    <t>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</si>
</sst>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I23" sqref="I23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sheetProtection algorithmName="SHA-512" hashValue="H5h1bEwjZGkbolKyuKQ4DClPGSrVP8O5624v/hEEulJd5FK/+47Du49Qk3Dxzjo/Gm9JjluF+vWY6jPUK+9Q5w==" saltValue="V9FNXjhXWwsuJwo0ijJMG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30"/>
      <c r="F4" s="230"/>
      <c r="G4" s="230"/>
      <c r="H4" s="230"/>
      <c r="I4" s="230"/>
      <c r="J4" s="231"/>
    </row>
    <row r="5" spans="1:15" ht="24" customHeight="1" x14ac:dyDescent="0.2">
      <c r="A5" s="2"/>
      <c r="B5" s="31" t="s">
        <v>42</v>
      </c>
      <c r="C5" s="197"/>
      <c r="D5" s="198" t="s">
        <v>714</v>
      </c>
      <c r="E5" s="203"/>
      <c r="F5" s="203"/>
      <c r="G5" s="203"/>
      <c r="H5" s="200" t="s">
        <v>40</v>
      </c>
      <c r="I5" s="204" t="s">
        <v>715</v>
      </c>
      <c r="J5" s="8"/>
    </row>
    <row r="6" spans="1:15" ht="15.75" customHeight="1" x14ac:dyDescent="0.2">
      <c r="A6" s="2"/>
      <c r="B6" s="28"/>
      <c r="C6" s="203"/>
      <c r="D6" s="198" t="s">
        <v>716</v>
      </c>
      <c r="E6" s="203"/>
      <c r="F6" s="203"/>
      <c r="G6" s="203"/>
      <c r="H6" s="200" t="s">
        <v>34</v>
      </c>
      <c r="I6" s="204" t="s">
        <v>717</v>
      </c>
      <c r="J6" s="8"/>
    </row>
    <row r="7" spans="1:15" ht="15.75" customHeight="1" x14ac:dyDescent="0.2">
      <c r="A7" s="2"/>
      <c r="B7" s="29"/>
      <c r="C7" s="205" t="s">
        <v>718</v>
      </c>
      <c r="D7" s="199" t="s">
        <v>719</v>
      </c>
      <c r="E7" s="201"/>
      <c r="F7" s="201"/>
      <c r="G7" s="201"/>
      <c r="H7" s="202"/>
      <c r="I7" s="201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9"/>
      <c r="E12" s="229"/>
      <c r="F12" s="229"/>
      <c r="G12" s="22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32"/>
      <c r="F13" s="233"/>
      <c r="G13" s="23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8"/>
      <c r="F16" s="219"/>
      <c r="G16" s="218"/>
      <c r="H16" s="219"/>
      <c r="I16" s="218">
        <f>SUMIF(F62:F90,A16,I62:I90)+SUMIF(F62:F90,"PSU",I62:I90)</f>
        <v>0</v>
      </c>
      <c r="J16" s="220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8"/>
      <c r="F17" s="219"/>
      <c r="G17" s="218"/>
      <c r="H17" s="219"/>
      <c r="I17" s="218">
        <f>SUMIF(F62:F90,A17,I62:I90)</f>
        <v>0</v>
      </c>
      <c r="J17" s="220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8"/>
      <c r="F18" s="219"/>
      <c r="G18" s="218"/>
      <c r="H18" s="219"/>
      <c r="I18" s="218">
        <f>SUMIF(F62:F90,A18,I62:I90)</f>
        <v>0</v>
      </c>
      <c r="J18" s="220"/>
    </row>
    <row r="19" spans="1:10" ht="23.25" customHeight="1" x14ac:dyDescent="0.2">
      <c r="A19" s="142" t="s">
        <v>121</v>
      </c>
      <c r="B19" s="38" t="s">
        <v>27</v>
      </c>
      <c r="C19" s="62"/>
      <c r="D19" s="63"/>
      <c r="E19" s="218"/>
      <c r="F19" s="219"/>
      <c r="G19" s="218"/>
      <c r="H19" s="219"/>
      <c r="I19" s="218">
        <f>SUMIF(F62:F90,A19,I62:I90)</f>
        <v>0</v>
      </c>
      <c r="J19" s="220"/>
    </row>
    <row r="20" spans="1:10" ht="23.25" customHeight="1" x14ac:dyDescent="0.2">
      <c r="A20" s="142" t="s">
        <v>122</v>
      </c>
      <c r="B20" s="38" t="s">
        <v>28</v>
      </c>
      <c r="C20" s="62"/>
      <c r="D20" s="63"/>
      <c r="E20" s="218"/>
      <c r="F20" s="219"/>
      <c r="G20" s="218"/>
      <c r="H20" s="219"/>
      <c r="I20" s="218">
        <f>SUMIF(F62:F90,A20,I62:I90)</f>
        <v>0</v>
      </c>
      <c r="J20" s="220"/>
    </row>
    <row r="21" spans="1:10" ht="23.25" customHeight="1" x14ac:dyDescent="0.2">
      <c r="A21" s="2"/>
      <c r="B21" s="48" t="s">
        <v>29</v>
      </c>
      <c r="C21" s="64"/>
      <c r="D21" s="65"/>
      <c r="E21" s="221"/>
      <c r="F21" s="250"/>
      <c r="G21" s="221"/>
      <c r="H21" s="250"/>
      <c r="I21" s="221">
        <f>SUM(I16:J20)</f>
        <v>0</v>
      </c>
      <c r="J21" s="22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6">
        <f>ZakladDPHSniVypocet</f>
        <v>0</v>
      </c>
      <c r="H23" s="217"/>
      <c r="I23" s="21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4">
        <f>I23*E23/100</f>
        <v>0</v>
      </c>
      <c r="H24" s="215"/>
      <c r="I24" s="21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6">
        <f>ZakladDPHZaklVypocet</f>
        <v>0</v>
      </c>
      <c r="H25" s="217"/>
      <c r="I25" s="21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4">
        <f>A27</f>
        <v>0</v>
      </c>
      <c r="H28" s="224"/>
      <c r="I28" s="22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23">
        <f>ZakladDPHSni+DPHSni+ZakladDPHZakl+DPHZakl+Zaokrouhleni</f>
        <v>0</v>
      </c>
      <c r="H29" s="223"/>
      <c r="I29" s="223"/>
      <c r="J29" s="123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5"/>
      <c r="E34" s="226"/>
      <c r="G34" s="227"/>
      <c r="H34" s="228"/>
      <c r="I34" s="228"/>
      <c r="J34" s="25"/>
    </row>
    <row r="35" spans="1:10" ht="12.75" customHeight="1" x14ac:dyDescent="0.2">
      <c r="A35" s="2"/>
      <c r="B35" s="2"/>
      <c r="D35" s="213" t="s">
        <v>2</v>
      </c>
      <c r="E35" s="21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9"/>
      <c r="D39" s="209"/>
      <c r="E39" s="209"/>
      <c r="F39" s="100">
        <f>'VN a ON 01 Naklady'!AE39+'SO01 D.1.4.a Pol'!AE131+'SO01 D.1.4.f Pol'!AE75+'SO01 D1.4.d Pol'!AE149+'SO02 D.1.4.a Pol'!AE131+'SO02 D.1.4.d Pol'!AE149+'SO02 D.1.4.f Pol'!AE75+'SO03 D.1.4.a Pol'!AE131+'SO03 D.1.4.d Pol'!AE149+'SO03 D.1.4.f Pol'!AE75</f>
        <v>0</v>
      </c>
      <c r="G39" s="101">
        <f>'VN a ON 01 Naklady'!AF39+'SO01 D.1.4.a Pol'!AF131+'SO01 D.1.4.f Pol'!AF75+'SO01 D1.4.d Pol'!AF149+'SO02 D.1.4.a Pol'!AF131+'SO02 D.1.4.d Pol'!AF149+'SO02 D.1.4.f Pol'!AF75+'SO03 D.1.4.a Pol'!AF131+'SO03 D.1.4.d Pol'!AF149+'SO03 D.1.4.f Pol'!AF75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12" t="s">
        <v>46</v>
      </c>
      <c r="D40" s="212"/>
      <c r="E40" s="212"/>
      <c r="F40" s="106">
        <f>'VN a ON 01 Naklady'!AE39</f>
        <v>0</v>
      </c>
      <c r="G40" s="107">
        <f>'VN a ON 01 Naklady'!AF39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 t="s">
        <v>47</v>
      </c>
      <c r="C41" s="209" t="s">
        <v>46</v>
      </c>
      <c r="D41" s="209"/>
      <c r="E41" s="209"/>
      <c r="F41" s="111">
        <f>'VN a ON 01 Naklady'!AE39</f>
        <v>0</v>
      </c>
      <c r="G41" s="102">
        <f>'VN a ON 01 Naklady'!AF39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2</v>
      </c>
      <c r="B42" s="105"/>
      <c r="C42" s="212" t="s">
        <v>48</v>
      </c>
      <c r="D42" s="212"/>
      <c r="E42" s="212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49</v>
      </c>
      <c r="C43" s="212" t="s">
        <v>50</v>
      </c>
      <c r="D43" s="212"/>
      <c r="E43" s="212"/>
      <c r="F43" s="106">
        <f>'SO01 D.1.4.a Pol'!AE131+'SO01 D.1.4.f Pol'!AE75+'SO01 D1.4.d Pol'!AE149</f>
        <v>0</v>
      </c>
      <c r="G43" s="107">
        <f>'SO01 D.1.4.a Pol'!AF131+'SO01 D.1.4.f Pol'!AF75+'SO01 D1.4.d Pol'!AF149</f>
        <v>0</v>
      </c>
      <c r="H43" s="107"/>
      <c r="I43" s="108">
        <f t="shared" ref="I43:I54" si="1">F43+G43+H43</f>
        <v>0</v>
      </c>
      <c r="J43" s="109" t="str">
        <f t="shared" ref="J43:J54" si="2">IF(CenaCelkemVypocet=0,"",I43/CenaCelkemVypocet*100)</f>
        <v/>
      </c>
    </row>
    <row r="44" spans="1:10" ht="25.5" customHeight="1" x14ac:dyDescent="0.2">
      <c r="A44" s="88">
        <v>3</v>
      </c>
      <c r="B44" s="110" t="s">
        <v>51</v>
      </c>
      <c r="C44" s="209" t="s">
        <v>52</v>
      </c>
      <c r="D44" s="209"/>
      <c r="E44" s="209"/>
      <c r="F44" s="111">
        <f>'SO01 D.1.4.a Pol'!AE131</f>
        <v>0</v>
      </c>
      <c r="G44" s="102">
        <f>'SO01 D.1.4.a Pol'!AF131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53</v>
      </c>
      <c r="C45" s="209" t="s">
        <v>54</v>
      </c>
      <c r="D45" s="209"/>
      <c r="E45" s="209"/>
      <c r="F45" s="111">
        <f>'SO01 D.1.4.f Pol'!AE75</f>
        <v>0</v>
      </c>
      <c r="G45" s="102">
        <f>'SO01 D.1.4.f Pol'!AF75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55</v>
      </c>
      <c r="C46" s="209" t="s">
        <v>56</v>
      </c>
      <c r="D46" s="209"/>
      <c r="E46" s="209"/>
      <c r="F46" s="111">
        <f>'SO01 D1.4.d Pol'!AE149</f>
        <v>0</v>
      </c>
      <c r="G46" s="102">
        <f>'SO01 D1.4.d Pol'!AF149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57</v>
      </c>
      <c r="C47" s="212" t="s">
        <v>58</v>
      </c>
      <c r="D47" s="212"/>
      <c r="E47" s="212"/>
      <c r="F47" s="106">
        <f>'SO02 D.1.4.a Pol'!AE131+'SO02 D.1.4.d Pol'!AE149+'SO02 D.1.4.f Pol'!AE75</f>
        <v>0</v>
      </c>
      <c r="G47" s="107">
        <f>'SO02 D.1.4.a Pol'!AF131+'SO02 D.1.4.d Pol'!AF149+'SO02 D.1.4.f Pol'!AF75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51</v>
      </c>
      <c r="C48" s="209" t="s">
        <v>52</v>
      </c>
      <c r="D48" s="209"/>
      <c r="E48" s="209"/>
      <c r="F48" s="111">
        <f>'SO02 D.1.4.a Pol'!AE131</f>
        <v>0</v>
      </c>
      <c r="G48" s="102">
        <f>'SO02 D.1.4.a Pol'!AF131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3</v>
      </c>
      <c r="B49" s="110" t="s">
        <v>59</v>
      </c>
      <c r="C49" s="209" t="s">
        <v>56</v>
      </c>
      <c r="D49" s="209"/>
      <c r="E49" s="209"/>
      <c r="F49" s="111">
        <f>'SO02 D.1.4.d Pol'!AE149</f>
        <v>0</v>
      </c>
      <c r="G49" s="102">
        <f>'SO02 D.1.4.d Pol'!AF149</f>
        <v>0</v>
      </c>
      <c r="H49" s="102"/>
      <c r="I49" s="103">
        <f t="shared" si="1"/>
        <v>0</v>
      </c>
      <c r="J49" s="104" t="str">
        <f t="shared" si="2"/>
        <v/>
      </c>
    </row>
    <row r="50" spans="1:10" ht="25.5" customHeight="1" x14ac:dyDescent="0.2">
      <c r="A50" s="88">
        <v>3</v>
      </c>
      <c r="B50" s="110" t="s">
        <v>53</v>
      </c>
      <c r="C50" s="209" t="s">
        <v>54</v>
      </c>
      <c r="D50" s="209"/>
      <c r="E50" s="209"/>
      <c r="F50" s="111">
        <f>'SO02 D.1.4.f Pol'!AE75</f>
        <v>0</v>
      </c>
      <c r="G50" s="102">
        <f>'SO02 D.1.4.f Pol'!AF75</f>
        <v>0</v>
      </c>
      <c r="H50" s="102"/>
      <c r="I50" s="103">
        <f t="shared" si="1"/>
        <v>0</v>
      </c>
      <c r="J50" s="104" t="str">
        <f t="shared" si="2"/>
        <v/>
      </c>
    </row>
    <row r="51" spans="1:10" ht="25.5" customHeight="1" x14ac:dyDescent="0.2">
      <c r="A51" s="88">
        <v>2</v>
      </c>
      <c r="B51" s="105" t="s">
        <v>60</v>
      </c>
      <c r="C51" s="212" t="s">
        <v>61</v>
      </c>
      <c r="D51" s="212"/>
      <c r="E51" s="212"/>
      <c r="F51" s="106">
        <f>'SO03 D.1.4.a Pol'!AE131+'SO03 D.1.4.d Pol'!AE149+'SO03 D.1.4.f Pol'!AE75</f>
        <v>0</v>
      </c>
      <c r="G51" s="107">
        <f>'SO03 D.1.4.a Pol'!AF131+'SO03 D.1.4.d Pol'!AF149+'SO03 D.1.4.f Pol'!AF75</f>
        <v>0</v>
      </c>
      <c r="H51" s="107"/>
      <c r="I51" s="108">
        <f t="shared" si="1"/>
        <v>0</v>
      </c>
      <c r="J51" s="109" t="str">
        <f t="shared" si="2"/>
        <v/>
      </c>
    </row>
    <row r="52" spans="1:10" ht="25.5" customHeight="1" x14ac:dyDescent="0.2">
      <c r="A52" s="88">
        <v>3</v>
      </c>
      <c r="B52" s="110" t="s">
        <v>51</v>
      </c>
      <c r="C52" s="209" t="s">
        <v>52</v>
      </c>
      <c r="D52" s="209"/>
      <c r="E52" s="209"/>
      <c r="F52" s="111">
        <f>'SO03 D.1.4.a Pol'!AE131</f>
        <v>0</v>
      </c>
      <c r="G52" s="102">
        <f>'SO03 D.1.4.a Pol'!AF131</f>
        <v>0</v>
      </c>
      <c r="H52" s="102"/>
      <c r="I52" s="103">
        <f t="shared" si="1"/>
        <v>0</v>
      </c>
      <c r="J52" s="104" t="str">
        <f t="shared" si="2"/>
        <v/>
      </c>
    </row>
    <row r="53" spans="1:10" ht="25.5" customHeight="1" x14ac:dyDescent="0.2">
      <c r="A53" s="88">
        <v>3</v>
      </c>
      <c r="B53" s="110" t="s">
        <v>59</v>
      </c>
      <c r="C53" s="209" t="s">
        <v>56</v>
      </c>
      <c r="D53" s="209"/>
      <c r="E53" s="209"/>
      <c r="F53" s="111">
        <f>'SO03 D.1.4.d Pol'!AE149</f>
        <v>0</v>
      </c>
      <c r="G53" s="102">
        <f>'SO03 D.1.4.d Pol'!AF149</f>
        <v>0</v>
      </c>
      <c r="H53" s="102"/>
      <c r="I53" s="103">
        <f t="shared" si="1"/>
        <v>0</v>
      </c>
      <c r="J53" s="104" t="str">
        <f t="shared" si="2"/>
        <v/>
      </c>
    </row>
    <row r="54" spans="1:10" ht="25.5" customHeight="1" x14ac:dyDescent="0.2">
      <c r="A54" s="88">
        <v>3</v>
      </c>
      <c r="B54" s="110" t="s">
        <v>53</v>
      </c>
      <c r="C54" s="209" t="s">
        <v>54</v>
      </c>
      <c r="D54" s="209"/>
      <c r="E54" s="209"/>
      <c r="F54" s="111">
        <f>'SO03 D.1.4.f Pol'!AE75</f>
        <v>0</v>
      </c>
      <c r="G54" s="102">
        <f>'SO03 D.1.4.f Pol'!AF75</f>
        <v>0</v>
      </c>
      <c r="H54" s="102"/>
      <c r="I54" s="103">
        <f t="shared" si="1"/>
        <v>0</v>
      </c>
      <c r="J54" s="104" t="str">
        <f t="shared" si="2"/>
        <v/>
      </c>
    </row>
    <row r="55" spans="1:10" ht="25.5" customHeight="1" x14ac:dyDescent="0.2">
      <c r="A55" s="88"/>
      <c r="B55" s="210" t="s">
        <v>62</v>
      </c>
      <c r="C55" s="211"/>
      <c r="D55" s="211"/>
      <c r="E55" s="211"/>
      <c r="F55" s="112">
        <f>SUMIF(A39:A54,"=1",F39:F54)</f>
        <v>0</v>
      </c>
      <c r="G55" s="113">
        <f>SUMIF(A39:A54,"=1",G39:G54)</f>
        <v>0</v>
      </c>
      <c r="H55" s="113">
        <f>SUMIF(A39:A54,"=1",H39:H54)</f>
        <v>0</v>
      </c>
      <c r="I55" s="114">
        <f>SUMIF(A39:A54,"=1",I39:I54)</f>
        <v>0</v>
      </c>
      <c r="J55" s="115">
        <f>SUMIF(A39:A54,"=1",J39:J54)</f>
        <v>0</v>
      </c>
    </row>
    <row r="59" spans="1:10" ht="15.75" x14ac:dyDescent="0.25">
      <c r="B59" s="124" t="s">
        <v>64</v>
      </c>
    </row>
    <row r="61" spans="1:10" ht="25.5" customHeight="1" x14ac:dyDescent="0.2">
      <c r="A61" s="126"/>
      <c r="B61" s="129" t="s">
        <v>17</v>
      </c>
      <c r="C61" s="129" t="s">
        <v>5</v>
      </c>
      <c r="D61" s="130"/>
      <c r="E61" s="130"/>
      <c r="F61" s="131" t="s">
        <v>65</v>
      </c>
      <c r="G61" s="131"/>
      <c r="H61" s="131"/>
      <c r="I61" s="131" t="s">
        <v>29</v>
      </c>
      <c r="J61" s="131" t="s">
        <v>0</v>
      </c>
    </row>
    <row r="62" spans="1:10" ht="36.75" customHeight="1" x14ac:dyDescent="0.2">
      <c r="A62" s="127"/>
      <c r="B62" s="132" t="s">
        <v>66</v>
      </c>
      <c r="C62" s="207" t="s">
        <v>67</v>
      </c>
      <c r="D62" s="208"/>
      <c r="E62" s="208"/>
      <c r="F62" s="138" t="s">
        <v>24</v>
      </c>
      <c r="G62" s="139"/>
      <c r="H62" s="139"/>
      <c r="I62" s="139">
        <f>'SO01 D.1.4.a Pol'!G8+'SO01 D.1.4.a Pol'!G24+'SO01 D.1.4.a Pol'!G39+'SO01 D.1.4.a Pol'!G49+'SO02 D.1.4.a Pol'!G8+'SO02 D.1.4.a Pol'!G24+'SO02 D.1.4.a Pol'!G39+'SO02 D.1.4.a Pol'!G49+'SO03 D.1.4.a Pol'!G8+'SO03 D.1.4.a Pol'!G24+'SO03 D.1.4.a Pol'!G39+'SO03 D.1.4.a Pol'!G49</f>
        <v>0</v>
      </c>
      <c r="J62" s="136" t="str">
        <f>IF(I91=0,"",I62/I91*100)</f>
        <v/>
      </c>
    </row>
    <row r="63" spans="1:10" ht="36.75" customHeight="1" x14ac:dyDescent="0.2">
      <c r="A63" s="127"/>
      <c r="B63" s="132" t="s">
        <v>68</v>
      </c>
      <c r="C63" s="207" t="s">
        <v>69</v>
      </c>
      <c r="D63" s="208"/>
      <c r="E63" s="208"/>
      <c r="F63" s="138" t="s">
        <v>24</v>
      </c>
      <c r="G63" s="139"/>
      <c r="H63" s="139"/>
      <c r="I63" s="139">
        <f>'SO01 D.1.4.a Pol'!G20+'SO02 D.1.4.a Pol'!G20+'SO03 D.1.4.a Pol'!G20</f>
        <v>0</v>
      </c>
      <c r="J63" s="136" t="str">
        <f>IF(I91=0,"",I63/I91*100)</f>
        <v/>
      </c>
    </row>
    <row r="64" spans="1:10" ht="36.75" customHeight="1" x14ac:dyDescent="0.2">
      <c r="A64" s="127"/>
      <c r="B64" s="132" t="s">
        <v>70</v>
      </c>
      <c r="C64" s="207" t="s">
        <v>71</v>
      </c>
      <c r="D64" s="208"/>
      <c r="E64" s="208"/>
      <c r="F64" s="138" t="s">
        <v>24</v>
      </c>
      <c r="G64" s="139"/>
      <c r="H64" s="139"/>
      <c r="I64" s="139">
        <f>'SO01 D.1.4.a Pol'!G29+'SO01 D.1.4.a Pol'!G110+'SO02 D.1.4.a Pol'!G29+'SO02 D.1.4.a Pol'!G110+'SO03 D.1.4.a Pol'!G29+'SO03 D.1.4.a Pol'!G110</f>
        <v>0</v>
      </c>
      <c r="J64" s="136" t="str">
        <f>IF(I91=0,"",I64/I91*100)</f>
        <v/>
      </c>
    </row>
    <row r="65" spans="1:10" ht="36.75" customHeight="1" x14ac:dyDescent="0.2">
      <c r="A65" s="127"/>
      <c r="B65" s="132" t="s">
        <v>72</v>
      </c>
      <c r="C65" s="207" t="s">
        <v>73</v>
      </c>
      <c r="D65" s="208"/>
      <c r="E65" s="208"/>
      <c r="F65" s="138" t="s">
        <v>24</v>
      </c>
      <c r="G65" s="139"/>
      <c r="H65" s="139"/>
      <c r="I65" s="139">
        <f>'SO01 D.1.4.a Pol'!G93+'SO02 D.1.4.a Pol'!G93+'SO03 D.1.4.a Pol'!G93</f>
        <v>0</v>
      </c>
      <c r="J65" s="136" t="str">
        <f>IF(I91=0,"",I65/I91*100)</f>
        <v/>
      </c>
    </row>
    <row r="66" spans="1:10" ht="36.75" customHeight="1" x14ac:dyDescent="0.2">
      <c r="A66" s="127"/>
      <c r="B66" s="132" t="s">
        <v>74</v>
      </c>
      <c r="C66" s="207" t="s">
        <v>75</v>
      </c>
      <c r="D66" s="208"/>
      <c r="E66" s="208"/>
      <c r="F66" s="138" t="s">
        <v>24</v>
      </c>
      <c r="G66" s="139"/>
      <c r="H66" s="139"/>
      <c r="I66" s="139">
        <f>'SO01 D.1.4.a Pol'!G57+'SO02 D.1.4.a Pol'!G57+'SO03 D.1.4.a Pol'!G57</f>
        <v>0</v>
      </c>
      <c r="J66" s="136" t="str">
        <f>IF(I91=0,"",I66/I91*100)</f>
        <v/>
      </c>
    </row>
    <row r="67" spans="1:10" ht="36.75" customHeight="1" x14ac:dyDescent="0.2">
      <c r="A67" s="127"/>
      <c r="B67" s="132" t="s">
        <v>76</v>
      </c>
      <c r="C67" s="207" t="s">
        <v>77</v>
      </c>
      <c r="D67" s="208"/>
      <c r="E67" s="208"/>
      <c r="F67" s="138" t="s">
        <v>24</v>
      </c>
      <c r="G67" s="139"/>
      <c r="H67" s="139"/>
      <c r="I67" s="139">
        <f>'SO01 D.1.4.a Pol'!G31+'SO02 D.1.4.a Pol'!G31+'SO03 D.1.4.a Pol'!G31</f>
        <v>0</v>
      </c>
      <c r="J67" s="136" t="str">
        <f>IF(I91=0,"",I67/I91*100)</f>
        <v/>
      </c>
    </row>
    <row r="68" spans="1:10" ht="36.75" customHeight="1" x14ac:dyDescent="0.2">
      <c r="A68" s="127"/>
      <c r="B68" s="132" t="s">
        <v>78</v>
      </c>
      <c r="C68" s="207" t="s">
        <v>79</v>
      </c>
      <c r="D68" s="208"/>
      <c r="E68" s="208"/>
      <c r="F68" s="138" t="s">
        <v>24</v>
      </c>
      <c r="G68" s="139"/>
      <c r="H68" s="139"/>
      <c r="I68" s="139">
        <f>'SO01 D.1.4.a Pol'!G65+'SO02 D.1.4.a Pol'!G65+'SO03 D.1.4.a Pol'!G65</f>
        <v>0</v>
      </c>
      <c r="J68" s="136" t="str">
        <f>IF(I91=0,"",I68/I91*100)</f>
        <v/>
      </c>
    </row>
    <row r="69" spans="1:10" ht="36.75" customHeight="1" x14ac:dyDescent="0.2">
      <c r="A69" s="127"/>
      <c r="B69" s="132" t="s">
        <v>80</v>
      </c>
      <c r="C69" s="207" t="s">
        <v>81</v>
      </c>
      <c r="D69" s="208"/>
      <c r="E69" s="208"/>
      <c r="F69" s="138" t="s">
        <v>24</v>
      </c>
      <c r="G69" s="139"/>
      <c r="H69" s="139"/>
      <c r="I69" s="139">
        <f>'SO01 D.1.4.a Pol'!G36+'SO01 D.1.4.a Pol'!G116+'SO02 D.1.4.a Pol'!G36+'SO02 D.1.4.a Pol'!G116+'SO03 D.1.4.a Pol'!G36+'SO03 D.1.4.a Pol'!G116</f>
        <v>0</v>
      </c>
      <c r="J69" s="136" t="str">
        <f>IF(I91=0,"",I69/I91*100)</f>
        <v/>
      </c>
    </row>
    <row r="70" spans="1:10" ht="36.75" customHeight="1" x14ac:dyDescent="0.2">
      <c r="A70" s="127"/>
      <c r="B70" s="132" t="s">
        <v>82</v>
      </c>
      <c r="C70" s="207" t="s">
        <v>83</v>
      </c>
      <c r="D70" s="208"/>
      <c r="E70" s="208"/>
      <c r="F70" s="138" t="s">
        <v>24</v>
      </c>
      <c r="G70" s="139"/>
      <c r="H70" s="139"/>
      <c r="I70" s="139">
        <f>'SO01 D.1.4.a Pol'!G54+'SO02 D.1.4.a Pol'!G54+'SO03 D.1.4.a Pol'!G54</f>
        <v>0</v>
      </c>
      <c r="J70" s="136" t="str">
        <f>IF(I91=0,"",I70/I91*100)</f>
        <v/>
      </c>
    </row>
    <row r="71" spans="1:10" ht="36.75" customHeight="1" x14ac:dyDescent="0.2">
      <c r="A71" s="127"/>
      <c r="B71" s="132" t="s">
        <v>84</v>
      </c>
      <c r="C71" s="207" t="s">
        <v>85</v>
      </c>
      <c r="D71" s="208"/>
      <c r="E71" s="208"/>
      <c r="F71" s="138" t="s">
        <v>24</v>
      </c>
      <c r="G71" s="139"/>
      <c r="H71" s="139"/>
      <c r="I71" s="139">
        <f>'SO01 D.1.4.a Pol'!G27+'SO01 D.1.4.a Pol'!G91+'SO01 D.1.4.a Pol'!G96+'SO01 D.1.4.a Pol'!G103+'SO02 D.1.4.a Pol'!G27+'SO02 D.1.4.a Pol'!G91+'SO02 D.1.4.a Pol'!G96+'SO02 D.1.4.a Pol'!G103+'SO03 D.1.4.a Pol'!G27+'SO03 D.1.4.a Pol'!G91+'SO03 D.1.4.a Pol'!G96+'SO03 D.1.4.a Pol'!G103</f>
        <v>0</v>
      </c>
      <c r="J71" s="136" t="str">
        <f>IF(I91=0,"",I71/I91*100)</f>
        <v/>
      </c>
    </row>
    <row r="72" spans="1:10" ht="36.75" customHeight="1" x14ac:dyDescent="0.2">
      <c r="A72" s="127"/>
      <c r="B72" s="132" t="s">
        <v>86</v>
      </c>
      <c r="C72" s="207" t="s">
        <v>87</v>
      </c>
      <c r="D72" s="208"/>
      <c r="E72" s="208"/>
      <c r="F72" s="138" t="s">
        <v>25</v>
      </c>
      <c r="G72" s="139"/>
      <c r="H72" s="139"/>
      <c r="I72" s="139">
        <f>'SO01 D.1.4.a Pol'!G68+'SO01 D.1.4.a Pol'!G85+'SO02 D.1.4.a Pol'!G68+'SO02 D.1.4.a Pol'!G85+'SO03 D.1.4.a Pol'!G68+'SO03 D.1.4.a Pol'!G85</f>
        <v>0</v>
      </c>
      <c r="J72" s="136" t="str">
        <f>IF(I91=0,"",I72/I91*100)</f>
        <v/>
      </c>
    </row>
    <row r="73" spans="1:10" ht="36.75" customHeight="1" x14ac:dyDescent="0.2">
      <c r="A73" s="127"/>
      <c r="B73" s="132" t="s">
        <v>88</v>
      </c>
      <c r="C73" s="207" t="s">
        <v>89</v>
      </c>
      <c r="D73" s="208"/>
      <c r="E73" s="208"/>
      <c r="F73" s="138" t="s">
        <v>25</v>
      </c>
      <c r="G73" s="139"/>
      <c r="H73" s="139"/>
      <c r="I73" s="139">
        <f>'SO01 D1.4.d Pol'!G8+'SO02 D.1.4.d Pol'!G8+'SO03 D.1.4.d Pol'!G8</f>
        <v>0</v>
      </c>
      <c r="J73" s="136" t="str">
        <f>IF(I91=0,"",I73/I91*100)</f>
        <v/>
      </c>
    </row>
    <row r="74" spans="1:10" ht="36.75" customHeight="1" x14ac:dyDescent="0.2">
      <c r="A74" s="127"/>
      <c r="B74" s="132" t="s">
        <v>90</v>
      </c>
      <c r="C74" s="207" t="s">
        <v>91</v>
      </c>
      <c r="D74" s="208"/>
      <c r="E74" s="208"/>
      <c r="F74" s="138" t="s">
        <v>25</v>
      </c>
      <c r="G74" s="139"/>
      <c r="H74" s="139"/>
      <c r="I74" s="139">
        <f>'SO01 D1.4.d Pol'!G15+'SO02 D.1.4.d Pol'!G15+'SO03 D.1.4.d Pol'!G15</f>
        <v>0</v>
      </c>
      <c r="J74" s="136" t="str">
        <f>IF(I91=0,"",I74/I91*100)</f>
        <v/>
      </c>
    </row>
    <row r="75" spans="1:10" ht="36.75" customHeight="1" x14ac:dyDescent="0.2">
      <c r="A75" s="127"/>
      <c r="B75" s="132" t="s">
        <v>92</v>
      </c>
      <c r="C75" s="207" t="s">
        <v>93</v>
      </c>
      <c r="D75" s="208"/>
      <c r="E75" s="208"/>
      <c r="F75" s="138" t="s">
        <v>25</v>
      </c>
      <c r="G75" s="139"/>
      <c r="H75" s="139"/>
      <c r="I75" s="139">
        <f>'SO01 D1.4.d Pol'!G66+'SO02 D.1.4.d Pol'!G66+'SO03 D.1.4.d Pol'!G66</f>
        <v>0</v>
      </c>
      <c r="J75" s="136" t="str">
        <f>IF(I91=0,"",I75/I91*100)</f>
        <v/>
      </c>
    </row>
    <row r="76" spans="1:10" ht="36.75" customHeight="1" x14ac:dyDescent="0.2">
      <c r="A76" s="127"/>
      <c r="B76" s="132" t="s">
        <v>94</v>
      </c>
      <c r="C76" s="207" t="s">
        <v>95</v>
      </c>
      <c r="D76" s="208"/>
      <c r="E76" s="208"/>
      <c r="F76" s="138" t="s">
        <v>25</v>
      </c>
      <c r="G76" s="139"/>
      <c r="H76" s="139"/>
      <c r="I76" s="139">
        <f>'SO01 D1.4.d Pol'!G80+'SO02 D.1.4.d Pol'!G80+'SO03 D.1.4.d Pol'!G80</f>
        <v>0</v>
      </c>
      <c r="J76" s="136" t="str">
        <f>IF(I91=0,"",I76/I91*100)</f>
        <v/>
      </c>
    </row>
    <row r="77" spans="1:10" ht="36.75" customHeight="1" x14ac:dyDescent="0.2">
      <c r="A77" s="127"/>
      <c r="B77" s="132" t="s">
        <v>96</v>
      </c>
      <c r="C77" s="207" t="s">
        <v>97</v>
      </c>
      <c r="D77" s="208"/>
      <c r="E77" s="208"/>
      <c r="F77" s="138" t="s">
        <v>25</v>
      </c>
      <c r="G77" s="139"/>
      <c r="H77" s="139"/>
      <c r="I77" s="139">
        <f>'SO01 D1.4.d Pol'!G104+'SO02 D.1.4.d Pol'!G104+'SO03 D.1.4.d Pol'!G104</f>
        <v>0</v>
      </c>
      <c r="J77" s="136" t="str">
        <f>IF(I91=0,"",I77/I91*100)</f>
        <v/>
      </c>
    </row>
    <row r="78" spans="1:10" ht="36.75" customHeight="1" x14ac:dyDescent="0.2">
      <c r="A78" s="127"/>
      <c r="B78" s="132" t="s">
        <v>98</v>
      </c>
      <c r="C78" s="207" t="s">
        <v>99</v>
      </c>
      <c r="D78" s="208"/>
      <c r="E78" s="208"/>
      <c r="F78" s="138" t="s">
        <v>25</v>
      </c>
      <c r="G78" s="139"/>
      <c r="H78" s="139"/>
      <c r="I78" s="139">
        <f>'SO01 D.1.4.a Pol'!G98+'SO02 D.1.4.a Pol'!G98+'SO03 D.1.4.a Pol'!G98</f>
        <v>0</v>
      </c>
      <c r="J78" s="136" t="str">
        <f>IF(I91=0,"",I78/I91*100)</f>
        <v/>
      </c>
    </row>
    <row r="79" spans="1:10" ht="36.75" customHeight="1" x14ac:dyDescent="0.2">
      <c r="A79" s="127"/>
      <c r="B79" s="132" t="s">
        <v>100</v>
      </c>
      <c r="C79" s="207" t="s">
        <v>101</v>
      </c>
      <c r="D79" s="208"/>
      <c r="E79" s="208"/>
      <c r="F79" s="138" t="s">
        <v>25</v>
      </c>
      <c r="G79" s="139"/>
      <c r="H79" s="139"/>
      <c r="I79" s="139">
        <f>'SO01 D1.4.d Pol'!G129+'SO02 D.1.4.d Pol'!G129+'SO03 D.1.4.d Pol'!G129</f>
        <v>0</v>
      </c>
      <c r="J79" s="136" t="str">
        <f>IF(I91=0,"",I79/I91*100)</f>
        <v/>
      </c>
    </row>
    <row r="80" spans="1:10" ht="36.75" customHeight="1" x14ac:dyDescent="0.2">
      <c r="A80" s="127"/>
      <c r="B80" s="132" t="s">
        <v>102</v>
      </c>
      <c r="C80" s="207" t="s">
        <v>103</v>
      </c>
      <c r="D80" s="208"/>
      <c r="E80" s="208"/>
      <c r="F80" s="138" t="s">
        <v>26</v>
      </c>
      <c r="G80" s="139"/>
      <c r="H80" s="139"/>
      <c r="I80" s="139">
        <f>'SO01 D1.4.d Pol'!G138+'SO02 D.1.4.d Pol'!G138+'SO03 D.1.4.d Pol'!G138</f>
        <v>0</v>
      </c>
      <c r="J80" s="136" t="str">
        <f>IF(I91=0,"",I80/I91*100)</f>
        <v/>
      </c>
    </row>
    <row r="81" spans="1:10" ht="36.75" customHeight="1" x14ac:dyDescent="0.2">
      <c r="A81" s="127"/>
      <c r="B81" s="132" t="s">
        <v>104</v>
      </c>
      <c r="C81" s="207" t="s">
        <v>105</v>
      </c>
      <c r="D81" s="208"/>
      <c r="E81" s="208"/>
      <c r="F81" s="138" t="s">
        <v>26</v>
      </c>
      <c r="G81" s="139"/>
      <c r="H81" s="139"/>
      <c r="I81" s="139">
        <f>'SO01 D.1.4.a Pol'!G22+'SO01 D.1.4.a Pol'!G81+'SO02 D.1.4.a Pol'!G22+'SO02 D.1.4.a Pol'!G81+'SO03 D.1.4.a Pol'!G22+'SO03 D.1.4.a Pol'!G81</f>
        <v>0</v>
      </c>
      <c r="J81" s="136" t="str">
        <f>IF(I91=0,"",I81/I91*100)</f>
        <v/>
      </c>
    </row>
    <row r="82" spans="1:10" ht="36.75" customHeight="1" x14ac:dyDescent="0.2">
      <c r="A82" s="127"/>
      <c r="B82" s="132" t="s">
        <v>106</v>
      </c>
      <c r="C82" s="207" t="s">
        <v>107</v>
      </c>
      <c r="D82" s="208"/>
      <c r="E82" s="208"/>
      <c r="F82" s="138" t="s">
        <v>26</v>
      </c>
      <c r="G82" s="139"/>
      <c r="H82" s="139"/>
      <c r="I82" s="139">
        <f>'SO01 D.1.4.f Pol'!G8+'SO02 D.1.4.f Pol'!G8+'SO03 D.1.4.f Pol'!G8</f>
        <v>0</v>
      </c>
      <c r="J82" s="136" t="str">
        <f>IF(I91=0,"",I82/I91*100)</f>
        <v/>
      </c>
    </row>
    <row r="83" spans="1:10" ht="36.75" customHeight="1" x14ac:dyDescent="0.2">
      <c r="A83" s="127"/>
      <c r="B83" s="132" t="s">
        <v>108</v>
      </c>
      <c r="C83" s="207" t="s">
        <v>109</v>
      </c>
      <c r="D83" s="208"/>
      <c r="E83" s="208"/>
      <c r="F83" s="138" t="s">
        <v>26</v>
      </c>
      <c r="G83" s="139"/>
      <c r="H83" s="139"/>
      <c r="I83" s="139">
        <f>'SO01 D.1.4.f Pol'!G30+'SO02 D.1.4.f Pol'!G30+'SO03 D.1.4.f Pol'!G30</f>
        <v>0</v>
      </c>
      <c r="J83" s="136" t="str">
        <f>IF(I91=0,"",I83/I91*100)</f>
        <v/>
      </c>
    </row>
    <row r="84" spans="1:10" ht="36.75" customHeight="1" x14ac:dyDescent="0.2">
      <c r="A84" s="127"/>
      <c r="B84" s="132" t="s">
        <v>110</v>
      </c>
      <c r="C84" s="207" t="s">
        <v>111</v>
      </c>
      <c r="D84" s="208"/>
      <c r="E84" s="208"/>
      <c r="F84" s="138" t="s">
        <v>26</v>
      </c>
      <c r="G84" s="139"/>
      <c r="H84" s="139"/>
      <c r="I84" s="139">
        <f>'SO01 D.1.4.f Pol'!G41+'SO02 D.1.4.f Pol'!G41+'SO03 D.1.4.f Pol'!G41</f>
        <v>0</v>
      </c>
      <c r="J84" s="136" t="str">
        <f>IF(I91=0,"",I84/I91*100)</f>
        <v/>
      </c>
    </row>
    <row r="85" spans="1:10" ht="36.75" customHeight="1" x14ac:dyDescent="0.2">
      <c r="A85" s="127"/>
      <c r="B85" s="132" t="s">
        <v>112</v>
      </c>
      <c r="C85" s="207" t="s">
        <v>113</v>
      </c>
      <c r="D85" s="208"/>
      <c r="E85" s="208"/>
      <c r="F85" s="138" t="s">
        <v>26</v>
      </c>
      <c r="G85" s="139"/>
      <c r="H85" s="139"/>
      <c r="I85" s="139">
        <f>'SO01 D.1.4.f Pol'!G59+'SO02 D.1.4.f Pol'!G59+'SO03 D.1.4.f Pol'!G59</f>
        <v>0</v>
      </c>
      <c r="J85" s="136" t="str">
        <f>IF(I91=0,"",I85/I91*100)</f>
        <v/>
      </c>
    </row>
    <row r="86" spans="1:10" ht="36.75" customHeight="1" x14ac:dyDescent="0.2">
      <c r="A86" s="127"/>
      <c r="B86" s="132" t="s">
        <v>114</v>
      </c>
      <c r="C86" s="207" t="s">
        <v>115</v>
      </c>
      <c r="D86" s="208"/>
      <c r="E86" s="208"/>
      <c r="F86" s="138" t="s">
        <v>26</v>
      </c>
      <c r="G86" s="139"/>
      <c r="H86" s="139"/>
      <c r="I86" s="139">
        <f>'SO01 D.1.4.f Pol'!G54+'SO02 D.1.4.f Pol'!G54+'SO03 D.1.4.f Pol'!G54</f>
        <v>0</v>
      </c>
      <c r="J86" s="136" t="str">
        <f>IF(I91=0,"",I86/I91*100)</f>
        <v/>
      </c>
    </row>
    <row r="87" spans="1:10" ht="36.75" customHeight="1" x14ac:dyDescent="0.2">
      <c r="A87" s="127"/>
      <c r="B87" s="132" t="s">
        <v>116</v>
      </c>
      <c r="C87" s="207" t="s">
        <v>117</v>
      </c>
      <c r="D87" s="208"/>
      <c r="E87" s="208"/>
      <c r="F87" s="138" t="s">
        <v>26</v>
      </c>
      <c r="G87" s="139"/>
      <c r="H87" s="139"/>
      <c r="I87" s="139">
        <f>'SO01 D.1.4.f Pol'!G25+'SO02 D.1.4.f Pol'!G25+'SO03 D.1.4.f Pol'!G25</f>
        <v>0</v>
      </c>
      <c r="J87" s="136" t="str">
        <f>IF(I91=0,"",I87/I91*100)</f>
        <v/>
      </c>
    </row>
    <row r="88" spans="1:10" ht="36.75" customHeight="1" x14ac:dyDescent="0.2">
      <c r="A88" s="127"/>
      <c r="B88" s="132" t="s">
        <v>118</v>
      </c>
      <c r="C88" s="207" t="s">
        <v>119</v>
      </c>
      <c r="D88" s="208"/>
      <c r="E88" s="208"/>
      <c r="F88" s="138" t="s">
        <v>120</v>
      </c>
      <c r="G88" s="139"/>
      <c r="H88" s="139"/>
      <c r="I88" s="139">
        <f>'SO01 D.1.4.a Pol'!G43+'SO01 D.1.4.a Pol'!G123+'SO02 D.1.4.a Pol'!G43+'SO02 D.1.4.a Pol'!G123+'SO03 D.1.4.a Pol'!G43+'SO03 D.1.4.a Pol'!G123</f>
        <v>0</v>
      </c>
      <c r="J88" s="136" t="str">
        <f>IF(I91=0,"",I88/I91*100)</f>
        <v/>
      </c>
    </row>
    <row r="89" spans="1:10" ht="36.75" customHeight="1" x14ac:dyDescent="0.2">
      <c r="A89" s="127"/>
      <c r="B89" s="132" t="s">
        <v>121</v>
      </c>
      <c r="C89" s="207" t="s">
        <v>27</v>
      </c>
      <c r="D89" s="208"/>
      <c r="E89" s="208"/>
      <c r="F89" s="138" t="s">
        <v>121</v>
      </c>
      <c r="G89" s="139"/>
      <c r="H89" s="139"/>
      <c r="I89" s="139">
        <f>'VN a ON 01 Naklady'!G8+'SO01 D.1.4.a Pol'!G51+'SO02 D.1.4.a Pol'!G51+'SO03 D.1.4.a Pol'!G51</f>
        <v>0</v>
      </c>
      <c r="J89" s="136" t="str">
        <f>IF(I91=0,"",I89/I91*100)</f>
        <v/>
      </c>
    </row>
    <row r="90" spans="1:10" ht="36.75" customHeight="1" x14ac:dyDescent="0.2">
      <c r="A90" s="127"/>
      <c r="B90" s="132" t="s">
        <v>122</v>
      </c>
      <c r="C90" s="207" t="s">
        <v>28</v>
      </c>
      <c r="D90" s="208"/>
      <c r="E90" s="208"/>
      <c r="F90" s="138" t="s">
        <v>122</v>
      </c>
      <c r="G90" s="139"/>
      <c r="H90" s="139"/>
      <c r="I90" s="139">
        <f>'VN a ON 01 Naklady'!G23</f>
        <v>0</v>
      </c>
      <c r="J90" s="136" t="str">
        <f>IF(I91=0,"",I90/I91*100)</f>
        <v/>
      </c>
    </row>
    <row r="91" spans="1:10" ht="25.5" customHeight="1" x14ac:dyDescent="0.2">
      <c r="A91" s="128"/>
      <c r="B91" s="133" t="s">
        <v>1</v>
      </c>
      <c r="C91" s="134"/>
      <c r="D91" s="135"/>
      <c r="E91" s="135"/>
      <c r="F91" s="140"/>
      <c r="G91" s="141"/>
      <c r="H91" s="141"/>
      <c r="I91" s="141">
        <f>SUM(I62:I90)</f>
        <v>0</v>
      </c>
      <c r="J91" s="137">
        <f>SUM(J62:J90)</f>
        <v>0</v>
      </c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  <row r="94" spans="1:10" x14ac:dyDescent="0.2">
      <c r="F94" s="86"/>
      <c r="G94" s="86"/>
      <c r="H94" s="86"/>
      <c r="I94" s="86"/>
      <c r="J94" s="87"/>
    </row>
  </sheetData>
  <sheetProtection algorithmName="SHA-512" hashValue="g+830xBX5eOEymmTNhdkVWYx8yNOIwIoNutGTxFsLKcRqyyJlRA35DHrLyxQIgGNOAROBjPTsebEVjao8l6SOA==" saltValue="0LphP8AaAaH5N11ZNd92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TBqwvL8baXphzqYMD7eRSTzpuMRXFoFjqrCpfkGCarKQ+zVZYJFcOQpf7RKs6dph8Uljs8HlxC2EBjJFEoqfTg==" saltValue="QcvwF29KN42gBoJXP9+ob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123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126</v>
      </c>
      <c r="C3" s="260" t="s">
        <v>46</v>
      </c>
      <c r="D3" s="261"/>
      <c r="E3" s="261"/>
      <c r="F3" s="261"/>
      <c r="G3" s="262"/>
      <c r="AC3" s="125" t="s">
        <v>127</v>
      </c>
      <c r="AG3" t="s">
        <v>128</v>
      </c>
    </row>
    <row r="4" spans="1:60" ht="24.95" customHeight="1" x14ac:dyDescent="0.2">
      <c r="A4" s="144" t="s">
        <v>9</v>
      </c>
      <c r="B4" s="145" t="s">
        <v>47</v>
      </c>
      <c r="C4" s="263" t="s">
        <v>46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121</v>
      </c>
      <c r="C8" s="186" t="s">
        <v>27</v>
      </c>
      <c r="D8" s="166"/>
      <c r="E8" s="167"/>
      <c r="F8" s="168"/>
      <c r="G8" s="168">
        <f>SUMIF(AG9:AG22,"&lt;&gt;NOR",G9:G22)</f>
        <v>0</v>
      </c>
      <c r="H8" s="168"/>
      <c r="I8" s="168">
        <f>SUM(I9:I22)</f>
        <v>0</v>
      </c>
      <c r="J8" s="168"/>
      <c r="K8" s="168">
        <f>SUM(K9:K22)</f>
        <v>0</v>
      </c>
      <c r="L8" s="168"/>
      <c r="M8" s="168">
        <f>SUM(M9:M22)</f>
        <v>0</v>
      </c>
      <c r="N8" s="168"/>
      <c r="O8" s="168">
        <f>SUM(O9:O22)</f>
        <v>0</v>
      </c>
      <c r="P8" s="168"/>
      <c r="Q8" s="168">
        <f>SUM(Q9:Q22)</f>
        <v>0</v>
      </c>
      <c r="R8" s="168"/>
      <c r="S8" s="168"/>
      <c r="T8" s="169"/>
      <c r="U8" s="163"/>
      <c r="V8" s="163">
        <f>SUM(V9:V22)</f>
        <v>0</v>
      </c>
      <c r="W8" s="163"/>
      <c r="X8" s="163"/>
      <c r="AG8" t="s">
        <v>152</v>
      </c>
    </row>
    <row r="9" spans="1:60" outlineLevel="1" x14ac:dyDescent="0.2">
      <c r="A9" s="170">
        <v>1</v>
      </c>
      <c r="B9" s="171" t="s">
        <v>153</v>
      </c>
      <c r="C9" s="187" t="s">
        <v>154</v>
      </c>
      <c r="D9" s="172" t="s">
        <v>155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6" t="s">
        <v>157</v>
      </c>
      <c r="U9" s="161">
        <v>0</v>
      </c>
      <c r="V9" s="161">
        <f>ROUND(E9*U9,2)</f>
        <v>0</v>
      </c>
      <c r="W9" s="161"/>
      <c r="X9" s="161" t="s">
        <v>158</v>
      </c>
      <c r="Y9" s="151"/>
      <c r="Z9" s="151"/>
      <c r="AA9" s="151"/>
      <c r="AB9" s="151"/>
      <c r="AC9" s="151"/>
      <c r="AD9" s="151"/>
      <c r="AE9" s="151"/>
      <c r="AF9" s="151"/>
      <c r="AG9" s="151" t="s">
        <v>159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5" t="s">
        <v>160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161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7" t="s">
        <v>162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161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2</v>
      </c>
      <c r="B12" s="178" t="s">
        <v>163</v>
      </c>
      <c r="C12" s="188" t="s">
        <v>164</v>
      </c>
      <c r="D12" s="179" t="s">
        <v>155</v>
      </c>
      <c r="E12" s="180">
        <v>1</v>
      </c>
      <c r="F12" s="181"/>
      <c r="G12" s="182">
        <f t="shared" ref="G12:G17" si="0">ROUND(E12*F12,2)</f>
        <v>0</v>
      </c>
      <c r="H12" s="181"/>
      <c r="I12" s="182">
        <f t="shared" ref="I12:I17" si="1">ROUND(E12*H12,2)</f>
        <v>0</v>
      </c>
      <c r="J12" s="181"/>
      <c r="K12" s="182">
        <f t="shared" ref="K12:K17" si="2">ROUND(E12*J12,2)</f>
        <v>0</v>
      </c>
      <c r="L12" s="182">
        <v>21</v>
      </c>
      <c r="M12" s="182">
        <f t="shared" ref="M12:M17" si="3">G12*(1+L12/100)</f>
        <v>0</v>
      </c>
      <c r="N12" s="182">
        <v>0</v>
      </c>
      <c r="O12" s="182">
        <f t="shared" ref="O12:O17" si="4">ROUND(E12*N12,2)</f>
        <v>0</v>
      </c>
      <c r="P12" s="182">
        <v>0</v>
      </c>
      <c r="Q12" s="182">
        <f t="shared" ref="Q12:Q17" si="5">ROUND(E12*P12,2)</f>
        <v>0</v>
      </c>
      <c r="R12" s="182"/>
      <c r="S12" s="182" t="s">
        <v>156</v>
      </c>
      <c r="T12" s="183" t="s">
        <v>157</v>
      </c>
      <c r="U12" s="161">
        <v>0</v>
      </c>
      <c r="V12" s="161">
        <f t="shared" ref="V12:V17" si="6">ROUND(E12*U12,2)</f>
        <v>0</v>
      </c>
      <c r="W12" s="161"/>
      <c r="X12" s="161" t="s">
        <v>158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3</v>
      </c>
      <c r="B13" s="178" t="s">
        <v>165</v>
      </c>
      <c r="C13" s="188" t="s">
        <v>166</v>
      </c>
      <c r="D13" s="179" t="s">
        <v>155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156</v>
      </c>
      <c r="T13" s="183" t="s">
        <v>157</v>
      </c>
      <c r="U13" s="161">
        <v>0</v>
      </c>
      <c r="V13" s="161">
        <f t="shared" si="6"/>
        <v>0</v>
      </c>
      <c r="W13" s="161"/>
      <c r="X13" s="161" t="s">
        <v>158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4</v>
      </c>
      <c r="B14" s="178" t="s">
        <v>167</v>
      </c>
      <c r="C14" s="188" t="s">
        <v>168</v>
      </c>
      <c r="D14" s="179" t="s">
        <v>155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156</v>
      </c>
      <c r="T14" s="183" t="s">
        <v>157</v>
      </c>
      <c r="U14" s="161">
        <v>0</v>
      </c>
      <c r="V14" s="161">
        <f t="shared" si="6"/>
        <v>0</v>
      </c>
      <c r="W14" s="161"/>
      <c r="X14" s="161" t="s">
        <v>158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5</v>
      </c>
      <c r="B15" s="178" t="s">
        <v>169</v>
      </c>
      <c r="C15" s="188" t="s">
        <v>170</v>
      </c>
      <c r="D15" s="179" t="s">
        <v>155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156</v>
      </c>
      <c r="T15" s="183" t="s">
        <v>157</v>
      </c>
      <c r="U15" s="161">
        <v>0</v>
      </c>
      <c r="V15" s="161">
        <f t="shared" si="6"/>
        <v>0</v>
      </c>
      <c r="W15" s="161"/>
      <c r="X15" s="161" t="s">
        <v>158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6</v>
      </c>
      <c r="B16" s="178" t="s">
        <v>171</v>
      </c>
      <c r="C16" s="188" t="s">
        <v>172</v>
      </c>
      <c r="D16" s="179" t="s">
        <v>155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156</v>
      </c>
      <c r="T16" s="183" t="s">
        <v>157</v>
      </c>
      <c r="U16" s="161">
        <v>0</v>
      </c>
      <c r="V16" s="161">
        <f t="shared" si="6"/>
        <v>0</v>
      </c>
      <c r="W16" s="161"/>
      <c r="X16" s="161" t="s">
        <v>158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7</v>
      </c>
      <c r="B17" s="171" t="s">
        <v>173</v>
      </c>
      <c r="C17" s="187" t="s">
        <v>174</v>
      </c>
      <c r="D17" s="172" t="s">
        <v>155</v>
      </c>
      <c r="E17" s="173">
        <v>1</v>
      </c>
      <c r="F17" s="174"/>
      <c r="G17" s="175">
        <f t="shared" si="0"/>
        <v>0</v>
      </c>
      <c r="H17" s="174"/>
      <c r="I17" s="175">
        <f t="shared" si="1"/>
        <v>0</v>
      </c>
      <c r="J17" s="174"/>
      <c r="K17" s="175">
        <f t="shared" si="2"/>
        <v>0</v>
      </c>
      <c r="L17" s="175">
        <v>21</v>
      </c>
      <c r="M17" s="175">
        <f t="shared" si="3"/>
        <v>0</v>
      </c>
      <c r="N17" s="175">
        <v>0</v>
      </c>
      <c r="O17" s="175">
        <f t="shared" si="4"/>
        <v>0</v>
      </c>
      <c r="P17" s="175">
        <v>0</v>
      </c>
      <c r="Q17" s="175">
        <f t="shared" si="5"/>
        <v>0</v>
      </c>
      <c r="R17" s="175"/>
      <c r="S17" s="175" t="s">
        <v>156</v>
      </c>
      <c r="T17" s="176" t="s">
        <v>157</v>
      </c>
      <c r="U17" s="161">
        <v>0</v>
      </c>
      <c r="V17" s="161">
        <f t="shared" si="6"/>
        <v>0</v>
      </c>
      <c r="W17" s="161"/>
      <c r="X17" s="161" t="s">
        <v>158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5" t="s">
        <v>175</v>
      </c>
      <c r="D18" s="256"/>
      <c r="E18" s="256"/>
      <c r="F18" s="256"/>
      <c r="G18" s="256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161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4" t="str">
        <f>C18</f>
        <v>Náklady na ztížené podmínky provádění tam, kde se vyskytují omezující vlivy konkrétního prostředí, které mají prokazatelný vliv na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176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4" t="str">
        <f>C19</f>
        <v>provádění stavebních prací, Jedná se zejména o náklady související s extrémními podmínkami místa provádění.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8</v>
      </c>
      <c r="B20" s="171" t="s">
        <v>177</v>
      </c>
      <c r="C20" s="187" t="s">
        <v>178</v>
      </c>
      <c r="D20" s="172" t="s">
        <v>155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156</v>
      </c>
      <c r="T20" s="176" t="s">
        <v>157</v>
      </c>
      <c r="U20" s="161">
        <v>0</v>
      </c>
      <c r="V20" s="161">
        <f>ROUND(E20*U20,2)</f>
        <v>0</v>
      </c>
      <c r="W20" s="161"/>
      <c r="X20" s="161" t="s">
        <v>158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5" t="s">
        <v>179</v>
      </c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7">
        <v>9</v>
      </c>
      <c r="B22" s="178" t="s">
        <v>180</v>
      </c>
      <c r="C22" s="188" t="s">
        <v>181</v>
      </c>
      <c r="D22" s="179" t="s">
        <v>182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2">
        <v>0</v>
      </c>
      <c r="O22" s="182">
        <f>ROUND(E22*N22,2)</f>
        <v>0</v>
      </c>
      <c r="P22" s="182">
        <v>0</v>
      </c>
      <c r="Q22" s="182">
        <f>ROUND(E22*P22,2)</f>
        <v>0</v>
      </c>
      <c r="R22" s="182"/>
      <c r="S22" s="182" t="s">
        <v>156</v>
      </c>
      <c r="T22" s="183" t="s">
        <v>157</v>
      </c>
      <c r="U22" s="161">
        <v>0</v>
      </c>
      <c r="V22" s="161">
        <f>ROUND(E22*U22,2)</f>
        <v>0</v>
      </c>
      <c r="W22" s="161"/>
      <c r="X22" s="161" t="s">
        <v>158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4" t="s">
        <v>151</v>
      </c>
      <c r="B23" s="165" t="s">
        <v>122</v>
      </c>
      <c r="C23" s="186" t="s">
        <v>28</v>
      </c>
      <c r="D23" s="166"/>
      <c r="E23" s="167"/>
      <c r="F23" s="168"/>
      <c r="G23" s="168">
        <f>SUMIF(AG24:AG37,"&lt;&gt;NOR",G24:G37)</f>
        <v>0</v>
      </c>
      <c r="H23" s="168"/>
      <c r="I23" s="168">
        <f>SUM(I24:I37)</f>
        <v>0</v>
      </c>
      <c r="J23" s="168"/>
      <c r="K23" s="168">
        <f>SUM(K24:K37)</f>
        <v>0</v>
      </c>
      <c r="L23" s="168"/>
      <c r="M23" s="168">
        <f>SUM(M24:M37)</f>
        <v>0</v>
      </c>
      <c r="N23" s="168"/>
      <c r="O23" s="168">
        <f>SUM(O24:O37)</f>
        <v>0</v>
      </c>
      <c r="P23" s="168"/>
      <c r="Q23" s="168">
        <f>SUM(Q24:Q37)</f>
        <v>0</v>
      </c>
      <c r="R23" s="168"/>
      <c r="S23" s="168"/>
      <c r="T23" s="169"/>
      <c r="U23" s="163"/>
      <c r="V23" s="163">
        <f>SUM(V24:V37)</f>
        <v>0</v>
      </c>
      <c r="W23" s="163"/>
      <c r="X23" s="163"/>
      <c r="AG23" t="s">
        <v>152</v>
      </c>
    </row>
    <row r="24" spans="1:60" outlineLevel="1" x14ac:dyDescent="0.2">
      <c r="A24" s="177">
        <v>10</v>
      </c>
      <c r="B24" s="178" t="s">
        <v>183</v>
      </c>
      <c r="C24" s="188" t="s">
        <v>184</v>
      </c>
      <c r="D24" s="179" t="s">
        <v>155</v>
      </c>
      <c r="E24" s="180">
        <v>1</v>
      </c>
      <c r="F24" s="181"/>
      <c r="G24" s="182">
        <f t="shared" ref="G24:G29" si="7">ROUND(E24*F24,2)</f>
        <v>0</v>
      </c>
      <c r="H24" s="181"/>
      <c r="I24" s="182">
        <f t="shared" ref="I24:I29" si="8">ROUND(E24*H24,2)</f>
        <v>0</v>
      </c>
      <c r="J24" s="181"/>
      <c r="K24" s="182">
        <f t="shared" ref="K24:K29" si="9">ROUND(E24*J24,2)</f>
        <v>0</v>
      </c>
      <c r="L24" s="182">
        <v>21</v>
      </c>
      <c r="M24" s="182">
        <f t="shared" ref="M24:M29" si="10">G24*(1+L24/100)</f>
        <v>0</v>
      </c>
      <c r="N24" s="182">
        <v>0</v>
      </c>
      <c r="O24" s="182">
        <f t="shared" ref="O24:O29" si="11">ROUND(E24*N24,2)</f>
        <v>0</v>
      </c>
      <c r="P24" s="182">
        <v>0</v>
      </c>
      <c r="Q24" s="182">
        <f t="shared" ref="Q24:Q29" si="12">ROUND(E24*P24,2)</f>
        <v>0</v>
      </c>
      <c r="R24" s="182"/>
      <c r="S24" s="182" t="s">
        <v>156</v>
      </c>
      <c r="T24" s="183" t="s">
        <v>157</v>
      </c>
      <c r="U24" s="161">
        <v>0</v>
      </c>
      <c r="V24" s="161">
        <f t="shared" ref="V24:V29" si="13">ROUND(E24*U24,2)</f>
        <v>0</v>
      </c>
      <c r="W24" s="161"/>
      <c r="X24" s="161" t="s">
        <v>158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7">
        <v>11</v>
      </c>
      <c r="B25" s="178" t="s">
        <v>185</v>
      </c>
      <c r="C25" s="188" t="s">
        <v>186</v>
      </c>
      <c r="D25" s="179" t="s">
        <v>155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156</v>
      </c>
      <c r="T25" s="183" t="s">
        <v>157</v>
      </c>
      <c r="U25" s="161">
        <v>0</v>
      </c>
      <c r="V25" s="161">
        <f t="shared" si="13"/>
        <v>0</v>
      </c>
      <c r="W25" s="161"/>
      <c r="X25" s="161" t="s">
        <v>158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7">
        <v>12</v>
      </c>
      <c r="B26" s="178" t="s">
        <v>187</v>
      </c>
      <c r="C26" s="188" t="s">
        <v>188</v>
      </c>
      <c r="D26" s="179" t="s">
        <v>155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156</v>
      </c>
      <c r="T26" s="183" t="s">
        <v>157</v>
      </c>
      <c r="U26" s="161">
        <v>0</v>
      </c>
      <c r="V26" s="161">
        <f t="shared" si="13"/>
        <v>0</v>
      </c>
      <c r="W26" s="161"/>
      <c r="X26" s="161" t="s">
        <v>158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7">
        <v>13</v>
      </c>
      <c r="B27" s="178" t="s">
        <v>189</v>
      </c>
      <c r="C27" s="188" t="s">
        <v>190</v>
      </c>
      <c r="D27" s="179" t="s">
        <v>182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156</v>
      </c>
      <c r="T27" s="183" t="s">
        <v>157</v>
      </c>
      <c r="U27" s="161">
        <v>0</v>
      </c>
      <c r="V27" s="161">
        <f t="shared" si="13"/>
        <v>0</v>
      </c>
      <c r="W27" s="161"/>
      <c r="X27" s="161" t="s">
        <v>158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7">
        <v>14</v>
      </c>
      <c r="B28" s="178" t="s">
        <v>191</v>
      </c>
      <c r="C28" s="188" t="s">
        <v>192</v>
      </c>
      <c r="D28" s="179" t="s">
        <v>182</v>
      </c>
      <c r="E28" s="180">
        <v>1</v>
      </c>
      <c r="F28" s="181"/>
      <c r="G28" s="182">
        <f t="shared" si="7"/>
        <v>0</v>
      </c>
      <c r="H28" s="181"/>
      <c r="I28" s="182">
        <f t="shared" si="8"/>
        <v>0</v>
      </c>
      <c r="J28" s="181"/>
      <c r="K28" s="182">
        <f t="shared" si="9"/>
        <v>0</v>
      </c>
      <c r="L28" s="182">
        <v>21</v>
      </c>
      <c r="M28" s="182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2"/>
      <c r="S28" s="182" t="s">
        <v>156</v>
      </c>
      <c r="T28" s="183" t="s">
        <v>157</v>
      </c>
      <c r="U28" s="161">
        <v>0</v>
      </c>
      <c r="V28" s="161">
        <f t="shared" si="13"/>
        <v>0</v>
      </c>
      <c r="W28" s="161"/>
      <c r="X28" s="161" t="s">
        <v>158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 x14ac:dyDescent="0.2">
      <c r="A29" s="170">
        <v>15</v>
      </c>
      <c r="B29" s="171" t="s">
        <v>193</v>
      </c>
      <c r="C29" s="187" t="s">
        <v>194</v>
      </c>
      <c r="D29" s="172" t="s">
        <v>182</v>
      </c>
      <c r="E29" s="173">
        <v>1</v>
      </c>
      <c r="F29" s="174"/>
      <c r="G29" s="175">
        <f t="shared" si="7"/>
        <v>0</v>
      </c>
      <c r="H29" s="174"/>
      <c r="I29" s="175">
        <f t="shared" si="8"/>
        <v>0</v>
      </c>
      <c r="J29" s="174"/>
      <c r="K29" s="175">
        <f t="shared" si="9"/>
        <v>0</v>
      </c>
      <c r="L29" s="175">
        <v>21</v>
      </c>
      <c r="M29" s="175">
        <f t="shared" si="10"/>
        <v>0</v>
      </c>
      <c r="N29" s="175">
        <v>0</v>
      </c>
      <c r="O29" s="175">
        <f t="shared" si="11"/>
        <v>0</v>
      </c>
      <c r="P29" s="175">
        <v>0</v>
      </c>
      <c r="Q29" s="175">
        <f t="shared" si="12"/>
        <v>0</v>
      </c>
      <c r="R29" s="175"/>
      <c r="S29" s="175" t="s">
        <v>156</v>
      </c>
      <c r="T29" s="176" t="s">
        <v>157</v>
      </c>
      <c r="U29" s="161">
        <v>0</v>
      </c>
      <c r="V29" s="161">
        <f t="shared" si="13"/>
        <v>0</v>
      </c>
      <c r="W29" s="161"/>
      <c r="X29" s="161" t="s">
        <v>158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5" t="s">
        <v>195</v>
      </c>
      <c r="D30" s="256"/>
      <c r="E30" s="256"/>
      <c r="F30" s="256"/>
      <c r="G30" s="256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161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7">
        <v>16</v>
      </c>
      <c r="B31" s="178" t="s">
        <v>196</v>
      </c>
      <c r="C31" s="188" t="s">
        <v>197</v>
      </c>
      <c r="D31" s="179" t="s">
        <v>182</v>
      </c>
      <c r="E31" s="180">
        <v>1</v>
      </c>
      <c r="F31" s="181"/>
      <c r="G31" s="182">
        <f t="shared" ref="G31:G37" si="14">ROUND(E31*F31,2)</f>
        <v>0</v>
      </c>
      <c r="H31" s="181"/>
      <c r="I31" s="182">
        <f t="shared" ref="I31:I37" si="15">ROUND(E31*H31,2)</f>
        <v>0</v>
      </c>
      <c r="J31" s="181"/>
      <c r="K31" s="182">
        <f t="shared" ref="K31:K37" si="16">ROUND(E31*J31,2)</f>
        <v>0</v>
      </c>
      <c r="L31" s="182">
        <v>21</v>
      </c>
      <c r="M31" s="182">
        <f t="shared" ref="M31:M37" si="17">G31*(1+L31/100)</f>
        <v>0</v>
      </c>
      <c r="N31" s="182">
        <v>0</v>
      </c>
      <c r="O31" s="182">
        <f t="shared" ref="O31:O37" si="18">ROUND(E31*N31,2)</f>
        <v>0</v>
      </c>
      <c r="P31" s="182">
        <v>0</v>
      </c>
      <c r="Q31" s="182">
        <f t="shared" ref="Q31:Q37" si="19">ROUND(E31*P31,2)</f>
        <v>0</v>
      </c>
      <c r="R31" s="182"/>
      <c r="S31" s="182" t="s">
        <v>156</v>
      </c>
      <c r="T31" s="183" t="s">
        <v>157</v>
      </c>
      <c r="U31" s="161">
        <v>0</v>
      </c>
      <c r="V31" s="161">
        <f t="shared" ref="V31:V37" si="20">ROUND(E31*U31,2)</f>
        <v>0</v>
      </c>
      <c r="W31" s="161"/>
      <c r="X31" s="161" t="s">
        <v>158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7">
        <v>17</v>
      </c>
      <c r="B32" s="178" t="s">
        <v>198</v>
      </c>
      <c r="C32" s="188" t="s">
        <v>199</v>
      </c>
      <c r="D32" s="179" t="s">
        <v>182</v>
      </c>
      <c r="E32" s="180">
        <v>1</v>
      </c>
      <c r="F32" s="181"/>
      <c r="G32" s="182">
        <f t="shared" si="14"/>
        <v>0</v>
      </c>
      <c r="H32" s="181"/>
      <c r="I32" s="182">
        <f t="shared" si="15"/>
        <v>0</v>
      </c>
      <c r="J32" s="181"/>
      <c r="K32" s="182">
        <f t="shared" si="16"/>
        <v>0</v>
      </c>
      <c r="L32" s="182">
        <v>21</v>
      </c>
      <c r="M32" s="182">
        <f t="shared" si="17"/>
        <v>0</v>
      </c>
      <c r="N32" s="182">
        <v>0</v>
      </c>
      <c r="O32" s="182">
        <f t="shared" si="18"/>
        <v>0</v>
      </c>
      <c r="P32" s="182">
        <v>0</v>
      </c>
      <c r="Q32" s="182">
        <f t="shared" si="19"/>
        <v>0</v>
      </c>
      <c r="R32" s="182"/>
      <c r="S32" s="182" t="s">
        <v>156</v>
      </c>
      <c r="T32" s="183" t="s">
        <v>157</v>
      </c>
      <c r="U32" s="161">
        <v>0</v>
      </c>
      <c r="V32" s="161">
        <f t="shared" si="20"/>
        <v>0</v>
      </c>
      <c r="W32" s="161"/>
      <c r="X32" s="161" t="s">
        <v>158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18</v>
      </c>
      <c r="B33" s="178" t="s">
        <v>200</v>
      </c>
      <c r="C33" s="188" t="s">
        <v>201</v>
      </c>
      <c r="D33" s="179" t="s">
        <v>155</v>
      </c>
      <c r="E33" s="180">
        <v>1</v>
      </c>
      <c r="F33" s="181"/>
      <c r="G33" s="182">
        <f t="shared" si="14"/>
        <v>0</v>
      </c>
      <c r="H33" s="181"/>
      <c r="I33" s="182">
        <f t="shared" si="15"/>
        <v>0</v>
      </c>
      <c r="J33" s="181"/>
      <c r="K33" s="182">
        <f t="shared" si="16"/>
        <v>0</v>
      </c>
      <c r="L33" s="182">
        <v>21</v>
      </c>
      <c r="M33" s="182">
        <f t="shared" si="17"/>
        <v>0</v>
      </c>
      <c r="N33" s="182">
        <v>0</v>
      </c>
      <c r="O33" s="182">
        <f t="shared" si="18"/>
        <v>0</v>
      </c>
      <c r="P33" s="182">
        <v>0</v>
      </c>
      <c r="Q33" s="182">
        <f t="shared" si="19"/>
        <v>0</v>
      </c>
      <c r="R33" s="182"/>
      <c r="S33" s="182" t="s">
        <v>156</v>
      </c>
      <c r="T33" s="183" t="s">
        <v>157</v>
      </c>
      <c r="U33" s="161">
        <v>0</v>
      </c>
      <c r="V33" s="161">
        <f t="shared" si="20"/>
        <v>0</v>
      </c>
      <c r="W33" s="161"/>
      <c r="X33" s="161" t="s">
        <v>158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19</v>
      </c>
      <c r="B34" s="178" t="s">
        <v>202</v>
      </c>
      <c r="C34" s="188" t="s">
        <v>203</v>
      </c>
      <c r="D34" s="179" t="s">
        <v>155</v>
      </c>
      <c r="E34" s="180">
        <v>1</v>
      </c>
      <c r="F34" s="181"/>
      <c r="G34" s="182">
        <f t="shared" si="14"/>
        <v>0</v>
      </c>
      <c r="H34" s="181"/>
      <c r="I34" s="182">
        <f t="shared" si="15"/>
        <v>0</v>
      </c>
      <c r="J34" s="181"/>
      <c r="K34" s="182">
        <f t="shared" si="16"/>
        <v>0</v>
      </c>
      <c r="L34" s="182">
        <v>21</v>
      </c>
      <c r="M34" s="182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2"/>
      <c r="S34" s="182" t="s">
        <v>156</v>
      </c>
      <c r="T34" s="183" t="s">
        <v>157</v>
      </c>
      <c r="U34" s="161">
        <v>0</v>
      </c>
      <c r="V34" s="161">
        <f t="shared" si="20"/>
        <v>0</v>
      </c>
      <c r="W34" s="161"/>
      <c r="X34" s="161" t="s">
        <v>158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20</v>
      </c>
      <c r="B35" s="178" t="s">
        <v>204</v>
      </c>
      <c r="C35" s="188" t="s">
        <v>205</v>
      </c>
      <c r="D35" s="179" t="s">
        <v>155</v>
      </c>
      <c r="E35" s="180">
        <v>1</v>
      </c>
      <c r="F35" s="181"/>
      <c r="G35" s="182">
        <f t="shared" si="14"/>
        <v>0</v>
      </c>
      <c r="H35" s="181"/>
      <c r="I35" s="182">
        <f t="shared" si="15"/>
        <v>0</v>
      </c>
      <c r="J35" s="181"/>
      <c r="K35" s="182">
        <f t="shared" si="16"/>
        <v>0</v>
      </c>
      <c r="L35" s="182">
        <v>21</v>
      </c>
      <c r="M35" s="182">
        <f t="shared" si="17"/>
        <v>0</v>
      </c>
      <c r="N35" s="182">
        <v>0</v>
      </c>
      <c r="O35" s="182">
        <f t="shared" si="18"/>
        <v>0</v>
      </c>
      <c r="P35" s="182">
        <v>0</v>
      </c>
      <c r="Q35" s="182">
        <f t="shared" si="19"/>
        <v>0</v>
      </c>
      <c r="R35" s="182"/>
      <c r="S35" s="182" t="s">
        <v>156</v>
      </c>
      <c r="T35" s="183" t="s">
        <v>157</v>
      </c>
      <c r="U35" s="161">
        <v>0</v>
      </c>
      <c r="V35" s="161">
        <f t="shared" si="20"/>
        <v>0</v>
      </c>
      <c r="W35" s="161"/>
      <c r="X35" s="161" t="s">
        <v>158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7">
        <v>21</v>
      </c>
      <c r="B36" s="178" t="s">
        <v>206</v>
      </c>
      <c r="C36" s="188" t="s">
        <v>207</v>
      </c>
      <c r="D36" s="179" t="s">
        <v>182</v>
      </c>
      <c r="E36" s="180">
        <v>1</v>
      </c>
      <c r="F36" s="181"/>
      <c r="G36" s="182">
        <f t="shared" si="14"/>
        <v>0</v>
      </c>
      <c r="H36" s="181"/>
      <c r="I36" s="182">
        <f t="shared" si="15"/>
        <v>0</v>
      </c>
      <c r="J36" s="181"/>
      <c r="K36" s="182">
        <f t="shared" si="16"/>
        <v>0</v>
      </c>
      <c r="L36" s="182">
        <v>21</v>
      </c>
      <c r="M36" s="182">
        <f t="shared" si="17"/>
        <v>0</v>
      </c>
      <c r="N36" s="182">
        <v>0</v>
      </c>
      <c r="O36" s="182">
        <f t="shared" si="18"/>
        <v>0</v>
      </c>
      <c r="P36" s="182">
        <v>0</v>
      </c>
      <c r="Q36" s="182">
        <f t="shared" si="19"/>
        <v>0</v>
      </c>
      <c r="R36" s="182"/>
      <c r="S36" s="182" t="s">
        <v>156</v>
      </c>
      <c r="T36" s="183" t="s">
        <v>157</v>
      </c>
      <c r="U36" s="161">
        <v>0</v>
      </c>
      <c r="V36" s="161">
        <f t="shared" si="20"/>
        <v>0</v>
      </c>
      <c r="W36" s="161"/>
      <c r="X36" s="161" t="s">
        <v>158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0">
        <v>22</v>
      </c>
      <c r="B37" s="171" t="s">
        <v>208</v>
      </c>
      <c r="C37" s="187" t="s">
        <v>209</v>
      </c>
      <c r="D37" s="172" t="s">
        <v>182</v>
      </c>
      <c r="E37" s="173">
        <v>1</v>
      </c>
      <c r="F37" s="174"/>
      <c r="G37" s="175">
        <f t="shared" si="14"/>
        <v>0</v>
      </c>
      <c r="H37" s="174"/>
      <c r="I37" s="175">
        <f t="shared" si="15"/>
        <v>0</v>
      </c>
      <c r="J37" s="174"/>
      <c r="K37" s="175">
        <f t="shared" si="16"/>
        <v>0</v>
      </c>
      <c r="L37" s="175">
        <v>21</v>
      </c>
      <c r="M37" s="175">
        <f t="shared" si="17"/>
        <v>0</v>
      </c>
      <c r="N37" s="175">
        <v>0</v>
      </c>
      <c r="O37" s="175">
        <f t="shared" si="18"/>
        <v>0</v>
      </c>
      <c r="P37" s="175">
        <v>0</v>
      </c>
      <c r="Q37" s="175">
        <f t="shared" si="19"/>
        <v>0</v>
      </c>
      <c r="R37" s="175"/>
      <c r="S37" s="175" t="s">
        <v>156</v>
      </c>
      <c r="T37" s="176" t="s">
        <v>157</v>
      </c>
      <c r="U37" s="161">
        <v>0</v>
      </c>
      <c r="V37" s="161">
        <f t="shared" si="20"/>
        <v>0</v>
      </c>
      <c r="W37" s="161"/>
      <c r="X37" s="161" t="s">
        <v>158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8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138</v>
      </c>
    </row>
    <row r="39" spans="1:60" x14ac:dyDescent="0.2">
      <c r="A39" s="154"/>
      <c r="B39" s="155" t="s">
        <v>29</v>
      </c>
      <c r="C39" s="190"/>
      <c r="D39" s="156"/>
      <c r="E39" s="157"/>
      <c r="F39" s="157"/>
      <c r="G39" s="185">
        <f>G8+G23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210</v>
      </c>
    </row>
    <row r="40" spans="1:60" x14ac:dyDescent="0.2">
      <c r="C40" s="191"/>
      <c r="D40" s="10"/>
      <c r="AG40" t="s">
        <v>211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K/ZwO5Ro7sQc6CHHzaydgCIVat7hsEroEm2nuMgCJOrA1cVc37XRIv/VAXPbvKBz55dZwkFR7SeocfpdB51w==" saltValue="dWgK43r3H+I8LiPzEWGQ9g==" spinCount="100000" sheet="1"/>
  <mergeCells count="10">
    <mergeCell ref="C18:G18"/>
    <mergeCell ref="C19:G19"/>
    <mergeCell ref="C21:G21"/>
    <mergeCell ref="C30:G3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49</v>
      </c>
      <c r="C3" s="260" t="s">
        <v>50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51</v>
      </c>
      <c r="C4" s="263" t="s">
        <v>52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66</v>
      </c>
      <c r="C8" s="186" t="s">
        <v>67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8"/>
      <c r="O8" s="168">
        <f>SUM(O9:O19)</f>
        <v>2.5499999999999998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40.25</v>
      </c>
      <c r="W8" s="163"/>
      <c r="X8" s="163"/>
      <c r="AG8" t="s">
        <v>152</v>
      </c>
    </row>
    <row r="9" spans="1:60" outlineLevel="1" x14ac:dyDescent="0.2">
      <c r="A9" s="170">
        <v>1</v>
      </c>
      <c r="B9" s="171" t="s">
        <v>213</v>
      </c>
      <c r="C9" s="187" t="s">
        <v>214</v>
      </c>
      <c r="D9" s="172" t="s">
        <v>215</v>
      </c>
      <c r="E9" s="173">
        <v>7.5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216</v>
      </c>
      <c r="S9" s="175" t="s">
        <v>217</v>
      </c>
      <c r="T9" s="176" t="s">
        <v>217</v>
      </c>
      <c r="U9" s="161">
        <v>4.6550000000000002</v>
      </c>
      <c r="V9" s="161">
        <f>ROUND(E9*U9,2)</f>
        <v>34.909999999999997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220</v>
      </c>
      <c r="D10" s="267"/>
      <c r="E10" s="267"/>
      <c r="F10" s="267"/>
      <c r="G10" s="26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222</v>
      </c>
      <c r="C11" s="187" t="s">
        <v>223</v>
      </c>
      <c r="D11" s="172" t="s">
        <v>215</v>
      </c>
      <c r="E11" s="173">
        <v>7.5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224</v>
      </c>
      <c r="S11" s="175" t="s">
        <v>217</v>
      </c>
      <c r="T11" s="176" t="s">
        <v>217</v>
      </c>
      <c r="U11" s="161">
        <v>0.105</v>
      </c>
      <c r="V11" s="161">
        <f>ROUND(E11*U11,2)</f>
        <v>0.79</v>
      </c>
      <c r="W11" s="161"/>
      <c r="X11" s="161" t="s">
        <v>218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219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66" t="s">
        <v>225</v>
      </c>
      <c r="D12" s="267"/>
      <c r="E12" s="267"/>
      <c r="F12" s="267"/>
      <c r="G12" s="267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4" t="str">
        <f>C12</f>
        <v>s přehozením výkopku do 3 m nebo s naložením na dopravní prostředek v horninách rozpojitelných bez předchozího rozrušení, příplatek za lepivost hornin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226</v>
      </c>
      <c r="C13" s="187" t="s">
        <v>227</v>
      </c>
      <c r="D13" s="172" t="s">
        <v>215</v>
      </c>
      <c r="E13" s="173">
        <v>7.5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216</v>
      </c>
      <c r="S13" s="175" t="s">
        <v>217</v>
      </c>
      <c r="T13" s="176" t="s">
        <v>217</v>
      </c>
      <c r="U13" s="161">
        <v>8.6999999999999994E-2</v>
      </c>
      <c r="V13" s="161">
        <f>ROUND(E13*U13,2)</f>
        <v>0.65</v>
      </c>
      <c r="W13" s="161"/>
      <c r="X13" s="161" t="s">
        <v>218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219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6" t="s">
        <v>228</v>
      </c>
      <c r="D14" s="267"/>
      <c r="E14" s="267"/>
      <c r="F14" s="267"/>
      <c r="G14" s="26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229</v>
      </c>
      <c r="C15" s="187" t="s">
        <v>230</v>
      </c>
      <c r="D15" s="172" t="s">
        <v>215</v>
      </c>
      <c r="E15" s="173">
        <v>1.5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1.7</v>
      </c>
      <c r="O15" s="175">
        <f>ROUND(E15*N15,2)</f>
        <v>2.5499999999999998</v>
      </c>
      <c r="P15" s="175">
        <v>0</v>
      </c>
      <c r="Q15" s="175">
        <f>ROUND(E15*P15,2)</f>
        <v>0</v>
      </c>
      <c r="R15" s="175" t="s">
        <v>216</v>
      </c>
      <c r="S15" s="175" t="s">
        <v>217</v>
      </c>
      <c r="T15" s="176" t="s">
        <v>217</v>
      </c>
      <c r="U15" s="161">
        <v>1.587</v>
      </c>
      <c r="V15" s="161">
        <f>ROUND(E15*U15,2)</f>
        <v>2.38</v>
      </c>
      <c r="W15" s="161"/>
      <c r="X15" s="161" t="s">
        <v>218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219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66" t="s">
        <v>231</v>
      </c>
      <c r="D16" s="267"/>
      <c r="E16" s="267"/>
      <c r="F16" s="267"/>
      <c r="G16" s="26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4" t="str">
        <f>C16</f>
        <v>sypaninou z vhodných hornin tř. 1 - 4 nebo materiálem připraveným podél výkopu ve vzdálenosti do 3 m od jeho kraje, pro jakoukoliv hloubku výkopu a jakoukoliv míru zhutnění,</v>
      </c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5</v>
      </c>
      <c r="B17" s="171" t="s">
        <v>232</v>
      </c>
      <c r="C17" s="187" t="s">
        <v>233</v>
      </c>
      <c r="D17" s="172" t="s">
        <v>215</v>
      </c>
      <c r="E17" s="173">
        <v>7.5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216</v>
      </c>
      <c r="S17" s="175" t="s">
        <v>217</v>
      </c>
      <c r="T17" s="176" t="s">
        <v>217</v>
      </c>
      <c r="U17" s="161">
        <v>0.20200000000000001</v>
      </c>
      <c r="V17" s="161">
        <f>ROUND(E17*U17,2)</f>
        <v>1.52</v>
      </c>
      <c r="W17" s="161"/>
      <c r="X17" s="161" t="s">
        <v>218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6" t="s">
        <v>234</v>
      </c>
      <c r="D18" s="267"/>
      <c r="E18" s="267"/>
      <c r="F18" s="267"/>
      <c r="G18" s="26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235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4" t="s">
        <v>151</v>
      </c>
      <c r="B20" s="165" t="s">
        <v>68</v>
      </c>
      <c r="C20" s="186" t="s">
        <v>69</v>
      </c>
      <c r="D20" s="166"/>
      <c r="E20" s="167"/>
      <c r="F20" s="168"/>
      <c r="G20" s="168">
        <f>SUMIF(AG21:AG21,"&lt;&gt;NOR",G21:G21)</f>
        <v>0</v>
      </c>
      <c r="H20" s="168"/>
      <c r="I20" s="168">
        <f>SUM(I21:I21)</f>
        <v>0</v>
      </c>
      <c r="J20" s="168"/>
      <c r="K20" s="168">
        <f>SUM(K21:K21)</f>
        <v>0</v>
      </c>
      <c r="L20" s="168"/>
      <c r="M20" s="168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8"/>
      <c r="S20" s="168"/>
      <c r="T20" s="169"/>
      <c r="U20" s="163"/>
      <c r="V20" s="163">
        <f>SUM(V21:V21)</f>
        <v>0</v>
      </c>
      <c r="W20" s="163"/>
      <c r="X20" s="163"/>
      <c r="AG20" t="s">
        <v>152</v>
      </c>
    </row>
    <row r="21" spans="1:60" outlineLevel="1" x14ac:dyDescent="0.2">
      <c r="A21" s="177">
        <v>6</v>
      </c>
      <c r="B21" s="178" t="s">
        <v>236</v>
      </c>
      <c r="C21" s="188" t="s">
        <v>237</v>
      </c>
      <c r="D21" s="179" t="s">
        <v>238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2"/>
      <c r="S21" s="182" t="s">
        <v>156</v>
      </c>
      <c r="T21" s="183" t="s">
        <v>157</v>
      </c>
      <c r="U21" s="161">
        <v>0</v>
      </c>
      <c r="V21" s="161">
        <f>ROUND(E21*U21,2)</f>
        <v>0</v>
      </c>
      <c r="W21" s="161"/>
      <c r="X21" s="161" t="s">
        <v>218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239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151</v>
      </c>
      <c r="B22" s="165" t="s">
        <v>104</v>
      </c>
      <c r="C22" s="186" t="s">
        <v>105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8"/>
      <c r="O22" s="168">
        <f>SUM(O23:O23)</f>
        <v>0</v>
      </c>
      <c r="P22" s="168"/>
      <c r="Q22" s="168">
        <f>SUM(Q23:Q23)</f>
        <v>0</v>
      </c>
      <c r="R22" s="168"/>
      <c r="S22" s="168"/>
      <c r="T22" s="169"/>
      <c r="U22" s="163"/>
      <c r="V22" s="163">
        <f>SUM(V23:V23)</f>
        <v>0.8</v>
      </c>
      <c r="W22" s="163"/>
      <c r="X22" s="163"/>
      <c r="AG22" t="s">
        <v>152</v>
      </c>
    </row>
    <row r="23" spans="1:60" outlineLevel="1" x14ac:dyDescent="0.2">
      <c r="A23" s="177">
        <v>7</v>
      </c>
      <c r="B23" s="178" t="s">
        <v>240</v>
      </c>
      <c r="C23" s="188" t="s">
        <v>241</v>
      </c>
      <c r="D23" s="179" t="s">
        <v>242</v>
      </c>
      <c r="E23" s="180">
        <v>16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2">
        <v>2.0000000000000002E-5</v>
      </c>
      <c r="O23" s="182">
        <f>ROUND(E23*N23,2)</f>
        <v>0</v>
      </c>
      <c r="P23" s="182">
        <v>0</v>
      </c>
      <c r="Q23" s="182">
        <f>ROUND(E23*P23,2)</f>
        <v>0</v>
      </c>
      <c r="R23" s="182"/>
      <c r="S23" s="182" t="s">
        <v>217</v>
      </c>
      <c r="T23" s="183" t="s">
        <v>217</v>
      </c>
      <c r="U23" s="161">
        <v>0.05</v>
      </c>
      <c r="V23" s="161">
        <f>ROUND(E23*U23,2)</f>
        <v>0.8</v>
      </c>
      <c r="W23" s="161"/>
      <c r="X23" s="161" t="s">
        <v>218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219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151</v>
      </c>
      <c r="B24" s="165" t="s">
        <v>66</v>
      </c>
      <c r="C24" s="186" t="s">
        <v>67</v>
      </c>
      <c r="D24" s="166"/>
      <c r="E24" s="167"/>
      <c r="F24" s="168"/>
      <c r="G24" s="168">
        <f>SUMIF(AG25:AG26,"&lt;&gt;NOR",G25:G26)</f>
        <v>0</v>
      </c>
      <c r="H24" s="168"/>
      <c r="I24" s="168">
        <f>SUM(I25:I26)</f>
        <v>0</v>
      </c>
      <c r="J24" s="168"/>
      <c r="K24" s="168">
        <f>SUM(K25:K26)</f>
        <v>0</v>
      </c>
      <c r="L24" s="168"/>
      <c r="M24" s="168">
        <f>SUM(M25:M26)</f>
        <v>0</v>
      </c>
      <c r="N24" s="168"/>
      <c r="O24" s="168">
        <f>SUM(O25:O26)</f>
        <v>0</v>
      </c>
      <c r="P24" s="168"/>
      <c r="Q24" s="168">
        <f>SUM(Q25:Q26)</f>
        <v>0</v>
      </c>
      <c r="R24" s="168"/>
      <c r="S24" s="168"/>
      <c r="T24" s="169"/>
      <c r="U24" s="163"/>
      <c r="V24" s="163">
        <f>SUM(V25:V26)</f>
        <v>1.44</v>
      </c>
      <c r="W24" s="163"/>
      <c r="X24" s="163"/>
      <c r="AG24" t="s">
        <v>152</v>
      </c>
    </row>
    <row r="25" spans="1:60" ht="22.5" outlineLevel="1" x14ac:dyDescent="0.2">
      <c r="A25" s="170">
        <v>8</v>
      </c>
      <c r="B25" s="171" t="s">
        <v>243</v>
      </c>
      <c r="C25" s="187" t="s">
        <v>244</v>
      </c>
      <c r="D25" s="172" t="s">
        <v>242</v>
      </c>
      <c r="E25" s="173">
        <v>16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245</v>
      </c>
      <c r="S25" s="175" t="s">
        <v>217</v>
      </c>
      <c r="T25" s="176" t="s">
        <v>217</v>
      </c>
      <c r="U25" s="161">
        <v>0.09</v>
      </c>
      <c r="V25" s="161">
        <f>ROUND(E25*U25,2)</f>
        <v>1.44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6" t="s">
        <v>246</v>
      </c>
      <c r="D26" s="267"/>
      <c r="E26" s="267"/>
      <c r="F26" s="267"/>
      <c r="G26" s="26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4" t="s">
        <v>151</v>
      </c>
      <c r="B27" s="165" t="s">
        <v>84</v>
      </c>
      <c r="C27" s="186" t="s">
        <v>85</v>
      </c>
      <c r="D27" s="166"/>
      <c r="E27" s="167"/>
      <c r="F27" s="168"/>
      <c r="G27" s="168">
        <f>SUMIF(AG28:AG28,"&lt;&gt;NOR",G28:G28)</f>
        <v>0</v>
      </c>
      <c r="H27" s="168"/>
      <c r="I27" s="168">
        <f>SUM(I28:I28)</f>
        <v>0</v>
      </c>
      <c r="J27" s="168"/>
      <c r="K27" s="168">
        <f>SUM(K28:K28)</f>
        <v>0</v>
      </c>
      <c r="L27" s="168"/>
      <c r="M27" s="168">
        <f>SUM(M28:M28)</f>
        <v>0</v>
      </c>
      <c r="N27" s="168"/>
      <c r="O27" s="168">
        <f>SUM(O28:O28)</f>
        <v>0</v>
      </c>
      <c r="P27" s="168"/>
      <c r="Q27" s="168">
        <f>SUM(Q28:Q28)</f>
        <v>0</v>
      </c>
      <c r="R27" s="168"/>
      <c r="S27" s="168"/>
      <c r="T27" s="169"/>
      <c r="U27" s="163"/>
      <c r="V27" s="163">
        <f>SUM(V28:V28)</f>
        <v>0</v>
      </c>
      <c r="W27" s="163"/>
      <c r="X27" s="163"/>
      <c r="AG27" t="s">
        <v>152</v>
      </c>
    </row>
    <row r="28" spans="1:60" outlineLevel="1" x14ac:dyDescent="0.2">
      <c r="A28" s="177">
        <v>9</v>
      </c>
      <c r="B28" s="178" t="s">
        <v>247</v>
      </c>
      <c r="C28" s="188" t="s">
        <v>248</v>
      </c>
      <c r="D28" s="179" t="s">
        <v>182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4" t="s">
        <v>151</v>
      </c>
      <c r="B29" s="165" t="s">
        <v>70</v>
      </c>
      <c r="C29" s="186" t="s">
        <v>71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8"/>
      <c r="O29" s="168">
        <f>SUM(O30:O30)</f>
        <v>0</v>
      </c>
      <c r="P29" s="168"/>
      <c r="Q29" s="168">
        <f>SUM(Q30:Q30)</f>
        <v>0</v>
      </c>
      <c r="R29" s="168"/>
      <c r="S29" s="168"/>
      <c r="T29" s="169"/>
      <c r="U29" s="163"/>
      <c r="V29" s="163">
        <f>SUM(V30:V30)</f>
        <v>0.52</v>
      </c>
      <c r="W29" s="163"/>
      <c r="X29" s="163"/>
      <c r="AG29" t="s">
        <v>152</v>
      </c>
    </row>
    <row r="30" spans="1:60" outlineLevel="1" x14ac:dyDescent="0.2">
      <c r="A30" s="177">
        <v>10</v>
      </c>
      <c r="B30" s="178" t="s">
        <v>249</v>
      </c>
      <c r="C30" s="188" t="s">
        <v>250</v>
      </c>
      <c r="D30" s="179" t="s">
        <v>242</v>
      </c>
      <c r="E30" s="180">
        <v>5.5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5.0000000000000001E-4</v>
      </c>
      <c r="O30" s="182">
        <f>ROUND(E30*N30,2)</f>
        <v>0</v>
      </c>
      <c r="P30" s="182">
        <v>0</v>
      </c>
      <c r="Q30" s="182">
        <f>ROUND(E30*P30,2)</f>
        <v>0</v>
      </c>
      <c r="R30" s="182" t="s">
        <v>251</v>
      </c>
      <c r="S30" s="182" t="s">
        <v>217</v>
      </c>
      <c r="T30" s="183" t="s">
        <v>217</v>
      </c>
      <c r="U30" s="161">
        <v>9.4E-2</v>
      </c>
      <c r="V30" s="161">
        <f>ROUND(E30*U30,2)</f>
        <v>0.52</v>
      </c>
      <c r="W30" s="161"/>
      <c r="X30" s="161" t="s">
        <v>218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239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151</v>
      </c>
      <c r="B31" s="165" t="s">
        <v>76</v>
      </c>
      <c r="C31" s="186" t="s">
        <v>77</v>
      </c>
      <c r="D31" s="166"/>
      <c r="E31" s="167"/>
      <c r="F31" s="168"/>
      <c r="G31" s="168">
        <f>SUMIF(AG32:AG35,"&lt;&gt;NOR",G32:G35)</f>
        <v>0</v>
      </c>
      <c r="H31" s="168"/>
      <c r="I31" s="168">
        <f>SUM(I32:I35)</f>
        <v>0</v>
      </c>
      <c r="J31" s="168"/>
      <c r="K31" s="168">
        <f>SUM(K32:K35)</f>
        <v>0</v>
      </c>
      <c r="L31" s="168"/>
      <c r="M31" s="168">
        <f>SUM(M32:M35)</f>
        <v>0</v>
      </c>
      <c r="N31" s="168"/>
      <c r="O31" s="168">
        <f>SUM(O32:O35)</f>
        <v>1.1399999999999999</v>
      </c>
      <c r="P31" s="168"/>
      <c r="Q31" s="168">
        <f>SUM(Q32:Q35)</f>
        <v>0</v>
      </c>
      <c r="R31" s="168"/>
      <c r="S31" s="168"/>
      <c r="T31" s="169"/>
      <c r="U31" s="163"/>
      <c r="V31" s="163">
        <f>SUM(V32:V35)</f>
        <v>1.1599999999999999</v>
      </c>
      <c r="W31" s="163"/>
      <c r="X31" s="163"/>
      <c r="AG31" t="s">
        <v>152</v>
      </c>
    </row>
    <row r="32" spans="1:60" outlineLevel="1" x14ac:dyDescent="0.2">
      <c r="A32" s="170">
        <v>11</v>
      </c>
      <c r="B32" s="171" t="s">
        <v>252</v>
      </c>
      <c r="C32" s="187" t="s">
        <v>253</v>
      </c>
      <c r="D32" s="172" t="s">
        <v>215</v>
      </c>
      <c r="E32" s="173">
        <v>0.45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2.5249999999999999</v>
      </c>
      <c r="O32" s="175">
        <f>ROUND(E32*N32,2)</f>
        <v>1.1399999999999999</v>
      </c>
      <c r="P32" s="175">
        <v>0</v>
      </c>
      <c r="Q32" s="175">
        <f>ROUND(E32*P32,2)</f>
        <v>0</v>
      </c>
      <c r="R32" s="175" t="s">
        <v>254</v>
      </c>
      <c r="S32" s="175" t="s">
        <v>217</v>
      </c>
      <c r="T32" s="176" t="s">
        <v>217</v>
      </c>
      <c r="U32" s="161">
        <v>2.58</v>
      </c>
      <c r="V32" s="161">
        <f>ROUND(E32*U32,2)</f>
        <v>1.1599999999999999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239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6" t="s">
        <v>255</v>
      </c>
      <c r="D33" s="267"/>
      <c r="E33" s="267"/>
      <c r="F33" s="267"/>
      <c r="G33" s="26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7" t="s">
        <v>256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161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257</v>
      </c>
      <c r="D35" s="192"/>
      <c r="E35" s="193">
        <v>0.45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4" t="s">
        <v>151</v>
      </c>
      <c r="B36" s="165" t="s">
        <v>80</v>
      </c>
      <c r="C36" s="186" t="s">
        <v>81</v>
      </c>
      <c r="D36" s="166"/>
      <c r="E36" s="167"/>
      <c r="F36" s="168"/>
      <c r="G36" s="168">
        <f>SUMIF(AG37:AG38,"&lt;&gt;NOR",G37:G38)</f>
        <v>0</v>
      </c>
      <c r="H36" s="168"/>
      <c r="I36" s="168">
        <f>SUM(I37:I38)</f>
        <v>0</v>
      </c>
      <c r="J36" s="168"/>
      <c r="K36" s="168">
        <f>SUM(K37:K38)</f>
        <v>0</v>
      </c>
      <c r="L36" s="168"/>
      <c r="M36" s="168">
        <f>SUM(M37:M38)</f>
        <v>0</v>
      </c>
      <c r="N36" s="168"/>
      <c r="O36" s="168">
        <f>SUM(O37:O38)</f>
        <v>0</v>
      </c>
      <c r="P36" s="168"/>
      <c r="Q36" s="168">
        <f>SUM(Q37:Q38)</f>
        <v>0.99</v>
      </c>
      <c r="R36" s="168"/>
      <c r="S36" s="168"/>
      <c r="T36" s="169"/>
      <c r="U36" s="163"/>
      <c r="V36" s="163">
        <f>SUM(V37:V38)</f>
        <v>3.24</v>
      </c>
      <c r="W36" s="163"/>
      <c r="X36" s="163"/>
      <c r="AG36" t="s">
        <v>152</v>
      </c>
    </row>
    <row r="37" spans="1:60" ht="22.5" outlineLevel="1" x14ac:dyDescent="0.2">
      <c r="A37" s="170">
        <v>12</v>
      </c>
      <c r="B37" s="171" t="s">
        <v>259</v>
      </c>
      <c r="C37" s="187" t="s">
        <v>260</v>
      </c>
      <c r="D37" s="172" t="s">
        <v>215</v>
      </c>
      <c r="E37" s="173">
        <v>0.45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2.2000000000000002</v>
      </c>
      <c r="Q37" s="175">
        <f>ROUND(E37*P37,2)</f>
        <v>0.99</v>
      </c>
      <c r="R37" s="175" t="s">
        <v>261</v>
      </c>
      <c r="S37" s="175" t="s">
        <v>217</v>
      </c>
      <c r="T37" s="176" t="s">
        <v>217</v>
      </c>
      <c r="U37" s="161">
        <v>7.1950000000000003</v>
      </c>
      <c r="V37" s="161">
        <f>ROUND(E37*U37,2)</f>
        <v>3.24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4" t="s">
        <v>257</v>
      </c>
      <c r="D38" s="192"/>
      <c r="E38" s="193">
        <v>0.45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258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4" t="s">
        <v>151</v>
      </c>
      <c r="B39" s="165" t="s">
        <v>66</v>
      </c>
      <c r="C39" s="186" t="s">
        <v>67</v>
      </c>
      <c r="D39" s="166"/>
      <c r="E39" s="167"/>
      <c r="F39" s="168"/>
      <c r="G39" s="168">
        <f>SUMIF(AG40:AG42,"&lt;&gt;NOR",G40:G42)</f>
        <v>0</v>
      </c>
      <c r="H39" s="168"/>
      <c r="I39" s="168">
        <f>SUM(I40:I42)</f>
        <v>0</v>
      </c>
      <c r="J39" s="168"/>
      <c r="K39" s="168">
        <f>SUM(K40:K42)</f>
        <v>0</v>
      </c>
      <c r="L39" s="168"/>
      <c r="M39" s="168">
        <f>SUM(M40:M42)</f>
        <v>0</v>
      </c>
      <c r="N39" s="168"/>
      <c r="O39" s="168">
        <f>SUM(O40:O42)</f>
        <v>0</v>
      </c>
      <c r="P39" s="168"/>
      <c r="Q39" s="168">
        <f>SUM(Q40:Q42)</f>
        <v>0</v>
      </c>
      <c r="R39" s="168"/>
      <c r="S39" s="168"/>
      <c r="T39" s="169"/>
      <c r="U39" s="163"/>
      <c r="V39" s="163">
        <f>SUM(V40:V42)</f>
        <v>19.79</v>
      </c>
      <c r="W39" s="163"/>
      <c r="X39" s="163"/>
      <c r="AG39" t="s">
        <v>152</v>
      </c>
    </row>
    <row r="40" spans="1:60" ht="22.5" outlineLevel="1" x14ac:dyDescent="0.2">
      <c r="A40" s="170">
        <v>13</v>
      </c>
      <c r="B40" s="171" t="s">
        <v>262</v>
      </c>
      <c r="C40" s="187" t="s">
        <v>263</v>
      </c>
      <c r="D40" s="172" t="s">
        <v>215</v>
      </c>
      <c r="E40" s="173">
        <v>0.65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216</v>
      </c>
      <c r="S40" s="175" t="s">
        <v>217</v>
      </c>
      <c r="T40" s="176" t="s">
        <v>217</v>
      </c>
      <c r="U40" s="161">
        <v>30.439</v>
      </c>
      <c r="V40" s="161">
        <f>ROUND(E40*U40,2)</f>
        <v>19.79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219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6" t="s">
        <v>264</v>
      </c>
      <c r="D41" s="267"/>
      <c r="E41" s="267"/>
      <c r="F41" s="267"/>
      <c r="G41" s="26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7" t="s">
        <v>265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151</v>
      </c>
      <c r="B43" s="165" t="s">
        <v>118</v>
      </c>
      <c r="C43" s="186" t="s">
        <v>119</v>
      </c>
      <c r="D43" s="166"/>
      <c r="E43" s="167"/>
      <c r="F43" s="168"/>
      <c r="G43" s="168">
        <f>SUMIF(AG44:AG48,"&lt;&gt;NOR",G44:G48)</f>
        <v>0</v>
      </c>
      <c r="H43" s="168"/>
      <c r="I43" s="168">
        <f>SUM(I44:I48)</f>
        <v>0</v>
      </c>
      <c r="J43" s="168"/>
      <c r="K43" s="168">
        <f>SUM(K44:K48)</f>
        <v>0</v>
      </c>
      <c r="L43" s="168"/>
      <c r="M43" s="168">
        <f>SUM(M44:M48)</f>
        <v>0</v>
      </c>
      <c r="N43" s="168"/>
      <c r="O43" s="168">
        <f>SUM(O44:O48)</f>
        <v>0</v>
      </c>
      <c r="P43" s="168"/>
      <c r="Q43" s="168">
        <f>SUM(Q44:Q48)</f>
        <v>0</v>
      </c>
      <c r="R43" s="168"/>
      <c r="S43" s="168"/>
      <c r="T43" s="169"/>
      <c r="U43" s="163"/>
      <c r="V43" s="163">
        <f>SUM(V44:V48)</f>
        <v>1.43</v>
      </c>
      <c r="W43" s="163"/>
      <c r="X43" s="163"/>
      <c r="AG43" t="s">
        <v>152</v>
      </c>
    </row>
    <row r="44" spans="1:60" ht="22.5" outlineLevel="1" x14ac:dyDescent="0.2">
      <c r="A44" s="170">
        <v>14</v>
      </c>
      <c r="B44" s="171" t="s">
        <v>266</v>
      </c>
      <c r="C44" s="187" t="s">
        <v>267</v>
      </c>
      <c r="D44" s="172" t="s">
        <v>268</v>
      </c>
      <c r="E44" s="173">
        <v>2.42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251</v>
      </c>
      <c r="S44" s="175" t="s">
        <v>217</v>
      </c>
      <c r="T44" s="176" t="s">
        <v>217</v>
      </c>
      <c r="U44" s="161">
        <v>9.9000000000000005E-2</v>
      </c>
      <c r="V44" s="161">
        <f>ROUND(E44*U44,2)</f>
        <v>0.24</v>
      </c>
      <c r="W44" s="161"/>
      <c r="X44" s="161" t="s">
        <v>218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6" t="s">
        <v>269</v>
      </c>
      <c r="D45" s="267"/>
      <c r="E45" s="267"/>
      <c r="F45" s="267"/>
      <c r="G45" s="26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221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15</v>
      </c>
      <c r="B46" s="171" t="s">
        <v>270</v>
      </c>
      <c r="C46" s="187" t="s">
        <v>271</v>
      </c>
      <c r="D46" s="172" t="s">
        <v>268</v>
      </c>
      <c r="E46" s="173">
        <v>2.42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 t="s">
        <v>261</v>
      </c>
      <c r="S46" s="175" t="s">
        <v>217</v>
      </c>
      <c r="T46" s="176" t="s">
        <v>217</v>
      </c>
      <c r="U46" s="161">
        <v>0.49</v>
      </c>
      <c r="V46" s="161">
        <f>ROUND(E46*U46,2)</f>
        <v>1.19</v>
      </c>
      <c r="W46" s="161"/>
      <c r="X46" s="161" t="s">
        <v>218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219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5" t="s">
        <v>272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161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16</v>
      </c>
      <c r="B48" s="178" t="s">
        <v>273</v>
      </c>
      <c r="C48" s="188" t="s">
        <v>274</v>
      </c>
      <c r="D48" s="179" t="s">
        <v>268</v>
      </c>
      <c r="E48" s="180">
        <v>2.42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 t="s">
        <v>261</v>
      </c>
      <c r="S48" s="182" t="s">
        <v>217</v>
      </c>
      <c r="T48" s="183" t="s">
        <v>217</v>
      </c>
      <c r="U48" s="161">
        <v>0</v>
      </c>
      <c r="V48" s="161">
        <f>ROUND(E48*U48,2)</f>
        <v>0</v>
      </c>
      <c r="W48" s="161"/>
      <c r="X48" s="161" t="s">
        <v>218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4" t="s">
        <v>151</v>
      </c>
      <c r="B49" s="165" t="s">
        <v>66</v>
      </c>
      <c r="C49" s="186" t="s">
        <v>67</v>
      </c>
      <c r="D49" s="166"/>
      <c r="E49" s="167"/>
      <c r="F49" s="168"/>
      <c r="G49" s="168">
        <f>SUMIF(AG50:AG50,"&lt;&gt;NOR",G50:G50)</f>
        <v>0</v>
      </c>
      <c r="H49" s="168"/>
      <c r="I49" s="168">
        <f>SUM(I50:I50)</f>
        <v>0</v>
      </c>
      <c r="J49" s="168"/>
      <c r="K49" s="168">
        <f>SUM(K50:K50)</f>
        <v>0</v>
      </c>
      <c r="L49" s="168"/>
      <c r="M49" s="168">
        <f>SUM(M50:M50)</f>
        <v>0</v>
      </c>
      <c r="N49" s="168"/>
      <c r="O49" s="168">
        <f>SUM(O50:O50)</f>
        <v>0</v>
      </c>
      <c r="P49" s="168"/>
      <c r="Q49" s="168">
        <f>SUM(Q50:Q50)</f>
        <v>0</v>
      </c>
      <c r="R49" s="168"/>
      <c r="S49" s="168"/>
      <c r="T49" s="169"/>
      <c r="U49" s="163"/>
      <c r="V49" s="163">
        <f>SUM(V50:V50)</f>
        <v>0</v>
      </c>
      <c r="W49" s="163"/>
      <c r="X49" s="163"/>
      <c r="AG49" t="s">
        <v>152</v>
      </c>
    </row>
    <row r="50" spans="1:60" outlineLevel="1" x14ac:dyDescent="0.2">
      <c r="A50" s="177">
        <v>17</v>
      </c>
      <c r="B50" s="178" t="s">
        <v>275</v>
      </c>
      <c r="C50" s="188" t="s">
        <v>276</v>
      </c>
      <c r="D50" s="179" t="s">
        <v>238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/>
      <c r="S50" s="182" t="s">
        <v>217</v>
      </c>
      <c r="T50" s="183" t="s">
        <v>157</v>
      </c>
      <c r="U50" s="161">
        <v>0</v>
      </c>
      <c r="V50" s="161">
        <f>ROUND(E50*U50,2)</f>
        <v>0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4" t="s">
        <v>151</v>
      </c>
      <c r="B51" s="165" t="s">
        <v>121</v>
      </c>
      <c r="C51" s="186" t="s">
        <v>27</v>
      </c>
      <c r="D51" s="166"/>
      <c r="E51" s="167"/>
      <c r="F51" s="168"/>
      <c r="G51" s="168">
        <f>SUMIF(AG52:AG53,"&lt;&gt;NOR",G52:G53)</f>
        <v>0</v>
      </c>
      <c r="H51" s="168"/>
      <c r="I51" s="168">
        <f>SUM(I52:I53)</f>
        <v>0</v>
      </c>
      <c r="J51" s="168"/>
      <c r="K51" s="168">
        <f>SUM(K52:K53)</f>
        <v>0</v>
      </c>
      <c r="L51" s="168"/>
      <c r="M51" s="168">
        <f>SUM(M52:M53)</f>
        <v>0</v>
      </c>
      <c r="N51" s="168"/>
      <c r="O51" s="168">
        <f>SUM(O52:O53)</f>
        <v>0</v>
      </c>
      <c r="P51" s="168"/>
      <c r="Q51" s="168">
        <f>SUM(Q52:Q53)</f>
        <v>0</v>
      </c>
      <c r="R51" s="168"/>
      <c r="S51" s="168"/>
      <c r="T51" s="169"/>
      <c r="U51" s="163"/>
      <c r="V51" s="163">
        <f>SUM(V52:V53)</f>
        <v>0</v>
      </c>
      <c r="W51" s="163"/>
      <c r="X51" s="163"/>
      <c r="AG51" t="s">
        <v>152</v>
      </c>
    </row>
    <row r="52" spans="1:60" outlineLevel="1" x14ac:dyDescent="0.2">
      <c r="A52" s="170">
        <v>18</v>
      </c>
      <c r="B52" s="171" t="s">
        <v>277</v>
      </c>
      <c r="C52" s="187" t="s">
        <v>278</v>
      </c>
      <c r="D52" s="172" t="s">
        <v>155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217</v>
      </c>
      <c r="T52" s="176" t="s">
        <v>157</v>
      </c>
      <c r="U52" s="161">
        <v>0</v>
      </c>
      <c r="V52" s="161">
        <f>ROUND(E52*U52,2)</f>
        <v>0</v>
      </c>
      <c r="W52" s="161"/>
      <c r="X52" s="161" t="s">
        <v>158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5" t="s">
        <v>279</v>
      </c>
      <c r="D53" s="256"/>
      <c r="E53" s="256"/>
      <c r="F53" s="256"/>
      <c r="G53" s="256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161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84" t="str">
        <f>C53</f>
        <v>Zaměření a vytýčení stávajících inženýrských sítí v místě stavby z hlediska jejich ochrany při provádění stavby.</v>
      </c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82</v>
      </c>
      <c r="C54" s="186" t="s">
        <v>83</v>
      </c>
      <c r="D54" s="166"/>
      <c r="E54" s="167"/>
      <c r="F54" s="168"/>
      <c r="G54" s="168">
        <f>SUMIF(AG55:AG56,"&lt;&gt;NOR",G55:G56)</f>
        <v>0</v>
      </c>
      <c r="H54" s="168"/>
      <c r="I54" s="168">
        <f>SUM(I55:I56)</f>
        <v>0</v>
      </c>
      <c r="J54" s="168"/>
      <c r="K54" s="168">
        <f>SUM(K55:K56)</f>
        <v>0</v>
      </c>
      <c r="L54" s="168"/>
      <c r="M54" s="168">
        <f>SUM(M55:M56)</f>
        <v>0</v>
      </c>
      <c r="N54" s="168"/>
      <c r="O54" s="168">
        <f>SUM(O55:O56)</f>
        <v>0</v>
      </c>
      <c r="P54" s="168"/>
      <c r="Q54" s="168">
        <f>SUM(Q55:Q56)</f>
        <v>0</v>
      </c>
      <c r="R54" s="168"/>
      <c r="S54" s="168"/>
      <c r="T54" s="169"/>
      <c r="U54" s="163"/>
      <c r="V54" s="163">
        <f>SUM(V55:V56)</f>
        <v>0</v>
      </c>
      <c r="W54" s="163"/>
      <c r="X54" s="163"/>
      <c r="AG54" t="s">
        <v>152</v>
      </c>
    </row>
    <row r="55" spans="1:60" outlineLevel="1" x14ac:dyDescent="0.2">
      <c r="A55" s="170">
        <v>19</v>
      </c>
      <c r="B55" s="171" t="s">
        <v>153</v>
      </c>
      <c r="C55" s="187" t="s">
        <v>154</v>
      </c>
      <c r="D55" s="172" t="s">
        <v>155</v>
      </c>
      <c r="E55" s="173">
        <v>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/>
      <c r="S55" s="175" t="s">
        <v>217</v>
      </c>
      <c r="T55" s="176" t="s">
        <v>157</v>
      </c>
      <c r="U55" s="161">
        <v>0</v>
      </c>
      <c r="V55" s="161">
        <f>ROUND(E55*U55,2)</f>
        <v>0</v>
      </c>
      <c r="W55" s="161"/>
      <c r="X55" s="161" t="s">
        <v>158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5" t="s">
        <v>280</v>
      </c>
      <c r="D56" s="256"/>
      <c r="E56" s="256"/>
      <c r="F56" s="256"/>
      <c r="G56" s="256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161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151</v>
      </c>
      <c r="B57" s="165" t="s">
        <v>74</v>
      </c>
      <c r="C57" s="186" t="s">
        <v>75</v>
      </c>
      <c r="D57" s="166"/>
      <c r="E57" s="167"/>
      <c r="F57" s="168"/>
      <c r="G57" s="168">
        <f>SUMIF(AG58:AG64,"&lt;&gt;NOR",G58:G64)</f>
        <v>0</v>
      </c>
      <c r="H57" s="168"/>
      <c r="I57" s="168">
        <f>SUM(I58:I64)</f>
        <v>0</v>
      </c>
      <c r="J57" s="168"/>
      <c r="K57" s="168">
        <f>SUM(K58:K64)</f>
        <v>0</v>
      </c>
      <c r="L57" s="168"/>
      <c r="M57" s="168">
        <f>SUM(M58:M64)</f>
        <v>0</v>
      </c>
      <c r="N57" s="168"/>
      <c r="O57" s="168">
        <f>SUM(O58:O64)</f>
        <v>0.01</v>
      </c>
      <c r="P57" s="168"/>
      <c r="Q57" s="168">
        <f>SUM(Q58:Q64)</f>
        <v>0</v>
      </c>
      <c r="R57" s="168"/>
      <c r="S57" s="168"/>
      <c r="T57" s="169"/>
      <c r="U57" s="163"/>
      <c r="V57" s="163">
        <f>SUM(V58:V64)</f>
        <v>1.3</v>
      </c>
      <c r="W57" s="163"/>
      <c r="X57" s="163"/>
      <c r="AG57" t="s">
        <v>152</v>
      </c>
    </row>
    <row r="58" spans="1:60" outlineLevel="1" x14ac:dyDescent="0.2">
      <c r="A58" s="170">
        <v>20</v>
      </c>
      <c r="B58" s="171" t="s">
        <v>281</v>
      </c>
      <c r="C58" s="187" t="s">
        <v>282</v>
      </c>
      <c r="D58" s="172" t="s">
        <v>283</v>
      </c>
      <c r="E58" s="173">
        <v>1.2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1E-4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254</v>
      </c>
      <c r="S58" s="175" t="s">
        <v>217</v>
      </c>
      <c r="T58" s="176" t="s">
        <v>217</v>
      </c>
      <c r="U58" s="161">
        <v>5.5E-2</v>
      </c>
      <c r="V58" s="161">
        <f>ROUND(E58*U58,2)</f>
        <v>7.0000000000000007E-2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5" t="s">
        <v>284</v>
      </c>
      <c r="D59" s="256"/>
      <c r="E59" s="256"/>
      <c r="F59" s="256"/>
      <c r="G59" s="256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161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4" t="s">
        <v>285</v>
      </c>
      <c r="D60" s="192"/>
      <c r="E60" s="193">
        <v>1.2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258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21</v>
      </c>
      <c r="B61" s="171" t="s">
        <v>286</v>
      </c>
      <c r="C61" s="187" t="s">
        <v>287</v>
      </c>
      <c r="D61" s="172" t="s">
        <v>242</v>
      </c>
      <c r="E61" s="173">
        <v>2.5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254</v>
      </c>
      <c r="S61" s="175" t="s">
        <v>217</v>
      </c>
      <c r="T61" s="176" t="s">
        <v>217</v>
      </c>
      <c r="U61" s="161">
        <v>0.49299999999999999</v>
      </c>
      <c r="V61" s="161">
        <f>ROUND(E61*U61,2)</f>
        <v>1.23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239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288</v>
      </c>
      <c r="D62" s="192"/>
      <c r="E62" s="193">
        <v>2.5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258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 x14ac:dyDescent="0.2">
      <c r="A63" s="170">
        <v>22</v>
      </c>
      <c r="B63" s="171" t="s">
        <v>289</v>
      </c>
      <c r="C63" s="187" t="s">
        <v>290</v>
      </c>
      <c r="D63" s="172" t="s">
        <v>242</v>
      </c>
      <c r="E63" s="173">
        <v>2.5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3.5000000000000001E-3</v>
      </c>
      <c r="O63" s="175">
        <f>ROUND(E63*N63,2)</f>
        <v>0.01</v>
      </c>
      <c r="P63" s="175">
        <v>0</v>
      </c>
      <c r="Q63" s="175">
        <f>ROUND(E63*P63,2)</f>
        <v>0</v>
      </c>
      <c r="R63" s="175" t="s">
        <v>291</v>
      </c>
      <c r="S63" s="175" t="s">
        <v>217</v>
      </c>
      <c r="T63" s="176" t="s">
        <v>292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294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295</v>
      </c>
      <c r="D64" s="192"/>
      <c r="E64" s="193">
        <v>2.5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258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4" t="s">
        <v>151</v>
      </c>
      <c r="B65" s="165" t="s">
        <v>78</v>
      </c>
      <c r="C65" s="186" t="s">
        <v>79</v>
      </c>
      <c r="D65" s="166"/>
      <c r="E65" s="167"/>
      <c r="F65" s="168"/>
      <c r="G65" s="168">
        <f>SUMIF(AG66:AG67,"&lt;&gt;NOR",G66:G67)</f>
        <v>0</v>
      </c>
      <c r="H65" s="168"/>
      <c r="I65" s="168">
        <f>SUM(I66:I67)</f>
        <v>0</v>
      </c>
      <c r="J65" s="168"/>
      <c r="K65" s="168">
        <f>SUM(K66:K67)</f>
        <v>0</v>
      </c>
      <c r="L65" s="168"/>
      <c r="M65" s="168">
        <f>SUM(M66:M67)</f>
        <v>0</v>
      </c>
      <c r="N65" s="168"/>
      <c r="O65" s="168">
        <f>SUM(O66:O67)</f>
        <v>0</v>
      </c>
      <c r="P65" s="168"/>
      <c r="Q65" s="168">
        <f>SUM(Q66:Q67)</f>
        <v>0</v>
      </c>
      <c r="R65" s="168"/>
      <c r="S65" s="168"/>
      <c r="T65" s="169"/>
      <c r="U65" s="163"/>
      <c r="V65" s="163">
        <f>SUM(V66:V67)</f>
        <v>0</v>
      </c>
      <c r="W65" s="163"/>
      <c r="X65" s="163"/>
      <c r="AG65" t="s">
        <v>152</v>
      </c>
    </row>
    <row r="66" spans="1:60" outlineLevel="1" x14ac:dyDescent="0.2">
      <c r="A66" s="177">
        <v>23</v>
      </c>
      <c r="B66" s="178" t="s">
        <v>296</v>
      </c>
      <c r="C66" s="188" t="s">
        <v>297</v>
      </c>
      <c r="D66" s="179" t="s">
        <v>182</v>
      </c>
      <c r="E66" s="180">
        <v>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2"/>
      <c r="S66" s="182" t="s">
        <v>156</v>
      </c>
      <c r="T66" s="183" t="s">
        <v>157</v>
      </c>
      <c r="U66" s="161">
        <v>0</v>
      </c>
      <c r="V66" s="161">
        <f>ROUND(E66*U66,2)</f>
        <v>0</v>
      </c>
      <c r="W66" s="161"/>
      <c r="X66" s="161" t="s">
        <v>218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24</v>
      </c>
      <c r="B67" s="178" t="s">
        <v>298</v>
      </c>
      <c r="C67" s="188" t="s">
        <v>299</v>
      </c>
      <c r="D67" s="179" t="s">
        <v>182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4" t="s">
        <v>151</v>
      </c>
      <c r="B68" s="165" t="s">
        <v>86</v>
      </c>
      <c r="C68" s="186" t="s">
        <v>87</v>
      </c>
      <c r="D68" s="166"/>
      <c r="E68" s="167"/>
      <c r="F68" s="168"/>
      <c r="G68" s="168">
        <f>SUMIF(AG69:AG80,"&lt;&gt;NOR",G69:G80)</f>
        <v>0</v>
      </c>
      <c r="H68" s="168"/>
      <c r="I68" s="168">
        <f>SUM(I69:I80)</f>
        <v>0</v>
      </c>
      <c r="J68" s="168"/>
      <c r="K68" s="168">
        <f>SUM(K69:K80)</f>
        <v>0</v>
      </c>
      <c r="L68" s="168"/>
      <c r="M68" s="168">
        <f>SUM(M69:M80)</f>
        <v>0</v>
      </c>
      <c r="N68" s="168"/>
      <c r="O68" s="168">
        <f>SUM(O69:O80)</f>
        <v>0.08</v>
      </c>
      <c r="P68" s="168"/>
      <c r="Q68" s="168">
        <f>SUM(Q69:Q80)</f>
        <v>0.08</v>
      </c>
      <c r="R68" s="168"/>
      <c r="S68" s="168"/>
      <c r="T68" s="169"/>
      <c r="U68" s="163"/>
      <c r="V68" s="163">
        <f>SUM(V69:V80)</f>
        <v>4.4800000000000004</v>
      </c>
      <c r="W68" s="163"/>
      <c r="X68" s="163"/>
      <c r="AG68" t="s">
        <v>152</v>
      </c>
    </row>
    <row r="69" spans="1:60" ht="22.5" outlineLevel="1" x14ac:dyDescent="0.2">
      <c r="A69" s="170">
        <v>25</v>
      </c>
      <c r="B69" s="171" t="s">
        <v>300</v>
      </c>
      <c r="C69" s="187" t="s">
        <v>301</v>
      </c>
      <c r="D69" s="172" t="s">
        <v>242</v>
      </c>
      <c r="E69" s="173">
        <v>5.5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3.3E-4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302</v>
      </c>
      <c r="S69" s="175" t="s">
        <v>217</v>
      </c>
      <c r="T69" s="176" t="s">
        <v>217</v>
      </c>
      <c r="U69" s="161">
        <v>2.75E-2</v>
      </c>
      <c r="V69" s="161">
        <f>ROUND(E69*U69,2)</f>
        <v>0.15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239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4" t="s">
        <v>303</v>
      </c>
      <c r="D70" s="192"/>
      <c r="E70" s="193">
        <v>5.5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258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170">
        <v>26</v>
      </c>
      <c r="B71" s="171" t="s">
        <v>304</v>
      </c>
      <c r="C71" s="187" t="s">
        <v>305</v>
      </c>
      <c r="D71" s="172" t="s">
        <v>242</v>
      </c>
      <c r="E71" s="173">
        <v>2.5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5.1999999999999995E-4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302</v>
      </c>
      <c r="S71" s="175" t="s">
        <v>217</v>
      </c>
      <c r="T71" s="176" t="s">
        <v>217</v>
      </c>
      <c r="U71" s="161">
        <v>4.9000000000000002E-2</v>
      </c>
      <c r="V71" s="161">
        <f>ROUND(E71*U71,2)</f>
        <v>0.12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239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4" t="s">
        <v>306</v>
      </c>
      <c r="D72" s="192"/>
      <c r="E72" s="193">
        <v>2.5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258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27</v>
      </c>
      <c r="B73" s="171" t="s">
        <v>307</v>
      </c>
      <c r="C73" s="187" t="s">
        <v>308</v>
      </c>
      <c r="D73" s="172" t="s">
        <v>242</v>
      </c>
      <c r="E73" s="173">
        <v>5.5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9.7400000000000004E-3</v>
      </c>
      <c r="O73" s="175">
        <f>ROUND(E73*N73,2)</f>
        <v>0.05</v>
      </c>
      <c r="P73" s="175">
        <v>0</v>
      </c>
      <c r="Q73" s="175">
        <f>ROUND(E73*P73,2)</f>
        <v>0</v>
      </c>
      <c r="R73" s="175" t="s">
        <v>302</v>
      </c>
      <c r="S73" s="175" t="s">
        <v>217</v>
      </c>
      <c r="T73" s="176" t="s">
        <v>217</v>
      </c>
      <c r="U73" s="161">
        <v>0.45982000000000001</v>
      </c>
      <c r="V73" s="161">
        <f>ROUND(E73*U73,2)</f>
        <v>2.5299999999999998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4" t="s">
        <v>309</v>
      </c>
      <c r="D74" s="192"/>
      <c r="E74" s="193">
        <v>5.5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258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0">
        <v>28</v>
      </c>
      <c r="B75" s="171" t="s">
        <v>310</v>
      </c>
      <c r="C75" s="187" t="s">
        <v>311</v>
      </c>
      <c r="D75" s="172" t="s">
        <v>242</v>
      </c>
      <c r="E75" s="173">
        <v>2.5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1.03E-2</v>
      </c>
      <c r="O75" s="175">
        <f>ROUND(E75*N75,2)</f>
        <v>0.03</v>
      </c>
      <c r="P75" s="175">
        <v>0</v>
      </c>
      <c r="Q75" s="175">
        <f>ROUND(E75*P75,2)</f>
        <v>0</v>
      </c>
      <c r="R75" s="175" t="s">
        <v>302</v>
      </c>
      <c r="S75" s="175" t="s">
        <v>217</v>
      </c>
      <c r="T75" s="176" t="s">
        <v>217</v>
      </c>
      <c r="U75" s="161">
        <v>0.53200000000000003</v>
      </c>
      <c r="V75" s="161">
        <f>ROUND(E75*U75,2)</f>
        <v>1.33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312</v>
      </c>
      <c r="D76" s="192"/>
      <c r="E76" s="193">
        <v>2.5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258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0">
        <v>29</v>
      </c>
      <c r="B77" s="171" t="s">
        <v>313</v>
      </c>
      <c r="C77" s="187" t="s">
        <v>314</v>
      </c>
      <c r="D77" s="172" t="s">
        <v>242</v>
      </c>
      <c r="E77" s="173">
        <v>5.5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9.7400000000000004E-3</v>
      </c>
      <c r="Q77" s="175">
        <f>ROUND(E77*P77,2)</f>
        <v>0.05</v>
      </c>
      <c r="R77" s="175" t="s">
        <v>302</v>
      </c>
      <c r="S77" s="175" t="s">
        <v>217</v>
      </c>
      <c r="T77" s="176" t="s">
        <v>217</v>
      </c>
      <c r="U77" s="161">
        <v>4.3999999999999997E-2</v>
      </c>
      <c r="V77" s="161">
        <f>ROUND(E77*U77,2)</f>
        <v>0.24</v>
      </c>
      <c r="W77" s="161"/>
      <c r="X77" s="161" t="s">
        <v>218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239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315</v>
      </c>
      <c r="D78" s="192"/>
      <c r="E78" s="193">
        <v>5.5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258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0">
        <v>30</v>
      </c>
      <c r="B79" s="171" t="s">
        <v>316</v>
      </c>
      <c r="C79" s="187" t="s">
        <v>317</v>
      </c>
      <c r="D79" s="172" t="s">
        <v>242</v>
      </c>
      <c r="E79" s="173">
        <v>2.5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1.03E-2</v>
      </c>
      <c r="Q79" s="175">
        <f>ROUND(E79*P79,2)</f>
        <v>0.03</v>
      </c>
      <c r="R79" s="175" t="s">
        <v>302</v>
      </c>
      <c r="S79" s="175" t="s">
        <v>217</v>
      </c>
      <c r="T79" s="176" t="s">
        <v>217</v>
      </c>
      <c r="U79" s="161">
        <v>4.4999999999999998E-2</v>
      </c>
      <c r="V79" s="161">
        <f>ROUND(E79*U79,2)</f>
        <v>0.11</v>
      </c>
      <c r="W79" s="161"/>
      <c r="X79" s="161" t="s">
        <v>218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239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4" t="s">
        <v>295</v>
      </c>
      <c r="D80" s="192"/>
      <c r="E80" s="193">
        <v>2.5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4" t="s">
        <v>151</v>
      </c>
      <c r="B81" s="165" t="s">
        <v>104</v>
      </c>
      <c r="C81" s="186" t="s">
        <v>105</v>
      </c>
      <c r="D81" s="166"/>
      <c r="E81" s="167"/>
      <c r="F81" s="168"/>
      <c r="G81" s="168">
        <f>SUMIF(AG82:AG84,"&lt;&gt;NOR",G82:G84)</f>
        <v>0</v>
      </c>
      <c r="H81" s="168"/>
      <c r="I81" s="168">
        <f>SUM(I82:I84)</f>
        <v>0</v>
      </c>
      <c r="J81" s="168"/>
      <c r="K81" s="168">
        <f>SUM(K82:K84)</f>
        <v>0</v>
      </c>
      <c r="L81" s="168"/>
      <c r="M81" s="168">
        <f>SUM(M82:M84)</f>
        <v>0</v>
      </c>
      <c r="N81" s="168"/>
      <c r="O81" s="168">
        <f>SUM(O82:O84)</f>
        <v>0</v>
      </c>
      <c r="P81" s="168"/>
      <c r="Q81" s="168">
        <f>SUM(Q82:Q84)</f>
        <v>0</v>
      </c>
      <c r="R81" s="168"/>
      <c r="S81" s="168"/>
      <c r="T81" s="169"/>
      <c r="U81" s="163"/>
      <c r="V81" s="163">
        <f>SUM(V82:V84)</f>
        <v>1.86</v>
      </c>
      <c r="W81" s="163"/>
      <c r="X81" s="163"/>
      <c r="AG81" t="s">
        <v>152</v>
      </c>
    </row>
    <row r="82" spans="1:60" outlineLevel="1" x14ac:dyDescent="0.2">
      <c r="A82" s="170">
        <v>31</v>
      </c>
      <c r="B82" s="171" t="s">
        <v>318</v>
      </c>
      <c r="C82" s="187" t="s">
        <v>319</v>
      </c>
      <c r="D82" s="172" t="s">
        <v>320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/>
      <c r="S82" s="175" t="s">
        <v>156</v>
      </c>
      <c r="T82" s="176" t="s">
        <v>157</v>
      </c>
      <c r="U82" s="161">
        <v>1.86</v>
      </c>
      <c r="V82" s="161">
        <f>ROUND(E82*U82,2)</f>
        <v>1.86</v>
      </c>
      <c r="W82" s="161"/>
      <c r="X82" s="161" t="s">
        <v>218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239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5" t="s">
        <v>321</v>
      </c>
      <c r="D83" s="256"/>
      <c r="E83" s="256"/>
      <c r="F83" s="256"/>
      <c r="G83" s="256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1"/>
      <c r="Z83" s="151"/>
      <c r="AA83" s="151"/>
      <c r="AB83" s="151"/>
      <c r="AC83" s="151"/>
      <c r="AD83" s="151"/>
      <c r="AE83" s="151"/>
      <c r="AF83" s="151"/>
      <c r="AG83" s="151" t="s">
        <v>161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4" t="s">
        <v>66</v>
      </c>
      <c r="D84" s="192"/>
      <c r="E84" s="193">
        <v>1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258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4" t="s">
        <v>151</v>
      </c>
      <c r="B85" s="165" t="s">
        <v>86</v>
      </c>
      <c r="C85" s="186" t="s">
        <v>87</v>
      </c>
      <c r="D85" s="166"/>
      <c r="E85" s="167"/>
      <c r="F85" s="168"/>
      <c r="G85" s="168">
        <f>SUMIF(AG86:AG90,"&lt;&gt;NOR",G86:G90)</f>
        <v>0</v>
      </c>
      <c r="H85" s="168"/>
      <c r="I85" s="168">
        <f>SUM(I86:I90)</f>
        <v>0</v>
      </c>
      <c r="J85" s="168"/>
      <c r="K85" s="168">
        <f>SUM(K86:K90)</f>
        <v>0</v>
      </c>
      <c r="L85" s="168"/>
      <c r="M85" s="168">
        <f>SUM(M86:M90)</f>
        <v>0</v>
      </c>
      <c r="N85" s="168"/>
      <c r="O85" s="168">
        <f>SUM(O86:O90)</f>
        <v>0</v>
      </c>
      <c r="P85" s="168"/>
      <c r="Q85" s="168">
        <f>SUM(Q86:Q90)</f>
        <v>0</v>
      </c>
      <c r="R85" s="168"/>
      <c r="S85" s="168"/>
      <c r="T85" s="169"/>
      <c r="U85" s="163"/>
      <c r="V85" s="163">
        <f>SUM(V86:V90)</f>
        <v>0.76</v>
      </c>
      <c r="W85" s="163"/>
      <c r="X85" s="163"/>
      <c r="AG85" t="s">
        <v>152</v>
      </c>
    </row>
    <row r="86" spans="1:60" outlineLevel="1" x14ac:dyDescent="0.2">
      <c r="A86" s="170">
        <v>32</v>
      </c>
      <c r="B86" s="171" t="s">
        <v>322</v>
      </c>
      <c r="C86" s="187" t="s">
        <v>323</v>
      </c>
      <c r="D86" s="172" t="s">
        <v>242</v>
      </c>
      <c r="E86" s="173">
        <v>8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2.2000000000000001E-4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302</v>
      </c>
      <c r="S86" s="175" t="s">
        <v>217</v>
      </c>
      <c r="T86" s="176" t="s">
        <v>217</v>
      </c>
      <c r="U86" s="161">
        <v>9.5000000000000001E-2</v>
      </c>
      <c r="V86" s="161">
        <f>ROUND(E86*U86,2)</f>
        <v>0.76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309</v>
      </c>
      <c r="D87" s="192"/>
      <c r="E87" s="193">
        <v>5.5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258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4" t="s">
        <v>312</v>
      </c>
      <c r="D88" s="192"/>
      <c r="E88" s="193">
        <v>2.5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258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0">
        <v>33</v>
      </c>
      <c r="B89" s="171" t="s">
        <v>324</v>
      </c>
      <c r="C89" s="187" t="s">
        <v>325</v>
      </c>
      <c r="D89" s="172" t="s">
        <v>182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/>
      <c r="S89" s="175" t="s">
        <v>156</v>
      </c>
      <c r="T89" s="176" t="s">
        <v>157</v>
      </c>
      <c r="U89" s="161">
        <v>0</v>
      </c>
      <c r="V89" s="161">
        <f>ROUND(E89*U89,2)</f>
        <v>0</v>
      </c>
      <c r="W89" s="161"/>
      <c r="X89" s="161" t="s">
        <v>218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239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66</v>
      </c>
      <c r="D90" s="192"/>
      <c r="E90" s="193">
        <v>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64" t="s">
        <v>151</v>
      </c>
      <c r="B91" s="165" t="s">
        <v>84</v>
      </c>
      <c r="C91" s="186" t="s">
        <v>85</v>
      </c>
      <c r="D91" s="166"/>
      <c r="E91" s="167"/>
      <c r="F91" s="168"/>
      <c r="G91" s="168">
        <f>SUMIF(AG92:AG92,"&lt;&gt;NOR",G92:G92)</f>
        <v>0</v>
      </c>
      <c r="H91" s="168"/>
      <c r="I91" s="168">
        <f>SUM(I92:I92)</f>
        <v>0</v>
      </c>
      <c r="J91" s="168"/>
      <c r="K91" s="168">
        <f>SUM(K92:K92)</f>
        <v>0</v>
      </c>
      <c r="L91" s="168"/>
      <c r="M91" s="168">
        <f>SUM(M92:M92)</f>
        <v>0</v>
      </c>
      <c r="N91" s="168"/>
      <c r="O91" s="168">
        <f>SUM(O92:O92)</f>
        <v>0</v>
      </c>
      <c r="P91" s="168"/>
      <c r="Q91" s="168">
        <f>SUM(Q92:Q92)</f>
        <v>0</v>
      </c>
      <c r="R91" s="168"/>
      <c r="S91" s="168"/>
      <c r="T91" s="169"/>
      <c r="U91" s="163"/>
      <c r="V91" s="163">
        <f>SUM(V92:V92)</f>
        <v>0</v>
      </c>
      <c r="W91" s="163"/>
      <c r="X91" s="163"/>
      <c r="AG91" t="s">
        <v>152</v>
      </c>
    </row>
    <row r="92" spans="1:60" outlineLevel="1" x14ac:dyDescent="0.2">
      <c r="A92" s="177">
        <v>34</v>
      </c>
      <c r="B92" s="178" t="s">
        <v>326</v>
      </c>
      <c r="C92" s="188" t="s">
        <v>327</v>
      </c>
      <c r="D92" s="179" t="s">
        <v>182</v>
      </c>
      <c r="E92" s="180">
        <v>2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 t="s">
        <v>156</v>
      </c>
      <c r="T92" s="183" t="s">
        <v>157</v>
      </c>
      <c r="U92" s="161">
        <v>0</v>
      </c>
      <c r="V92" s="161">
        <f>ROUND(E92*U92,2)</f>
        <v>0</v>
      </c>
      <c r="W92" s="161"/>
      <c r="X92" s="161" t="s">
        <v>218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239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4" t="s">
        <v>151</v>
      </c>
      <c r="B93" s="165" t="s">
        <v>72</v>
      </c>
      <c r="C93" s="186" t="s">
        <v>73</v>
      </c>
      <c r="D93" s="166"/>
      <c r="E93" s="167"/>
      <c r="F93" s="168"/>
      <c r="G93" s="168">
        <f>SUMIF(AG94:AG95,"&lt;&gt;NOR",G94:G95)</f>
        <v>0</v>
      </c>
      <c r="H93" s="168"/>
      <c r="I93" s="168">
        <f>SUM(I94:I95)</f>
        <v>0</v>
      </c>
      <c r="J93" s="168"/>
      <c r="K93" s="168">
        <f>SUM(K94:K95)</f>
        <v>0</v>
      </c>
      <c r="L93" s="168"/>
      <c r="M93" s="168">
        <f>SUM(M94:M95)</f>
        <v>0</v>
      </c>
      <c r="N93" s="168"/>
      <c r="O93" s="168">
        <f>SUM(O94:O95)</f>
        <v>0.15</v>
      </c>
      <c r="P93" s="168"/>
      <c r="Q93" s="168">
        <f>SUM(Q94:Q95)</f>
        <v>0</v>
      </c>
      <c r="R93" s="168"/>
      <c r="S93" s="168"/>
      <c r="T93" s="169"/>
      <c r="U93" s="163"/>
      <c r="V93" s="163">
        <f>SUM(V94:V95)</f>
        <v>3.69</v>
      </c>
      <c r="W93" s="163"/>
      <c r="X93" s="163"/>
      <c r="AG93" t="s">
        <v>152</v>
      </c>
    </row>
    <row r="94" spans="1:60" outlineLevel="1" x14ac:dyDescent="0.2">
      <c r="A94" s="170">
        <v>35</v>
      </c>
      <c r="B94" s="171" t="s">
        <v>328</v>
      </c>
      <c r="C94" s="187" t="s">
        <v>329</v>
      </c>
      <c r="D94" s="172" t="s">
        <v>242</v>
      </c>
      <c r="E94" s="173">
        <v>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4.8939999999999997E-2</v>
      </c>
      <c r="O94" s="175">
        <f>ROUND(E94*N94,2)</f>
        <v>0.15</v>
      </c>
      <c r="P94" s="175">
        <v>0</v>
      </c>
      <c r="Q94" s="175">
        <f>ROUND(E94*P94,2)</f>
        <v>0</v>
      </c>
      <c r="R94" s="175" t="s">
        <v>330</v>
      </c>
      <c r="S94" s="175" t="s">
        <v>217</v>
      </c>
      <c r="T94" s="176" t="s">
        <v>217</v>
      </c>
      <c r="U94" s="161">
        <v>1.2295499999999999</v>
      </c>
      <c r="V94" s="161">
        <f>ROUND(E94*U94,2)</f>
        <v>3.69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4" t="s">
        <v>331</v>
      </c>
      <c r="D95" s="192"/>
      <c r="E95" s="193">
        <v>3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258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4" t="s">
        <v>151</v>
      </c>
      <c r="B96" s="165" t="s">
        <v>84</v>
      </c>
      <c r="C96" s="186" t="s">
        <v>85</v>
      </c>
      <c r="D96" s="166"/>
      <c r="E96" s="167"/>
      <c r="F96" s="168"/>
      <c r="G96" s="168">
        <f>SUMIF(AG97:AG97,"&lt;&gt;NOR",G97:G97)</f>
        <v>0</v>
      </c>
      <c r="H96" s="168"/>
      <c r="I96" s="168">
        <f>SUM(I97:I97)</f>
        <v>0</v>
      </c>
      <c r="J96" s="168"/>
      <c r="K96" s="168">
        <f>SUM(K97:K97)</f>
        <v>0</v>
      </c>
      <c r="L96" s="168"/>
      <c r="M96" s="168">
        <f>SUM(M97:M97)</f>
        <v>0</v>
      </c>
      <c r="N96" s="168"/>
      <c r="O96" s="168">
        <f>SUM(O97:O97)</f>
        <v>0</v>
      </c>
      <c r="P96" s="168"/>
      <c r="Q96" s="168">
        <f>SUM(Q97:Q97)</f>
        <v>0</v>
      </c>
      <c r="R96" s="168"/>
      <c r="S96" s="168"/>
      <c r="T96" s="169"/>
      <c r="U96" s="163"/>
      <c r="V96" s="163">
        <f>SUM(V97:V97)</f>
        <v>0</v>
      </c>
      <c r="W96" s="163"/>
      <c r="X96" s="163"/>
      <c r="AG96" t="s">
        <v>152</v>
      </c>
    </row>
    <row r="97" spans="1:60" outlineLevel="1" x14ac:dyDescent="0.2">
      <c r="A97" s="177">
        <v>36</v>
      </c>
      <c r="B97" s="178" t="s">
        <v>332</v>
      </c>
      <c r="C97" s="188" t="s">
        <v>333</v>
      </c>
      <c r="D97" s="179" t="s">
        <v>320</v>
      </c>
      <c r="E97" s="180">
        <v>2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 t="s">
        <v>156</v>
      </c>
      <c r="T97" s="183" t="s">
        <v>157</v>
      </c>
      <c r="U97" s="161">
        <v>0</v>
      </c>
      <c r="V97" s="161">
        <f>ROUND(E97*U97,2)</f>
        <v>0</v>
      </c>
      <c r="W97" s="161"/>
      <c r="X97" s="161" t="s">
        <v>218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239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4" t="s">
        <v>151</v>
      </c>
      <c r="B98" s="165" t="s">
        <v>98</v>
      </c>
      <c r="C98" s="186" t="s">
        <v>99</v>
      </c>
      <c r="D98" s="166"/>
      <c r="E98" s="167"/>
      <c r="F98" s="168"/>
      <c r="G98" s="168">
        <f>SUMIF(AG99:AG102,"&lt;&gt;NOR",G99:G102)</f>
        <v>0</v>
      </c>
      <c r="H98" s="168"/>
      <c r="I98" s="168">
        <f>SUM(I99:I102)</f>
        <v>0</v>
      </c>
      <c r="J98" s="168"/>
      <c r="K98" s="168">
        <f>SUM(K99:K102)</f>
        <v>0</v>
      </c>
      <c r="L98" s="168"/>
      <c r="M98" s="168">
        <f>SUM(M99:M102)</f>
        <v>0</v>
      </c>
      <c r="N98" s="168"/>
      <c r="O98" s="168">
        <f>SUM(O99:O102)</f>
        <v>0</v>
      </c>
      <c r="P98" s="168"/>
      <c r="Q98" s="168">
        <f>SUM(Q99:Q102)</f>
        <v>0</v>
      </c>
      <c r="R98" s="168"/>
      <c r="S98" s="168"/>
      <c r="T98" s="169"/>
      <c r="U98" s="163"/>
      <c r="V98" s="163">
        <f>SUM(V99:V102)</f>
        <v>0.26</v>
      </c>
      <c r="W98" s="163"/>
      <c r="X98" s="163"/>
      <c r="AG98" t="s">
        <v>152</v>
      </c>
    </row>
    <row r="99" spans="1:60" outlineLevel="1" x14ac:dyDescent="0.2">
      <c r="A99" s="170">
        <v>37</v>
      </c>
      <c r="B99" s="171" t="s">
        <v>334</v>
      </c>
      <c r="C99" s="187" t="s">
        <v>335</v>
      </c>
      <c r="D99" s="172" t="s">
        <v>238</v>
      </c>
      <c r="E99" s="173">
        <v>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336</v>
      </c>
      <c r="S99" s="175" t="s">
        <v>217</v>
      </c>
      <c r="T99" s="176" t="s">
        <v>157</v>
      </c>
      <c r="U99" s="161">
        <v>2.9000000000000001E-2</v>
      </c>
      <c r="V99" s="161">
        <f>ROUND(E99*U99,2)</f>
        <v>0.03</v>
      </c>
      <c r="W99" s="161"/>
      <c r="X99" s="161" t="s">
        <v>218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5" t="s">
        <v>337</v>
      </c>
      <c r="D100" s="256"/>
      <c r="E100" s="256"/>
      <c r="F100" s="256"/>
      <c r="G100" s="25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161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0">
        <v>38</v>
      </c>
      <c r="B101" s="171" t="s">
        <v>338</v>
      </c>
      <c r="C101" s="187" t="s">
        <v>339</v>
      </c>
      <c r="D101" s="172" t="s">
        <v>242</v>
      </c>
      <c r="E101" s="173">
        <v>3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2.5999999999999998E-4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336</v>
      </c>
      <c r="S101" s="175" t="s">
        <v>217</v>
      </c>
      <c r="T101" s="176" t="s">
        <v>217</v>
      </c>
      <c r="U101" s="161">
        <v>7.8070000000000001E-2</v>
      </c>
      <c r="V101" s="161">
        <f>ROUND(E101*U101,2)</f>
        <v>0.23</v>
      </c>
      <c r="W101" s="161"/>
      <c r="X101" s="161" t="s">
        <v>218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219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4" t="s">
        <v>340</v>
      </c>
      <c r="D102" s="192"/>
      <c r="E102" s="193">
        <v>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258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64" t="s">
        <v>151</v>
      </c>
      <c r="B103" s="165" t="s">
        <v>84</v>
      </c>
      <c r="C103" s="186" t="s">
        <v>85</v>
      </c>
      <c r="D103" s="166"/>
      <c r="E103" s="167"/>
      <c r="F103" s="168"/>
      <c r="G103" s="168">
        <f>SUMIF(AG104:AG109,"&lt;&gt;NOR",G104:G109)</f>
        <v>0</v>
      </c>
      <c r="H103" s="168"/>
      <c r="I103" s="168">
        <f>SUM(I104:I109)</f>
        <v>0</v>
      </c>
      <c r="J103" s="168"/>
      <c r="K103" s="168">
        <f>SUM(K104:K109)</f>
        <v>0</v>
      </c>
      <c r="L103" s="168"/>
      <c r="M103" s="168">
        <f>SUM(M104:M109)</f>
        <v>0</v>
      </c>
      <c r="N103" s="168"/>
      <c r="O103" s="168">
        <f>SUM(O104:O109)</f>
        <v>0</v>
      </c>
      <c r="P103" s="168"/>
      <c r="Q103" s="168">
        <f>SUM(Q104:Q109)</f>
        <v>0</v>
      </c>
      <c r="R103" s="168"/>
      <c r="S103" s="168"/>
      <c r="T103" s="169"/>
      <c r="U103" s="163"/>
      <c r="V103" s="163">
        <f>SUM(V104:V109)</f>
        <v>4.62</v>
      </c>
      <c r="W103" s="163"/>
      <c r="X103" s="163"/>
      <c r="AG103" t="s">
        <v>152</v>
      </c>
    </row>
    <row r="104" spans="1:60" outlineLevel="1" x14ac:dyDescent="0.2">
      <c r="A104" s="177">
        <v>39</v>
      </c>
      <c r="B104" s="178" t="s">
        <v>341</v>
      </c>
      <c r="C104" s="188" t="s">
        <v>342</v>
      </c>
      <c r="D104" s="179" t="s">
        <v>182</v>
      </c>
      <c r="E104" s="180">
        <v>1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2">
        <v>0</v>
      </c>
      <c r="O104" s="182">
        <f>ROUND(E104*N104,2)</f>
        <v>0</v>
      </c>
      <c r="P104" s="182">
        <v>0</v>
      </c>
      <c r="Q104" s="182">
        <f>ROUND(E104*P104,2)</f>
        <v>0</v>
      </c>
      <c r="R104" s="182"/>
      <c r="S104" s="182" t="s">
        <v>156</v>
      </c>
      <c r="T104" s="183" t="s">
        <v>157</v>
      </c>
      <c r="U104" s="161">
        <v>0</v>
      </c>
      <c r="V104" s="161">
        <f>ROUND(E104*U104,2)</f>
        <v>0</v>
      </c>
      <c r="W104" s="161"/>
      <c r="X104" s="161" t="s">
        <v>218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0">
        <v>40</v>
      </c>
      <c r="B105" s="171" t="s">
        <v>343</v>
      </c>
      <c r="C105" s="187" t="s">
        <v>344</v>
      </c>
      <c r="D105" s="172" t="s">
        <v>238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/>
      <c r="S105" s="175" t="s">
        <v>217</v>
      </c>
      <c r="T105" s="176" t="s">
        <v>157</v>
      </c>
      <c r="U105" s="161">
        <v>1</v>
      </c>
      <c r="V105" s="161">
        <f>ROUND(E105*U105,2)</f>
        <v>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5" t="s">
        <v>345</v>
      </c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161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7">
        <v>41</v>
      </c>
      <c r="B107" s="178" t="s">
        <v>346</v>
      </c>
      <c r="C107" s="188" t="s">
        <v>347</v>
      </c>
      <c r="D107" s="179" t="s">
        <v>182</v>
      </c>
      <c r="E107" s="180">
        <v>1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21</v>
      </c>
      <c r="M107" s="182">
        <f>G107*(1+L107/100)</f>
        <v>0</v>
      </c>
      <c r="N107" s="182">
        <v>0</v>
      </c>
      <c r="O107" s="182">
        <f>ROUND(E107*N107,2)</f>
        <v>0</v>
      </c>
      <c r="P107" s="182">
        <v>0</v>
      </c>
      <c r="Q107" s="182">
        <f>ROUND(E107*P107,2)</f>
        <v>0</v>
      </c>
      <c r="R107" s="182"/>
      <c r="S107" s="182" t="s">
        <v>156</v>
      </c>
      <c r="T107" s="183" t="s">
        <v>157</v>
      </c>
      <c r="U107" s="161">
        <v>0</v>
      </c>
      <c r="V107" s="161">
        <f>ROUND(E107*U107,2)</f>
        <v>0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33.75" outlineLevel="1" x14ac:dyDescent="0.2">
      <c r="A108" s="170">
        <v>42</v>
      </c>
      <c r="B108" s="171" t="s">
        <v>348</v>
      </c>
      <c r="C108" s="187" t="s">
        <v>349</v>
      </c>
      <c r="D108" s="172" t="s">
        <v>268</v>
      </c>
      <c r="E108" s="173">
        <v>1.405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330</v>
      </c>
      <c r="S108" s="175" t="s">
        <v>217</v>
      </c>
      <c r="T108" s="176" t="s">
        <v>157</v>
      </c>
      <c r="U108" s="161">
        <v>2.577</v>
      </c>
      <c r="V108" s="161">
        <f>ROUND(E108*U108,2)</f>
        <v>3.62</v>
      </c>
      <c r="W108" s="161"/>
      <c r="X108" s="161" t="s">
        <v>218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219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6" t="s">
        <v>350</v>
      </c>
      <c r="D109" s="267"/>
      <c r="E109" s="267"/>
      <c r="F109" s="267"/>
      <c r="G109" s="26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221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4" t="s">
        <v>151</v>
      </c>
      <c r="B110" s="165" t="s">
        <v>70</v>
      </c>
      <c r="C110" s="186" t="s">
        <v>71</v>
      </c>
      <c r="D110" s="166"/>
      <c r="E110" s="167"/>
      <c r="F110" s="168"/>
      <c r="G110" s="168">
        <f>SUMIF(AG111:AG115,"&lt;&gt;NOR",G111:G115)</f>
        <v>0</v>
      </c>
      <c r="H110" s="168"/>
      <c r="I110" s="168">
        <f>SUM(I111:I115)</f>
        <v>0</v>
      </c>
      <c r="J110" s="168"/>
      <c r="K110" s="168">
        <f>SUM(K111:K115)</f>
        <v>0</v>
      </c>
      <c r="L110" s="168"/>
      <c r="M110" s="168">
        <f>SUM(M111:M115)</f>
        <v>0</v>
      </c>
      <c r="N110" s="168"/>
      <c r="O110" s="168">
        <f>SUM(O111:O115)</f>
        <v>0</v>
      </c>
      <c r="P110" s="168"/>
      <c r="Q110" s="168">
        <f>SUM(Q111:Q115)</f>
        <v>0.19</v>
      </c>
      <c r="R110" s="168"/>
      <c r="S110" s="168"/>
      <c r="T110" s="169"/>
      <c r="U110" s="163"/>
      <c r="V110" s="163">
        <f>SUM(V111:V115)</f>
        <v>3.02</v>
      </c>
      <c r="W110" s="163"/>
      <c r="X110" s="163"/>
      <c r="AG110" t="s">
        <v>152</v>
      </c>
    </row>
    <row r="111" spans="1:60" outlineLevel="1" x14ac:dyDescent="0.2">
      <c r="A111" s="170">
        <v>43</v>
      </c>
      <c r="B111" s="171" t="s">
        <v>351</v>
      </c>
      <c r="C111" s="187" t="s">
        <v>352</v>
      </c>
      <c r="D111" s="172" t="s">
        <v>242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6.3E-2</v>
      </c>
      <c r="Q111" s="175">
        <f>ROUND(E111*P111,2)</f>
        <v>0.19</v>
      </c>
      <c r="R111" s="175" t="s">
        <v>251</v>
      </c>
      <c r="S111" s="175" t="s">
        <v>217</v>
      </c>
      <c r="T111" s="176" t="s">
        <v>217</v>
      </c>
      <c r="U111" s="161">
        <v>1.006</v>
      </c>
      <c r="V111" s="161">
        <f>ROUND(E111*U111,2)</f>
        <v>3.02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5" t="s">
        <v>353</v>
      </c>
      <c r="D112" s="256"/>
      <c r="E112" s="256"/>
      <c r="F112" s="256"/>
      <c r="G112" s="256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161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7" t="s">
        <v>354</v>
      </c>
      <c r="D113" s="258"/>
      <c r="E113" s="258"/>
      <c r="F113" s="258"/>
      <c r="G113" s="25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161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7" t="s">
        <v>355</v>
      </c>
      <c r="D114" s="258"/>
      <c r="E114" s="258"/>
      <c r="F114" s="258"/>
      <c r="G114" s="258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161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7" t="s">
        <v>356</v>
      </c>
      <c r="D115" s="258"/>
      <c r="E115" s="258"/>
      <c r="F115" s="258"/>
      <c r="G115" s="25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161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4" t="s">
        <v>151</v>
      </c>
      <c r="B116" s="165" t="s">
        <v>80</v>
      </c>
      <c r="C116" s="186" t="s">
        <v>81</v>
      </c>
      <c r="D116" s="166"/>
      <c r="E116" s="167"/>
      <c r="F116" s="168"/>
      <c r="G116" s="168">
        <f>SUMIF(AG117:AG122,"&lt;&gt;NOR",G117:G122)</f>
        <v>0</v>
      </c>
      <c r="H116" s="168"/>
      <c r="I116" s="168">
        <f>SUM(I117:I122)</f>
        <v>0</v>
      </c>
      <c r="J116" s="168"/>
      <c r="K116" s="168">
        <f>SUM(K117:K122)</f>
        <v>0</v>
      </c>
      <c r="L116" s="168"/>
      <c r="M116" s="168">
        <f>SUM(M117:M122)</f>
        <v>0</v>
      </c>
      <c r="N116" s="168"/>
      <c r="O116" s="168">
        <f>SUM(O117:O122)</f>
        <v>2.4</v>
      </c>
      <c r="P116" s="168"/>
      <c r="Q116" s="168">
        <f>SUM(Q117:Q122)</f>
        <v>3.5999999999999996</v>
      </c>
      <c r="R116" s="168"/>
      <c r="S116" s="168"/>
      <c r="T116" s="169"/>
      <c r="U116" s="163"/>
      <c r="V116" s="163">
        <f>SUM(V117:V122)</f>
        <v>20.38</v>
      </c>
      <c r="W116" s="163"/>
      <c r="X116" s="163"/>
      <c r="AG116" t="s">
        <v>152</v>
      </c>
    </row>
    <row r="117" spans="1:60" ht="22.5" outlineLevel="1" x14ac:dyDescent="0.2">
      <c r="A117" s="170">
        <v>44</v>
      </c>
      <c r="B117" s="171" t="s">
        <v>357</v>
      </c>
      <c r="C117" s="187" t="s">
        <v>358</v>
      </c>
      <c r="D117" s="172" t="s">
        <v>215</v>
      </c>
      <c r="E117" s="173">
        <v>0.5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1.82E-3</v>
      </c>
      <c r="O117" s="175">
        <f>ROUND(E117*N117,2)</f>
        <v>0</v>
      </c>
      <c r="P117" s="175">
        <v>2.4</v>
      </c>
      <c r="Q117" s="175">
        <f>ROUND(E117*P117,2)</f>
        <v>1.2</v>
      </c>
      <c r="R117" s="175" t="s">
        <v>261</v>
      </c>
      <c r="S117" s="175" t="s">
        <v>217</v>
      </c>
      <c r="T117" s="176" t="s">
        <v>217</v>
      </c>
      <c r="U117" s="161">
        <v>27.326000000000001</v>
      </c>
      <c r="V117" s="161">
        <f>ROUND(E117*U117,2)</f>
        <v>13.66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219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6" t="s">
        <v>359</v>
      </c>
      <c r="D118" s="267"/>
      <c r="E118" s="267"/>
      <c r="F118" s="267"/>
      <c r="G118" s="267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221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7" t="s">
        <v>360</v>
      </c>
      <c r="D119" s="258"/>
      <c r="E119" s="258"/>
      <c r="F119" s="258"/>
      <c r="G119" s="258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161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361</v>
      </c>
      <c r="D120" s="192"/>
      <c r="E120" s="193">
        <v>0.5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258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0">
        <v>45</v>
      </c>
      <c r="B121" s="171" t="s">
        <v>362</v>
      </c>
      <c r="C121" s="187" t="s">
        <v>363</v>
      </c>
      <c r="D121" s="172" t="s">
        <v>238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2.4</v>
      </c>
      <c r="O121" s="175">
        <f>ROUND(E121*N121,2)</f>
        <v>2.4</v>
      </c>
      <c r="P121" s="175">
        <v>2.4</v>
      </c>
      <c r="Q121" s="175">
        <f>ROUND(E121*P121,2)</f>
        <v>2.4</v>
      </c>
      <c r="R121" s="175"/>
      <c r="S121" s="175" t="s">
        <v>156</v>
      </c>
      <c r="T121" s="176" t="s">
        <v>157</v>
      </c>
      <c r="U121" s="161">
        <v>6.72</v>
      </c>
      <c r="V121" s="161">
        <f>ROUND(E121*U121,2)</f>
        <v>6.72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4" t="s">
        <v>66</v>
      </c>
      <c r="D122" s="192"/>
      <c r="E122" s="193">
        <v>1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258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4" t="s">
        <v>151</v>
      </c>
      <c r="B123" s="165" t="s">
        <v>118</v>
      </c>
      <c r="C123" s="186" t="s">
        <v>119</v>
      </c>
      <c r="D123" s="166"/>
      <c r="E123" s="167"/>
      <c r="F123" s="168"/>
      <c r="G123" s="168">
        <f>SUMIF(AG124:AG129,"&lt;&gt;NOR",G124:G129)</f>
        <v>0</v>
      </c>
      <c r="H123" s="168"/>
      <c r="I123" s="168">
        <f>SUM(I124:I129)</f>
        <v>0</v>
      </c>
      <c r="J123" s="168"/>
      <c r="K123" s="168">
        <f>SUM(K124:K129)</f>
        <v>0</v>
      </c>
      <c r="L123" s="168"/>
      <c r="M123" s="168">
        <f>SUM(M124:M129)</f>
        <v>0</v>
      </c>
      <c r="N123" s="168"/>
      <c r="O123" s="168">
        <f>SUM(O124:O129)</f>
        <v>0</v>
      </c>
      <c r="P123" s="168"/>
      <c r="Q123" s="168">
        <f>SUM(Q124:Q129)</f>
        <v>0</v>
      </c>
      <c r="R123" s="168"/>
      <c r="S123" s="168"/>
      <c r="T123" s="169"/>
      <c r="U123" s="163"/>
      <c r="V123" s="163">
        <f>SUM(V124:V129)</f>
        <v>0.78</v>
      </c>
      <c r="W123" s="163"/>
      <c r="X123" s="163"/>
      <c r="AG123" t="s">
        <v>152</v>
      </c>
    </row>
    <row r="124" spans="1:60" ht="22.5" outlineLevel="1" x14ac:dyDescent="0.2">
      <c r="A124" s="170">
        <v>46</v>
      </c>
      <c r="B124" s="171" t="s">
        <v>364</v>
      </c>
      <c r="C124" s="187" t="s">
        <v>365</v>
      </c>
      <c r="D124" s="172" t="s">
        <v>268</v>
      </c>
      <c r="E124" s="173">
        <v>0.58499999999999996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251</v>
      </c>
      <c r="S124" s="175" t="s">
        <v>217</v>
      </c>
      <c r="T124" s="176" t="s">
        <v>217</v>
      </c>
      <c r="U124" s="161">
        <v>0.83199999999999996</v>
      </c>
      <c r="V124" s="161">
        <f>ROUND(E124*U124,2)</f>
        <v>0.49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6" t="s">
        <v>366</v>
      </c>
      <c r="D125" s="267"/>
      <c r="E125" s="267"/>
      <c r="F125" s="267"/>
      <c r="G125" s="267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221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84" t="str">
        <f>C125</f>
        <v>nebo vybouraných hmot nošením nebo přehazováním k místu nakládky přístupnému normálním dopravním prostředkům do 10 m,</v>
      </c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8"/>
      <c r="B126" s="159"/>
      <c r="C126" s="257" t="s">
        <v>367</v>
      </c>
      <c r="D126" s="258"/>
      <c r="E126" s="258"/>
      <c r="F126" s="258"/>
      <c r="G126" s="258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161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84" t="str">
        <f>C126</f>
        <v>S naložením suti nebo vybouraných hmot do dopravního prostředku a na jejich vyložením, popřípadě přeložením na normální dopravní prostředek.</v>
      </c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47</v>
      </c>
      <c r="B127" s="171" t="s">
        <v>368</v>
      </c>
      <c r="C127" s="187" t="s">
        <v>271</v>
      </c>
      <c r="D127" s="172" t="s">
        <v>268</v>
      </c>
      <c r="E127" s="173">
        <v>0.58499999999999996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261</v>
      </c>
      <c r="S127" s="175" t="s">
        <v>217</v>
      </c>
      <c r="T127" s="176" t="s">
        <v>217</v>
      </c>
      <c r="U127" s="161">
        <v>0.49</v>
      </c>
      <c r="V127" s="161">
        <f>ROUND(E127*U127,2)</f>
        <v>0.28999999999999998</v>
      </c>
      <c r="W127" s="161"/>
      <c r="X127" s="161" t="s">
        <v>218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5" t="s">
        <v>272</v>
      </c>
      <c r="D128" s="256"/>
      <c r="E128" s="256"/>
      <c r="F128" s="256"/>
      <c r="G128" s="256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161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48</v>
      </c>
      <c r="B129" s="171" t="s">
        <v>369</v>
      </c>
      <c r="C129" s="187" t="s">
        <v>370</v>
      </c>
      <c r="D129" s="172" t="s">
        <v>268</v>
      </c>
      <c r="E129" s="173">
        <v>0.58499999999999996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261</v>
      </c>
      <c r="S129" s="175" t="s">
        <v>217</v>
      </c>
      <c r="T129" s="176" t="s">
        <v>217</v>
      </c>
      <c r="U129" s="161">
        <v>0</v>
      </c>
      <c r="V129" s="161">
        <f>ROUND(E129*U129,2)</f>
        <v>0</v>
      </c>
      <c r="W129" s="161"/>
      <c r="X129" s="161" t="s">
        <v>218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3"/>
      <c r="B130" s="4"/>
      <c r="C130" s="189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138</v>
      </c>
    </row>
    <row r="131" spans="1:60" x14ac:dyDescent="0.2">
      <c r="A131" s="154"/>
      <c r="B131" s="155" t="s">
        <v>29</v>
      </c>
      <c r="C131" s="190"/>
      <c r="D131" s="156"/>
      <c r="E131" s="157"/>
      <c r="F131" s="157"/>
      <c r="G131" s="185">
        <f>G8+G20+G22+G24+G27+G29+G31+G36+G39+G43+G49+G51+G54+G57+G65+G68+G81+G85+G91+G93+G96+G98+G103+G110+G116+G123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210</v>
      </c>
    </row>
    <row r="132" spans="1:60" x14ac:dyDescent="0.2">
      <c r="C132" s="191"/>
      <c r="D132" s="10"/>
      <c r="AG132" t="s">
        <v>211</v>
      </c>
    </row>
    <row r="133" spans="1:60" x14ac:dyDescent="0.2">
      <c r="D133" s="10"/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C54xnkhKJUTzdhPVvKGbilXCCjys5/94wJGZNPeFVqDH2X1n1NgvW+qClDrHk+jlwiT2YFIEv85YQJuTkN6CQ==" saltValue="63mrEJQj944HXMcGY2akVg==" spinCount="100000" sheet="1"/>
  <mergeCells count="33">
    <mergeCell ref="C33:G33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6:G26"/>
    <mergeCell ref="C109:G109"/>
    <mergeCell ref="C34:G34"/>
    <mergeCell ref="C41:G41"/>
    <mergeCell ref="C42:G42"/>
    <mergeCell ref="C45:G45"/>
    <mergeCell ref="C47:G47"/>
    <mergeCell ref="C53:G53"/>
    <mergeCell ref="C56:G56"/>
    <mergeCell ref="C59:G59"/>
    <mergeCell ref="C83:G83"/>
    <mergeCell ref="C100:G100"/>
    <mergeCell ref="C106:G106"/>
    <mergeCell ref="C125:G125"/>
    <mergeCell ref="C126:G126"/>
    <mergeCell ref="C128:G128"/>
    <mergeCell ref="C112:G112"/>
    <mergeCell ref="C113:G113"/>
    <mergeCell ref="C114:G114"/>
    <mergeCell ref="C115:G115"/>
    <mergeCell ref="C118:G118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49</v>
      </c>
      <c r="C3" s="260" t="s">
        <v>50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53</v>
      </c>
      <c r="C4" s="263" t="s">
        <v>54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106</v>
      </c>
      <c r="C8" s="186" t="s">
        <v>107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8"/>
      <c r="S8" s="168"/>
      <c r="T8" s="169"/>
      <c r="U8" s="163"/>
      <c r="V8" s="163">
        <f>SUM(V9:V24)</f>
        <v>7.43</v>
      </c>
      <c r="W8" s="163"/>
      <c r="X8" s="163"/>
      <c r="AG8" t="s">
        <v>152</v>
      </c>
    </row>
    <row r="9" spans="1:60" outlineLevel="1" x14ac:dyDescent="0.2">
      <c r="A9" s="177">
        <v>1</v>
      </c>
      <c r="B9" s="178" t="s">
        <v>371</v>
      </c>
      <c r="C9" s="188" t="s">
        <v>372</v>
      </c>
      <c r="D9" s="179" t="s">
        <v>373</v>
      </c>
      <c r="E9" s="180">
        <v>1</v>
      </c>
      <c r="F9" s="181"/>
      <c r="G9" s="182">
        <f t="shared" ref="G9:G24" si="0">ROUND(E9*F9,2)</f>
        <v>0</v>
      </c>
      <c r="H9" s="181"/>
      <c r="I9" s="182">
        <f t="shared" ref="I9:I24" si="1">ROUND(E9*H9,2)</f>
        <v>0</v>
      </c>
      <c r="J9" s="181"/>
      <c r="K9" s="182">
        <f t="shared" ref="K9:K24" si="2">ROUND(E9*J9,2)</f>
        <v>0</v>
      </c>
      <c r="L9" s="182">
        <v>21</v>
      </c>
      <c r="M9" s="182">
        <f t="shared" ref="M9:M24" si="3">G9*(1+L9/100)</f>
        <v>0</v>
      </c>
      <c r="N9" s="182">
        <v>0</v>
      </c>
      <c r="O9" s="182">
        <f t="shared" ref="O9:O24" si="4">ROUND(E9*N9,2)</f>
        <v>0</v>
      </c>
      <c r="P9" s="182">
        <v>0</v>
      </c>
      <c r="Q9" s="182">
        <f t="shared" ref="Q9:Q24" si="5">ROUND(E9*P9,2)</f>
        <v>0</v>
      </c>
      <c r="R9" s="182"/>
      <c r="S9" s="182" t="s">
        <v>156</v>
      </c>
      <c r="T9" s="183" t="s">
        <v>157</v>
      </c>
      <c r="U9" s="161">
        <v>0</v>
      </c>
      <c r="V9" s="161">
        <f t="shared" ref="V9:V24" si="6">ROUND(E9*U9,2)</f>
        <v>0</v>
      </c>
      <c r="W9" s="161"/>
      <c r="X9" s="161" t="s">
        <v>293</v>
      </c>
      <c r="Y9" s="151"/>
      <c r="Z9" s="151"/>
      <c r="AA9" s="151"/>
      <c r="AB9" s="151"/>
      <c r="AC9" s="151"/>
      <c r="AD9" s="151"/>
      <c r="AE9" s="151"/>
      <c r="AF9" s="151"/>
      <c r="AG9" s="151" t="s">
        <v>374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375</v>
      </c>
      <c r="C10" s="188" t="s">
        <v>376</v>
      </c>
      <c r="D10" s="179" t="s">
        <v>373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217</v>
      </c>
      <c r="T10" s="183" t="s">
        <v>157</v>
      </c>
      <c r="U10" s="161">
        <v>0.98</v>
      </c>
      <c r="V10" s="161">
        <f t="shared" si="6"/>
        <v>0.98</v>
      </c>
      <c r="W10" s="161"/>
      <c r="X10" s="161" t="s">
        <v>218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377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378</v>
      </c>
      <c r="C11" s="188" t="s">
        <v>379</v>
      </c>
      <c r="D11" s="179" t="s">
        <v>373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156</v>
      </c>
      <c r="T11" s="183" t="s">
        <v>157</v>
      </c>
      <c r="U11" s="161">
        <v>0</v>
      </c>
      <c r="V11" s="161">
        <f t="shared" si="6"/>
        <v>0</v>
      </c>
      <c r="W11" s="161"/>
      <c r="X11" s="161" t="s">
        <v>293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375</v>
      </c>
      <c r="C12" s="188" t="s">
        <v>376</v>
      </c>
      <c r="D12" s="179" t="s">
        <v>373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217</v>
      </c>
      <c r="T12" s="183" t="s">
        <v>157</v>
      </c>
      <c r="U12" s="161">
        <v>0.98</v>
      </c>
      <c r="V12" s="161">
        <f t="shared" si="6"/>
        <v>0.98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377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380</v>
      </c>
      <c r="C13" s="188" t="s">
        <v>381</v>
      </c>
      <c r="D13" s="179" t="s">
        <v>373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156</v>
      </c>
      <c r="T13" s="183" t="s">
        <v>157</v>
      </c>
      <c r="U13" s="161">
        <v>0</v>
      </c>
      <c r="V13" s="161">
        <f t="shared" si="6"/>
        <v>0</v>
      </c>
      <c r="W13" s="161"/>
      <c r="X13" s="161" t="s">
        <v>293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6</v>
      </c>
      <c r="B14" s="178" t="s">
        <v>375</v>
      </c>
      <c r="C14" s="188" t="s">
        <v>376</v>
      </c>
      <c r="D14" s="179" t="s">
        <v>373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217</v>
      </c>
      <c r="T14" s="183" t="s">
        <v>157</v>
      </c>
      <c r="U14" s="161">
        <v>0.98</v>
      </c>
      <c r="V14" s="161">
        <f t="shared" si="6"/>
        <v>0.98</v>
      </c>
      <c r="W14" s="161"/>
      <c r="X14" s="161" t="s">
        <v>218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239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7</v>
      </c>
      <c r="B15" s="178" t="s">
        <v>382</v>
      </c>
      <c r="C15" s="188" t="s">
        <v>383</v>
      </c>
      <c r="D15" s="179" t="s">
        <v>373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156</v>
      </c>
      <c r="T15" s="183" t="s">
        <v>157</v>
      </c>
      <c r="U15" s="161">
        <v>0</v>
      </c>
      <c r="V15" s="161">
        <f t="shared" si="6"/>
        <v>0</v>
      </c>
      <c r="W15" s="161"/>
      <c r="X15" s="161" t="s">
        <v>293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8</v>
      </c>
      <c r="B16" s="178" t="s">
        <v>375</v>
      </c>
      <c r="C16" s="188" t="s">
        <v>376</v>
      </c>
      <c r="D16" s="179" t="s">
        <v>373</v>
      </c>
      <c r="E16" s="180">
        <v>3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217</v>
      </c>
      <c r="T16" s="183" t="s">
        <v>157</v>
      </c>
      <c r="U16" s="161">
        <v>0.98</v>
      </c>
      <c r="V16" s="161">
        <f t="shared" si="6"/>
        <v>2.94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377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9</v>
      </c>
      <c r="B17" s="178" t="s">
        <v>384</v>
      </c>
      <c r="C17" s="188" t="s">
        <v>385</v>
      </c>
      <c r="D17" s="179" t="s">
        <v>373</v>
      </c>
      <c r="E17" s="180">
        <v>3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156</v>
      </c>
      <c r="T17" s="183" t="s">
        <v>157</v>
      </c>
      <c r="U17" s="161">
        <v>0</v>
      </c>
      <c r="V17" s="161">
        <f t="shared" si="6"/>
        <v>0</v>
      </c>
      <c r="W17" s="161"/>
      <c r="X17" s="161" t="s">
        <v>293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10</v>
      </c>
      <c r="B18" s="178" t="s">
        <v>386</v>
      </c>
      <c r="C18" s="188" t="s">
        <v>387</v>
      </c>
      <c r="D18" s="179" t="s">
        <v>373</v>
      </c>
      <c r="E18" s="180">
        <v>3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217</v>
      </c>
      <c r="T18" s="183" t="s">
        <v>157</v>
      </c>
      <c r="U18" s="161">
        <v>0.16300000000000001</v>
      </c>
      <c r="V18" s="161">
        <f t="shared" si="6"/>
        <v>0.49</v>
      </c>
      <c r="W18" s="161"/>
      <c r="X18" s="161" t="s">
        <v>218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377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11</v>
      </c>
      <c r="B19" s="178" t="s">
        <v>388</v>
      </c>
      <c r="C19" s="188" t="s">
        <v>389</v>
      </c>
      <c r="D19" s="179" t="s">
        <v>373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156</v>
      </c>
      <c r="T19" s="183" t="s">
        <v>157</v>
      </c>
      <c r="U19" s="161">
        <v>0</v>
      </c>
      <c r="V19" s="161">
        <f t="shared" si="6"/>
        <v>0</v>
      </c>
      <c r="W19" s="161"/>
      <c r="X19" s="161" t="s">
        <v>293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12</v>
      </c>
      <c r="B20" s="178" t="s">
        <v>390</v>
      </c>
      <c r="C20" s="188" t="s">
        <v>391</v>
      </c>
      <c r="D20" s="179" t="s">
        <v>373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156</v>
      </c>
      <c r="T20" s="183" t="s">
        <v>157</v>
      </c>
      <c r="U20" s="161">
        <v>0</v>
      </c>
      <c r="V20" s="161">
        <f t="shared" si="6"/>
        <v>0</v>
      </c>
      <c r="W20" s="161"/>
      <c r="X20" s="161" t="s">
        <v>218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13</v>
      </c>
      <c r="B21" s="178" t="s">
        <v>392</v>
      </c>
      <c r="C21" s="188" t="s">
        <v>393</v>
      </c>
      <c r="D21" s="179" t="s">
        <v>373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156</v>
      </c>
      <c r="T21" s="183" t="s">
        <v>157</v>
      </c>
      <c r="U21" s="161">
        <v>0</v>
      </c>
      <c r="V21" s="161">
        <f t="shared" si="6"/>
        <v>0</v>
      </c>
      <c r="W21" s="161"/>
      <c r="X21" s="161" t="s">
        <v>293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14</v>
      </c>
      <c r="B22" s="178" t="s">
        <v>394</v>
      </c>
      <c r="C22" s="188" t="s">
        <v>395</v>
      </c>
      <c r="D22" s="179" t="s">
        <v>373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217</v>
      </c>
      <c r="T22" s="183" t="s">
        <v>157</v>
      </c>
      <c r="U22" s="161">
        <v>1.06</v>
      </c>
      <c r="V22" s="161">
        <f t="shared" si="6"/>
        <v>1.06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377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15</v>
      </c>
      <c r="B23" s="178" t="s">
        <v>396</v>
      </c>
      <c r="C23" s="188" t="s">
        <v>397</v>
      </c>
      <c r="D23" s="179" t="s">
        <v>373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156</v>
      </c>
      <c r="T23" s="183" t="s">
        <v>157</v>
      </c>
      <c r="U23" s="161">
        <v>0</v>
      </c>
      <c r="V23" s="161">
        <f t="shared" si="6"/>
        <v>0</v>
      </c>
      <c r="W23" s="161"/>
      <c r="X23" s="161" t="s">
        <v>293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16</v>
      </c>
      <c r="B24" s="178" t="s">
        <v>398</v>
      </c>
      <c r="C24" s="188" t="s">
        <v>399</v>
      </c>
      <c r="D24" s="179" t="s">
        <v>373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156</v>
      </c>
      <c r="T24" s="183" t="s">
        <v>157</v>
      </c>
      <c r="U24" s="161">
        <v>0</v>
      </c>
      <c r="V24" s="161">
        <f t="shared" si="6"/>
        <v>0</v>
      </c>
      <c r="W24" s="161"/>
      <c r="X24" s="161" t="s">
        <v>218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377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151</v>
      </c>
      <c r="B25" s="165" t="s">
        <v>116</v>
      </c>
      <c r="C25" s="186" t="s">
        <v>117</v>
      </c>
      <c r="D25" s="166"/>
      <c r="E25" s="167"/>
      <c r="F25" s="168"/>
      <c r="G25" s="168">
        <f>SUMIF(AG26:AG29,"&lt;&gt;NOR",G26:G29)</f>
        <v>0</v>
      </c>
      <c r="H25" s="168"/>
      <c r="I25" s="168">
        <f>SUM(I26:I29)</f>
        <v>0</v>
      </c>
      <c r="J25" s="168"/>
      <c r="K25" s="168">
        <f>SUM(K26:K29)</f>
        <v>0</v>
      </c>
      <c r="L25" s="168"/>
      <c r="M25" s="168">
        <f>SUM(M26:M29)</f>
        <v>0</v>
      </c>
      <c r="N25" s="168"/>
      <c r="O25" s="168">
        <f>SUM(O26:O29)</f>
        <v>0</v>
      </c>
      <c r="P25" s="168"/>
      <c r="Q25" s="168">
        <f>SUM(Q26:Q29)</f>
        <v>0</v>
      </c>
      <c r="R25" s="168"/>
      <c r="S25" s="168"/>
      <c r="T25" s="169"/>
      <c r="U25" s="163"/>
      <c r="V25" s="163">
        <f>SUM(V26:V29)</f>
        <v>2.2400000000000002</v>
      </c>
      <c r="W25" s="163"/>
      <c r="X25" s="163"/>
      <c r="AG25" t="s">
        <v>152</v>
      </c>
    </row>
    <row r="26" spans="1:60" outlineLevel="1" x14ac:dyDescent="0.2">
      <c r="A26" s="177">
        <v>17</v>
      </c>
      <c r="B26" s="178" t="s">
        <v>400</v>
      </c>
      <c r="C26" s="188" t="s">
        <v>401</v>
      </c>
      <c r="D26" s="179" t="s">
        <v>373</v>
      </c>
      <c r="E26" s="180">
        <v>2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2"/>
      <c r="S26" s="182" t="s">
        <v>156</v>
      </c>
      <c r="T26" s="183" t="s">
        <v>157</v>
      </c>
      <c r="U26" s="161">
        <v>0</v>
      </c>
      <c r="V26" s="161">
        <f>ROUND(E26*U26,2)</f>
        <v>0</v>
      </c>
      <c r="W26" s="161"/>
      <c r="X26" s="161" t="s">
        <v>293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18</v>
      </c>
      <c r="B27" s="178" t="s">
        <v>402</v>
      </c>
      <c r="C27" s="188" t="s">
        <v>403</v>
      </c>
      <c r="D27" s="179" t="s">
        <v>373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2"/>
      <c r="S27" s="182" t="s">
        <v>156</v>
      </c>
      <c r="T27" s="183" t="s">
        <v>157</v>
      </c>
      <c r="U27" s="161">
        <v>0</v>
      </c>
      <c r="V27" s="161">
        <f>ROUND(E27*U27,2)</f>
        <v>0</v>
      </c>
      <c r="W27" s="161"/>
      <c r="X27" s="161" t="s">
        <v>293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19</v>
      </c>
      <c r="B28" s="178" t="s">
        <v>404</v>
      </c>
      <c r="C28" s="188" t="s">
        <v>405</v>
      </c>
      <c r="D28" s="179" t="s">
        <v>373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293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7">
        <v>20</v>
      </c>
      <c r="B29" s="178" t="s">
        <v>406</v>
      </c>
      <c r="C29" s="188" t="s">
        <v>407</v>
      </c>
      <c r="D29" s="179" t="s">
        <v>373</v>
      </c>
      <c r="E29" s="180">
        <v>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 t="s">
        <v>217</v>
      </c>
      <c r="T29" s="183" t="s">
        <v>157</v>
      </c>
      <c r="U29" s="161">
        <v>1.1200000000000001</v>
      </c>
      <c r="V29" s="161">
        <f>ROUND(E29*U29,2)</f>
        <v>2.2400000000000002</v>
      </c>
      <c r="W29" s="161"/>
      <c r="X29" s="161" t="s">
        <v>218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377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4" t="s">
        <v>151</v>
      </c>
      <c r="B30" s="165" t="s">
        <v>108</v>
      </c>
      <c r="C30" s="186" t="s">
        <v>109</v>
      </c>
      <c r="D30" s="166"/>
      <c r="E30" s="167"/>
      <c r="F30" s="168"/>
      <c r="G30" s="168">
        <f>SUMIF(AG31:AG40,"&lt;&gt;NOR",G31:G40)</f>
        <v>0</v>
      </c>
      <c r="H30" s="168"/>
      <c r="I30" s="168">
        <f>SUM(I31:I40)</f>
        <v>0</v>
      </c>
      <c r="J30" s="168"/>
      <c r="K30" s="168">
        <f>SUM(K31:K40)</f>
        <v>0</v>
      </c>
      <c r="L30" s="168"/>
      <c r="M30" s="168">
        <f>SUM(M31:M40)</f>
        <v>0</v>
      </c>
      <c r="N30" s="168"/>
      <c r="O30" s="168">
        <f>SUM(O31:O40)</f>
        <v>0</v>
      </c>
      <c r="P30" s="168"/>
      <c r="Q30" s="168">
        <f>SUM(Q31:Q40)</f>
        <v>0</v>
      </c>
      <c r="R30" s="168"/>
      <c r="S30" s="168"/>
      <c r="T30" s="169"/>
      <c r="U30" s="163"/>
      <c r="V30" s="163">
        <f>SUM(V31:V40)</f>
        <v>7.08</v>
      </c>
      <c r="W30" s="163"/>
      <c r="X30" s="163"/>
      <c r="AG30" t="s">
        <v>152</v>
      </c>
    </row>
    <row r="31" spans="1:60" outlineLevel="1" x14ac:dyDescent="0.2">
      <c r="A31" s="177">
        <v>21</v>
      </c>
      <c r="B31" s="178" t="s">
        <v>408</v>
      </c>
      <c r="C31" s="188" t="s">
        <v>409</v>
      </c>
      <c r="D31" s="179" t="s">
        <v>373</v>
      </c>
      <c r="E31" s="180">
        <v>1</v>
      </c>
      <c r="F31" s="181"/>
      <c r="G31" s="182">
        <f t="shared" ref="G31:G40" si="7">ROUND(E31*F31,2)</f>
        <v>0</v>
      </c>
      <c r="H31" s="181"/>
      <c r="I31" s="182">
        <f t="shared" ref="I31:I40" si="8">ROUND(E31*H31,2)</f>
        <v>0</v>
      </c>
      <c r="J31" s="181"/>
      <c r="K31" s="182">
        <f t="shared" ref="K31:K40" si="9">ROUND(E31*J31,2)</f>
        <v>0</v>
      </c>
      <c r="L31" s="182">
        <v>21</v>
      </c>
      <c r="M31" s="182">
        <f t="shared" ref="M31:M40" si="10">G31*(1+L31/100)</f>
        <v>0</v>
      </c>
      <c r="N31" s="182">
        <v>0</v>
      </c>
      <c r="O31" s="182">
        <f t="shared" ref="O31:O40" si="11">ROUND(E31*N31,2)</f>
        <v>0</v>
      </c>
      <c r="P31" s="182">
        <v>0</v>
      </c>
      <c r="Q31" s="182">
        <f t="shared" ref="Q31:Q40" si="12">ROUND(E31*P31,2)</f>
        <v>0</v>
      </c>
      <c r="R31" s="182"/>
      <c r="S31" s="182" t="s">
        <v>156</v>
      </c>
      <c r="T31" s="183" t="s">
        <v>157</v>
      </c>
      <c r="U31" s="161">
        <v>0</v>
      </c>
      <c r="V31" s="161">
        <f t="shared" ref="V31:V40" si="13">ROUND(E31*U31,2)</f>
        <v>0</v>
      </c>
      <c r="W31" s="161"/>
      <c r="X31" s="161" t="s">
        <v>293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22</v>
      </c>
      <c r="B32" s="178" t="s">
        <v>410</v>
      </c>
      <c r="C32" s="188" t="s">
        <v>411</v>
      </c>
      <c r="D32" s="179" t="s">
        <v>373</v>
      </c>
      <c r="E32" s="180">
        <v>1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217</v>
      </c>
      <c r="T32" s="183" t="s">
        <v>157</v>
      </c>
      <c r="U32" s="161">
        <v>1.23</v>
      </c>
      <c r="V32" s="161">
        <f t="shared" si="13"/>
        <v>1.23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23</v>
      </c>
      <c r="B33" s="178" t="s">
        <v>412</v>
      </c>
      <c r="C33" s="188" t="s">
        <v>413</v>
      </c>
      <c r="D33" s="179" t="s">
        <v>373</v>
      </c>
      <c r="E33" s="180">
        <v>1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217</v>
      </c>
      <c r="T33" s="183" t="s">
        <v>157</v>
      </c>
      <c r="U33" s="161">
        <v>1.27</v>
      </c>
      <c r="V33" s="161">
        <f t="shared" si="13"/>
        <v>1.27</v>
      </c>
      <c r="W33" s="161"/>
      <c r="X33" s="161" t="s">
        <v>218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239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24</v>
      </c>
      <c r="B34" s="178" t="s">
        <v>412</v>
      </c>
      <c r="C34" s="188" t="s">
        <v>413</v>
      </c>
      <c r="D34" s="179" t="s">
        <v>373</v>
      </c>
      <c r="E34" s="180">
        <v>2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217</v>
      </c>
      <c r="T34" s="183" t="s">
        <v>157</v>
      </c>
      <c r="U34" s="161">
        <v>1.27</v>
      </c>
      <c r="V34" s="161">
        <f t="shared" si="13"/>
        <v>2.54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377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7">
        <v>25</v>
      </c>
      <c r="B35" s="178" t="s">
        <v>414</v>
      </c>
      <c r="C35" s="188" t="s">
        <v>415</v>
      </c>
      <c r="D35" s="179" t="s">
        <v>373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156</v>
      </c>
      <c r="T35" s="183" t="s">
        <v>157</v>
      </c>
      <c r="U35" s="161">
        <v>0</v>
      </c>
      <c r="V35" s="161">
        <f t="shared" si="13"/>
        <v>0</v>
      </c>
      <c r="W35" s="161"/>
      <c r="X35" s="161" t="s">
        <v>293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26</v>
      </c>
      <c r="B36" s="178" t="s">
        <v>416</v>
      </c>
      <c r="C36" s="188" t="s">
        <v>417</v>
      </c>
      <c r="D36" s="179" t="s">
        <v>373</v>
      </c>
      <c r="E36" s="180">
        <v>1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156</v>
      </c>
      <c r="T36" s="183" t="s">
        <v>157</v>
      </c>
      <c r="U36" s="161">
        <v>0</v>
      </c>
      <c r="V36" s="161">
        <f t="shared" si="13"/>
        <v>0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377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27</v>
      </c>
      <c r="B37" s="178" t="s">
        <v>418</v>
      </c>
      <c r="C37" s="188" t="s">
        <v>419</v>
      </c>
      <c r="D37" s="179" t="s">
        <v>373</v>
      </c>
      <c r="E37" s="180">
        <v>1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156</v>
      </c>
      <c r="T37" s="183" t="s">
        <v>157</v>
      </c>
      <c r="U37" s="161">
        <v>0</v>
      </c>
      <c r="V37" s="161">
        <f t="shared" si="13"/>
        <v>0</v>
      </c>
      <c r="W37" s="161"/>
      <c r="X37" s="161" t="s">
        <v>293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374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28</v>
      </c>
      <c r="B38" s="178" t="s">
        <v>420</v>
      </c>
      <c r="C38" s="188" t="s">
        <v>421</v>
      </c>
      <c r="D38" s="179" t="s">
        <v>373</v>
      </c>
      <c r="E38" s="180">
        <v>1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156</v>
      </c>
      <c r="T38" s="183" t="s">
        <v>157</v>
      </c>
      <c r="U38" s="161">
        <v>0</v>
      </c>
      <c r="V38" s="161">
        <f t="shared" si="13"/>
        <v>0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377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29</v>
      </c>
      <c r="B39" s="178" t="s">
        <v>422</v>
      </c>
      <c r="C39" s="188" t="s">
        <v>423</v>
      </c>
      <c r="D39" s="179" t="s">
        <v>373</v>
      </c>
      <c r="E39" s="180">
        <v>1</v>
      </c>
      <c r="F39" s="181"/>
      <c r="G39" s="182">
        <f t="shared" si="7"/>
        <v>0</v>
      </c>
      <c r="H39" s="181"/>
      <c r="I39" s="182">
        <f t="shared" si="8"/>
        <v>0</v>
      </c>
      <c r="J39" s="181"/>
      <c r="K39" s="182">
        <f t="shared" si="9"/>
        <v>0</v>
      </c>
      <c r="L39" s="182">
        <v>21</v>
      </c>
      <c r="M39" s="182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2"/>
      <c r="S39" s="182" t="s">
        <v>156</v>
      </c>
      <c r="T39" s="183" t="s">
        <v>157</v>
      </c>
      <c r="U39" s="161">
        <v>0</v>
      </c>
      <c r="V39" s="161">
        <f t="shared" si="13"/>
        <v>0</v>
      </c>
      <c r="W39" s="161"/>
      <c r="X39" s="161" t="s">
        <v>293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30</v>
      </c>
      <c r="B40" s="178" t="s">
        <v>424</v>
      </c>
      <c r="C40" s="188" t="s">
        <v>425</v>
      </c>
      <c r="D40" s="179" t="s">
        <v>373</v>
      </c>
      <c r="E40" s="180">
        <v>1</v>
      </c>
      <c r="F40" s="181"/>
      <c r="G40" s="182">
        <f t="shared" si="7"/>
        <v>0</v>
      </c>
      <c r="H40" s="181"/>
      <c r="I40" s="182">
        <f t="shared" si="8"/>
        <v>0</v>
      </c>
      <c r="J40" s="181"/>
      <c r="K40" s="182">
        <f t="shared" si="9"/>
        <v>0</v>
      </c>
      <c r="L40" s="182">
        <v>21</v>
      </c>
      <c r="M40" s="182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2"/>
      <c r="S40" s="182" t="s">
        <v>217</v>
      </c>
      <c r="T40" s="183" t="s">
        <v>157</v>
      </c>
      <c r="U40" s="161">
        <v>2.04</v>
      </c>
      <c r="V40" s="161">
        <f t="shared" si="13"/>
        <v>2.04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151</v>
      </c>
      <c r="B41" s="165" t="s">
        <v>110</v>
      </c>
      <c r="C41" s="186" t="s">
        <v>111</v>
      </c>
      <c r="D41" s="166"/>
      <c r="E41" s="167"/>
      <c r="F41" s="168"/>
      <c r="G41" s="168">
        <f>SUMIF(AG42:AG53,"&lt;&gt;NOR",G42:G53)</f>
        <v>0</v>
      </c>
      <c r="H41" s="168"/>
      <c r="I41" s="168">
        <f>SUM(I42:I53)</f>
        <v>0</v>
      </c>
      <c r="J41" s="168"/>
      <c r="K41" s="168">
        <f>SUM(K42:K53)</f>
        <v>0</v>
      </c>
      <c r="L41" s="168"/>
      <c r="M41" s="168">
        <f>SUM(M42:M53)</f>
        <v>0</v>
      </c>
      <c r="N41" s="168"/>
      <c r="O41" s="168">
        <f>SUM(O42:O53)</f>
        <v>0</v>
      </c>
      <c r="P41" s="168"/>
      <c r="Q41" s="168">
        <f>SUM(Q42:Q53)</f>
        <v>0</v>
      </c>
      <c r="R41" s="168"/>
      <c r="S41" s="168"/>
      <c r="T41" s="169"/>
      <c r="U41" s="163"/>
      <c r="V41" s="163">
        <f>SUM(V42:V53)</f>
        <v>30.599999999999998</v>
      </c>
      <c r="W41" s="163"/>
      <c r="X41" s="163"/>
      <c r="AG41" t="s">
        <v>152</v>
      </c>
    </row>
    <row r="42" spans="1:60" outlineLevel="1" x14ac:dyDescent="0.2">
      <c r="A42" s="177">
        <v>31</v>
      </c>
      <c r="B42" s="178" t="s">
        <v>426</v>
      </c>
      <c r="C42" s="188" t="s">
        <v>427</v>
      </c>
      <c r="D42" s="179" t="s">
        <v>283</v>
      </c>
      <c r="E42" s="180">
        <v>60</v>
      </c>
      <c r="F42" s="181"/>
      <c r="G42" s="182">
        <f t="shared" ref="G42:G53" si="14">ROUND(E42*F42,2)</f>
        <v>0</v>
      </c>
      <c r="H42" s="181"/>
      <c r="I42" s="182">
        <f t="shared" ref="I42:I53" si="15">ROUND(E42*H42,2)</f>
        <v>0</v>
      </c>
      <c r="J42" s="181"/>
      <c r="K42" s="182">
        <f t="shared" ref="K42:K53" si="16">ROUND(E42*J42,2)</f>
        <v>0</v>
      </c>
      <c r="L42" s="182">
        <v>21</v>
      </c>
      <c r="M42" s="182">
        <f t="shared" ref="M42:M53" si="17">G42*(1+L42/100)</f>
        <v>0</v>
      </c>
      <c r="N42" s="182">
        <v>0</v>
      </c>
      <c r="O42" s="182">
        <f t="shared" ref="O42:O53" si="18">ROUND(E42*N42,2)</f>
        <v>0</v>
      </c>
      <c r="P42" s="182">
        <v>0</v>
      </c>
      <c r="Q42" s="182">
        <f t="shared" ref="Q42:Q53" si="19">ROUND(E42*P42,2)</f>
        <v>0</v>
      </c>
      <c r="R42" s="182"/>
      <c r="S42" s="182" t="s">
        <v>156</v>
      </c>
      <c r="T42" s="183" t="s">
        <v>157</v>
      </c>
      <c r="U42" s="161">
        <v>0</v>
      </c>
      <c r="V42" s="161">
        <f t="shared" ref="V42:V53" si="20">ROUND(E42*U42,2)</f>
        <v>0</v>
      </c>
      <c r="W42" s="161"/>
      <c r="X42" s="161" t="s">
        <v>293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32</v>
      </c>
      <c r="B43" s="178" t="s">
        <v>428</v>
      </c>
      <c r="C43" s="188" t="s">
        <v>429</v>
      </c>
      <c r="D43" s="179" t="s">
        <v>283</v>
      </c>
      <c r="E43" s="180">
        <v>30</v>
      </c>
      <c r="F43" s="181"/>
      <c r="G43" s="182">
        <f t="shared" si="14"/>
        <v>0</v>
      </c>
      <c r="H43" s="181"/>
      <c r="I43" s="182">
        <f t="shared" si="15"/>
        <v>0</v>
      </c>
      <c r="J43" s="181"/>
      <c r="K43" s="182">
        <f t="shared" si="16"/>
        <v>0</v>
      </c>
      <c r="L43" s="182">
        <v>21</v>
      </c>
      <c r="M43" s="182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2"/>
      <c r="S43" s="182" t="s">
        <v>156</v>
      </c>
      <c r="T43" s="183" t="s">
        <v>157</v>
      </c>
      <c r="U43" s="161">
        <v>0</v>
      </c>
      <c r="V43" s="161">
        <f t="shared" si="20"/>
        <v>0</v>
      </c>
      <c r="W43" s="161"/>
      <c r="X43" s="161" t="s">
        <v>293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7">
        <v>33</v>
      </c>
      <c r="B44" s="178" t="s">
        <v>430</v>
      </c>
      <c r="C44" s="188" t="s">
        <v>431</v>
      </c>
      <c r="D44" s="179" t="s">
        <v>283</v>
      </c>
      <c r="E44" s="180">
        <v>40</v>
      </c>
      <c r="F44" s="181"/>
      <c r="G44" s="182">
        <f t="shared" si="14"/>
        <v>0</v>
      </c>
      <c r="H44" s="181"/>
      <c r="I44" s="182">
        <f t="shared" si="15"/>
        <v>0</v>
      </c>
      <c r="J44" s="181"/>
      <c r="K44" s="182">
        <f t="shared" si="16"/>
        <v>0</v>
      </c>
      <c r="L44" s="182">
        <v>21</v>
      </c>
      <c r="M44" s="182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2"/>
      <c r="S44" s="182" t="s">
        <v>156</v>
      </c>
      <c r="T44" s="183" t="s">
        <v>157</v>
      </c>
      <c r="U44" s="161">
        <v>0</v>
      </c>
      <c r="V44" s="161">
        <f t="shared" si="20"/>
        <v>0</v>
      </c>
      <c r="W44" s="161"/>
      <c r="X44" s="161" t="s">
        <v>293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7">
        <v>34</v>
      </c>
      <c r="B45" s="178" t="s">
        <v>432</v>
      </c>
      <c r="C45" s="188" t="s">
        <v>433</v>
      </c>
      <c r="D45" s="179" t="s">
        <v>283</v>
      </c>
      <c r="E45" s="180">
        <v>5</v>
      </c>
      <c r="F45" s="181"/>
      <c r="G45" s="182">
        <f t="shared" si="14"/>
        <v>0</v>
      </c>
      <c r="H45" s="181"/>
      <c r="I45" s="182">
        <f t="shared" si="15"/>
        <v>0</v>
      </c>
      <c r="J45" s="181"/>
      <c r="K45" s="182">
        <f t="shared" si="16"/>
        <v>0</v>
      </c>
      <c r="L45" s="182">
        <v>21</v>
      </c>
      <c r="M45" s="182">
        <f t="shared" si="17"/>
        <v>0</v>
      </c>
      <c r="N45" s="182">
        <v>0</v>
      </c>
      <c r="O45" s="182">
        <f t="shared" si="18"/>
        <v>0</v>
      </c>
      <c r="P45" s="182">
        <v>0</v>
      </c>
      <c r="Q45" s="182">
        <f t="shared" si="19"/>
        <v>0</v>
      </c>
      <c r="R45" s="182" t="s">
        <v>291</v>
      </c>
      <c r="S45" s="182" t="s">
        <v>217</v>
      </c>
      <c r="T45" s="183" t="s">
        <v>157</v>
      </c>
      <c r="U45" s="161">
        <v>0</v>
      </c>
      <c r="V45" s="161">
        <f t="shared" si="20"/>
        <v>0</v>
      </c>
      <c r="W45" s="161"/>
      <c r="X45" s="161" t="s">
        <v>293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56.25" outlineLevel="1" x14ac:dyDescent="0.2">
      <c r="A46" s="177">
        <v>35</v>
      </c>
      <c r="B46" s="178" t="s">
        <v>434</v>
      </c>
      <c r="C46" s="188" t="s">
        <v>435</v>
      </c>
      <c r="D46" s="179" t="s">
        <v>283</v>
      </c>
      <c r="E46" s="180">
        <v>40</v>
      </c>
      <c r="F46" s="181"/>
      <c r="G46" s="182">
        <f t="shared" si="14"/>
        <v>0</v>
      </c>
      <c r="H46" s="181"/>
      <c r="I46" s="182">
        <f t="shared" si="15"/>
        <v>0</v>
      </c>
      <c r="J46" s="181"/>
      <c r="K46" s="182">
        <f t="shared" si="16"/>
        <v>0</v>
      </c>
      <c r="L46" s="182">
        <v>21</v>
      </c>
      <c r="M46" s="182">
        <f t="shared" si="17"/>
        <v>0</v>
      </c>
      <c r="N46" s="182">
        <v>0</v>
      </c>
      <c r="O46" s="182">
        <f t="shared" si="18"/>
        <v>0</v>
      </c>
      <c r="P46" s="182">
        <v>0</v>
      </c>
      <c r="Q46" s="182">
        <f t="shared" si="19"/>
        <v>0</v>
      </c>
      <c r="R46" s="182" t="s">
        <v>291</v>
      </c>
      <c r="S46" s="182" t="s">
        <v>217</v>
      </c>
      <c r="T46" s="183" t="s">
        <v>157</v>
      </c>
      <c r="U46" s="161">
        <v>0</v>
      </c>
      <c r="V46" s="161">
        <f t="shared" si="20"/>
        <v>0</v>
      </c>
      <c r="W46" s="161"/>
      <c r="X46" s="161" t="s">
        <v>293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56.25" outlineLevel="1" x14ac:dyDescent="0.2">
      <c r="A47" s="177">
        <v>36</v>
      </c>
      <c r="B47" s="178" t="s">
        <v>436</v>
      </c>
      <c r="C47" s="188" t="s">
        <v>437</v>
      </c>
      <c r="D47" s="179" t="s">
        <v>283</v>
      </c>
      <c r="E47" s="180">
        <v>35</v>
      </c>
      <c r="F47" s="181"/>
      <c r="G47" s="182">
        <f t="shared" si="14"/>
        <v>0</v>
      </c>
      <c r="H47" s="181"/>
      <c r="I47" s="182">
        <f t="shared" si="15"/>
        <v>0</v>
      </c>
      <c r="J47" s="181"/>
      <c r="K47" s="182">
        <f t="shared" si="16"/>
        <v>0</v>
      </c>
      <c r="L47" s="182">
        <v>21</v>
      </c>
      <c r="M47" s="182">
        <f t="shared" si="17"/>
        <v>0</v>
      </c>
      <c r="N47" s="182">
        <v>0</v>
      </c>
      <c r="O47" s="182">
        <f t="shared" si="18"/>
        <v>0</v>
      </c>
      <c r="P47" s="182">
        <v>0</v>
      </c>
      <c r="Q47" s="182">
        <f t="shared" si="19"/>
        <v>0</v>
      </c>
      <c r="R47" s="182" t="s">
        <v>291</v>
      </c>
      <c r="S47" s="182" t="s">
        <v>217</v>
      </c>
      <c r="T47" s="183" t="s">
        <v>157</v>
      </c>
      <c r="U47" s="161">
        <v>0</v>
      </c>
      <c r="V47" s="161">
        <f t="shared" si="20"/>
        <v>0</v>
      </c>
      <c r="W47" s="161"/>
      <c r="X47" s="161" t="s">
        <v>293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37</v>
      </c>
      <c r="B48" s="178" t="s">
        <v>438</v>
      </c>
      <c r="C48" s="188" t="s">
        <v>439</v>
      </c>
      <c r="D48" s="179" t="s">
        <v>283</v>
      </c>
      <c r="E48" s="180">
        <v>4</v>
      </c>
      <c r="F48" s="181"/>
      <c r="G48" s="182">
        <f t="shared" si="14"/>
        <v>0</v>
      </c>
      <c r="H48" s="181"/>
      <c r="I48" s="182">
        <f t="shared" si="15"/>
        <v>0</v>
      </c>
      <c r="J48" s="181"/>
      <c r="K48" s="182">
        <f t="shared" si="16"/>
        <v>0</v>
      </c>
      <c r="L48" s="182">
        <v>21</v>
      </c>
      <c r="M48" s="182">
        <f t="shared" si="17"/>
        <v>0</v>
      </c>
      <c r="N48" s="182">
        <v>0</v>
      </c>
      <c r="O48" s="182">
        <f t="shared" si="18"/>
        <v>0</v>
      </c>
      <c r="P48" s="182">
        <v>0</v>
      </c>
      <c r="Q48" s="182">
        <f t="shared" si="19"/>
        <v>0</v>
      </c>
      <c r="R48" s="182"/>
      <c r="S48" s="182" t="s">
        <v>156</v>
      </c>
      <c r="T48" s="183" t="s">
        <v>157</v>
      </c>
      <c r="U48" s="161">
        <v>0</v>
      </c>
      <c r="V48" s="161">
        <f t="shared" si="20"/>
        <v>0</v>
      </c>
      <c r="W48" s="161"/>
      <c r="X48" s="161" t="s">
        <v>293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38</v>
      </c>
      <c r="B49" s="178" t="s">
        <v>440</v>
      </c>
      <c r="C49" s="188" t="s">
        <v>441</v>
      </c>
      <c r="D49" s="179" t="s">
        <v>283</v>
      </c>
      <c r="E49" s="180">
        <v>45</v>
      </c>
      <c r="F49" s="181"/>
      <c r="G49" s="182">
        <f t="shared" si="14"/>
        <v>0</v>
      </c>
      <c r="H49" s="181"/>
      <c r="I49" s="182">
        <f t="shared" si="15"/>
        <v>0</v>
      </c>
      <c r="J49" s="181"/>
      <c r="K49" s="182">
        <f t="shared" si="16"/>
        <v>0</v>
      </c>
      <c r="L49" s="182">
        <v>21</v>
      </c>
      <c r="M49" s="182">
        <f t="shared" si="17"/>
        <v>0</v>
      </c>
      <c r="N49" s="182">
        <v>0</v>
      </c>
      <c r="O49" s="182">
        <f t="shared" si="18"/>
        <v>0</v>
      </c>
      <c r="P49" s="182">
        <v>0</v>
      </c>
      <c r="Q49" s="182">
        <f t="shared" si="19"/>
        <v>0</v>
      </c>
      <c r="R49" s="182"/>
      <c r="S49" s="182" t="s">
        <v>156</v>
      </c>
      <c r="T49" s="183" t="s">
        <v>157</v>
      </c>
      <c r="U49" s="161">
        <v>0</v>
      </c>
      <c r="V49" s="161">
        <f t="shared" si="20"/>
        <v>0</v>
      </c>
      <c r="W49" s="161"/>
      <c r="X49" s="161" t="s">
        <v>293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374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39</v>
      </c>
      <c r="B50" s="178" t="s">
        <v>442</v>
      </c>
      <c r="C50" s="188" t="s">
        <v>443</v>
      </c>
      <c r="D50" s="179" t="s">
        <v>283</v>
      </c>
      <c r="E50" s="180">
        <v>75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2"/>
      <c r="S50" s="182" t="s">
        <v>217</v>
      </c>
      <c r="T50" s="183" t="s">
        <v>157</v>
      </c>
      <c r="U50" s="161">
        <v>0.11233</v>
      </c>
      <c r="V50" s="161">
        <f t="shared" si="20"/>
        <v>8.42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377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40</v>
      </c>
      <c r="B51" s="178" t="s">
        <v>444</v>
      </c>
      <c r="C51" s="188" t="s">
        <v>445</v>
      </c>
      <c r="D51" s="179" t="s">
        <v>283</v>
      </c>
      <c r="E51" s="180">
        <v>130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2"/>
      <c r="S51" s="182" t="s">
        <v>217</v>
      </c>
      <c r="T51" s="183" t="s">
        <v>157</v>
      </c>
      <c r="U51" s="161">
        <v>0.14632999999999999</v>
      </c>
      <c r="V51" s="161">
        <f t="shared" si="20"/>
        <v>19.02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377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41</v>
      </c>
      <c r="B52" s="178" t="s">
        <v>446</v>
      </c>
      <c r="C52" s="188" t="s">
        <v>447</v>
      </c>
      <c r="D52" s="179" t="s">
        <v>283</v>
      </c>
      <c r="E52" s="180">
        <v>5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2" t="s">
        <v>448</v>
      </c>
      <c r="S52" s="182" t="s">
        <v>217</v>
      </c>
      <c r="T52" s="183" t="s">
        <v>157</v>
      </c>
      <c r="U52" s="161">
        <v>4.6330000000000003E-2</v>
      </c>
      <c r="V52" s="161">
        <f t="shared" si="20"/>
        <v>0.23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377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7">
        <v>42</v>
      </c>
      <c r="B53" s="178" t="s">
        <v>449</v>
      </c>
      <c r="C53" s="188" t="s">
        <v>450</v>
      </c>
      <c r="D53" s="179" t="s">
        <v>373</v>
      </c>
      <c r="E53" s="180">
        <v>58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2">
        <v>0</v>
      </c>
      <c r="O53" s="182">
        <f t="shared" si="18"/>
        <v>0</v>
      </c>
      <c r="P53" s="182">
        <v>0</v>
      </c>
      <c r="Q53" s="182">
        <f t="shared" si="19"/>
        <v>0</v>
      </c>
      <c r="R53" s="182" t="s">
        <v>448</v>
      </c>
      <c r="S53" s="182" t="s">
        <v>217</v>
      </c>
      <c r="T53" s="183" t="s">
        <v>157</v>
      </c>
      <c r="U53" s="161">
        <v>5.0500000000000003E-2</v>
      </c>
      <c r="V53" s="161">
        <f t="shared" si="20"/>
        <v>2.93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377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114</v>
      </c>
      <c r="C54" s="186" t="s">
        <v>115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8"/>
      <c r="O54" s="168">
        <f>SUM(O55:O58)</f>
        <v>0</v>
      </c>
      <c r="P54" s="168"/>
      <c r="Q54" s="168">
        <f>SUM(Q55:Q58)</f>
        <v>0</v>
      </c>
      <c r="R54" s="168"/>
      <c r="S54" s="168"/>
      <c r="T54" s="169"/>
      <c r="U54" s="163"/>
      <c r="V54" s="163">
        <f>SUM(V55:V58)</f>
        <v>45.680000000000007</v>
      </c>
      <c r="W54" s="163"/>
      <c r="X54" s="163"/>
      <c r="AG54" t="s">
        <v>152</v>
      </c>
    </row>
    <row r="55" spans="1:60" outlineLevel="1" x14ac:dyDescent="0.2">
      <c r="A55" s="177">
        <v>43</v>
      </c>
      <c r="B55" s="178" t="s">
        <v>451</v>
      </c>
      <c r="C55" s="188" t="s">
        <v>452</v>
      </c>
      <c r="D55" s="179" t="s">
        <v>453</v>
      </c>
      <c r="E55" s="180">
        <v>21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217</v>
      </c>
      <c r="T55" s="183" t="s">
        <v>157</v>
      </c>
      <c r="U55" s="161">
        <v>1.23</v>
      </c>
      <c r="V55" s="161">
        <f>ROUND(E55*U55,2)</f>
        <v>25.83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377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44</v>
      </c>
      <c r="B56" s="178" t="s">
        <v>454</v>
      </c>
      <c r="C56" s="188" t="s">
        <v>455</v>
      </c>
      <c r="D56" s="179" t="s">
        <v>453</v>
      </c>
      <c r="E56" s="180">
        <v>21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217</v>
      </c>
      <c r="T56" s="183" t="s">
        <v>157</v>
      </c>
      <c r="U56" s="161">
        <v>0.77</v>
      </c>
      <c r="V56" s="161">
        <f>ROUND(E56*U56,2)</f>
        <v>16.170000000000002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377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45</v>
      </c>
      <c r="B57" s="178" t="s">
        <v>456</v>
      </c>
      <c r="C57" s="188" t="s">
        <v>457</v>
      </c>
      <c r="D57" s="179" t="s">
        <v>453</v>
      </c>
      <c r="E57" s="180">
        <v>4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217</v>
      </c>
      <c r="T57" s="183" t="s">
        <v>157</v>
      </c>
      <c r="U57" s="161">
        <v>0.46</v>
      </c>
      <c r="V57" s="161">
        <f>ROUND(E57*U57,2)</f>
        <v>1.84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46</v>
      </c>
      <c r="B58" s="178" t="s">
        <v>458</v>
      </c>
      <c r="C58" s="188" t="s">
        <v>459</v>
      </c>
      <c r="D58" s="179" t="s">
        <v>453</v>
      </c>
      <c r="E58" s="180">
        <v>4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217</v>
      </c>
      <c r="T58" s="183" t="s">
        <v>157</v>
      </c>
      <c r="U58" s="161">
        <v>0.46</v>
      </c>
      <c r="V58" s="161">
        <f>ROUND(E58*U58,2)</f>
        <v>1.84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4" t="s">
        <v>151</v>
      </c>
      <c r="B59" s="165" t="s">
        <v>112</v>
      </c>
      <c r="C59" s="186" t="s">
        <v>113</v>
      </c>
      <c r="D59" s="166"/>
      <c r="E59" s="167"/>
      <c r="F59" s="168"/>
      <c r="G59" s="168">
        <f>SUMIF(AG60:AG73,"&lt;&gt;NOR",G60:G73)</f>
        <v>0</v>
      </c>
      <c r="H59" s="168"/>
      <c r="I59" s="168">
        <f>SUM(I60:I73)</f>
        <v>0</v>
      </c>
      <c r="J59" s="168"/>
      <c r="K59" s="168">
        <f>SUM(K60:K73)</f>
        <v>0</v>
      </c>
      <c r="L59" s="168"/>
      <c r="M59" s="168">
        <f>SUM(M60:M73)</f>
        <v>0</v>
      </c>
      <c r="N59" s="168"/>
      <c r="O59" s="168">
        <f>SUM(O60:O73)</f>
        <v>0</v>
      </c>
      <c r="P59" s="168"/>
      <c r="Q59" s="168">
        <f>SUM(Q60:Q73)</f>
        <v>0</v>
      </c>
      <c r="R59" s="168"/>
      <c r="S59" s="168"/>
      <c r="T59" s="169"/>
      <c r="U59" s="163"/>
      <c r="V59" s="163">
        <f>SUM(V60:V73)</f>
        <v>18.149999999999999</v>
      </c>
      <c r="W59" s="163"/>
      <c r="X59" s="163"/>
      <c r="AG59" t="s">
        <v>152</v>
      </c>
    </row>
    <row r="60" spans="1:60" outlineLevel="1" x14ac:dyDescent="0.2">
      <c r="A60" s="177">
        <v>47</v>
      </c>
      <c r="B60" s="178" t="s">
        <v>460</v>
      </c>
      <c r="C60" s="188" t="s">
        <v>461</v>
      </c>
      <c r="D60" s="179" t="s">
        <v>238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/>
      <c r="S60" s="182" t="s">
        <v>156</v>
      </c>
      <c r="T60" s="183" t="s">
        <v>157</v>
      </c>
      <c r="U60" s="161">
        <v>0</v>
      </c>
      <c r="V60" s="161">
        <f>ROUND(E60*U60,2)</f>
        <v>0</v>
      </c>
      <c r="W60" s="161"/>
      <c r="X60" s="161" t="s">
        <v>293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7">
        <v>48</v>
      </c>
      <c r="B61" s="178" t="s">
        <v>462</v>
      </c>
      <c r="C61" s="188" t="s">
        <v>463</v>
      </c>
      <c r="D61" s="179" t="s">
        <v>238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/>
      <c r="S61" s="182" t="s">
        <v>156</v>
      </c>
      <c r="T61" s="183" t="s">
        <v>157</v>
      </c>
      <c r="U61" s="161">
        <v>0</v>
      </c>
      <c r="V61" s="161">
        <f>ROUND(E61*U61,2)</f>
        <v>0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377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7">
        <v>49</v>
      </c>
      <c r="B62" s="178" t="s">
        <v>464</v>
      </c>
      <c r="C62" s="188" t="s">
        <v>465</v>
      </c>
      <c r="D62" s="179" t="s">
        <v>238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2"/>
      <c r="S62" s="182" t="s">
        <v>156</v>
      </c>
      <c r="T62" s="183" t="s">
        <v>157</v>
      </c>
      <c r="U62" s="161">
        <v>0</v>
      </c>
      <c r="V62" s="161">
        <f>ROUND(E62*U62,2)</f>
        <v>0</v>
      </c>
      <c r="W62" s="161"/>
      <c r="X62" s="161" t="s">
        <v>218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377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67.5" outlineLevel="1" x14ac:dyDescent="0.2">
      <c r="A63" s="170">
        <v>50</v>
      </c>
      <c r="B63" s="171" t="s">
        <v>466</v>
      </c>
      <c r="C63" s="187" t="s">
        <v>467</v>
      </c>
      <c r="D63" s="172" t="s">
        <v>373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156</v>
      </c>
      <c r="T63" s="176" t="s">
        <v>157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255" t="s">
        <v>468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161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84" t="str">
        <f>C64</f>
        <v>s výzbrojí pro silové napojení všech připojených zařízení a jejich ovládání a jejich příslušenstvím a s výstrojí pro připojení všech periferií - dle dílenské dokumentaca a použitém PLC/DDC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51</v>
      </c>
      <c r="B65" s="171" t="s">
        <v>469</v>
      </c>
      <c r="C65" s="187" t="s">
        <v>470</v>
      </c>
      <c r="D65" s="172" t="s">
        <v>373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448</v>
      </c>
      <c r="S65" s="175" t="s">
        <v>217</v>
      </c>
      <c r="T65" s="176" t="s">
        <v>157</v>
      </c>
      <c r="U65" s="161">
        <v>2.65</v>
      </c>
      <c r="V65" s="161">
        <f>ROUND(E65*U65,2)</f>
        <v>2.65</v>
      </c>
      <c r="W65" s="161"/>
      <c r="X65" s="161" t="s">
        <v>218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239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66" t="s">
        <v>471</v>
      </c>
      <c r="D66" s="267"/>
      <c r="E66" s="267"/>
      <c r="F66" s="267"/>
      <c r="G66" s="26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4" t="str">
        <f>C66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52</v>
      </c>
      <c r="B67" s="178" t="s">
        <v>472</v>
      </c>
      <c r="C67" s="188" t="s">
        <v>473</v>
      </c>
      <c r="D67" s="179" t="s">
        <v>474</v>
      </c>
      <c r="E67" s="180">
        <v>1</v>
      </c>
      <c r="F67" s="181"/>
      <c r="G67" s="182">
        <f t="shared" ref="G67:G73" si="21">ROUND(E67*F67,2)</f>
        <v>0</v>
      </c>
      <c r="H67" s="181"/>
      <c r="I67" s="182">
        <f t="shared" ref="I67:I73" si="22">ROUND(E67*H67,2)</f>
        <v>0</v>
      </c>
      <c r="J67" s="181"/>
      <c r="K67" s="182">
        <f t="shared" ref="K67:K73" si="23">ROUND(E67*J67,2)</f>
        <v>0</v>
      </c>
      <c r="L67" s="182">
        <v>21</v>
      </c>
      <c r="M67" s="182">
        <f t="shared" ref="M67:M73" si="24">G67*(1+L67/100)</f>
        <v>0</v>
      </c>
      <c r="N67" s="182">
        <v>0</v>
      </c>
      <c r="O67" s="182">
        <f t="shared" ref="O67:O73" si="25">ROUND(E67*N67,2)</f>
        <v>0</v>
      </c>
      <c r="P67" s="182">
        <v>0</v>
      </c>
      <c r="Q67" s="182">
        <f t="shared" ref="Q67:Q73" si="26"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 t="shared" ref="V67:V73" si="27"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377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7">
        <v>53</v>
      </c>
      <c r="B68" s="178" t="s">
        <v>475</v>
      </c>
      <c r="C68" s="188" t="s">
        <v>476</v>
      </c>
      <c r="D68" s="179" t="s">
        <v>238</v>
      </c>
      <c r="E68" s="180">
        <v>1</v>
      </c>
      <c r="F68" s="181"/>
      <c r="G68" s="182">
        <f t="shared" si="21"/>
        <v>0</v>
      </c>
      <c r="H68" s="181"/>
      <c r="I68" s="182">
        <f t="shared" si="22"/>
        <v>0</v>
      </c>
      <c r="J68" s="181"/>
      <c r="K68" s="182">
        <f t="shared" si="23"/>
        <v>0</v>
      </c>
      <c r="L68" s="182">
        <v>21</v>
      </c>
      <c r="M68" s="182">
        <f t="shared" si="24"/>
        <v>0</v>
      </c>
      <c r="N68" s="182">
        <v>0</v>
      </c>
      <c r="O68" s="182">
        <f t="shared" si="25"/>
        <v>0</v>
      </c>
      <c r="P68" s="182">
        <v>0</v>
      </c>
      <c r="Q68" s="182">
        <f t="shared" si="26"/>
        <v>0</v>
      </c>
      <c r="R68" s="182"/>
      <c r="S68" s="182" t="s">
        <v>156</v>
      </c>
      <c r="T68" s="183" t="s">
        <v>157</v>
      </c>
      <c r="U68" s="161">
        <v>0</v>
      </c>
      <c r="V68" s="161">
        <f t="shared" si="27"/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377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7">
        <v>54</v>
      </c>
      <c r="B69" s="178" t="s">
        <v>477</v>
      </c>
      <c r="C69" s="188" t="s">
        <v>478</v>
      </c>
      <c r="D69" s="179" t="s">
        <v>238</v>
      </c>
      <c r="E69" s="180">
        <v>1</v>
      </c>
      <c r="F69" s="181"/>
      <c r="G69" s="182">
        <f t="shared" si="21"/>
        <v>0</v>
      </c>
      <c r="H69" s="181"/>
      <c r="I69" s="182">
        <f t="shared" si="22"/>
        <v>0</v>
      </c>
      <c r="J69" s="181"/>
      <c r="K69" s="182">
        <f t="shared" si="23"/>
        <v>0</v>
      </c>
      <c r="L69" s="182">
        <v>21</v>
      </c>
      <c r="M69" s="182">
        <f t="shared" si="24"/>
        <v>0</v>
      </c>
      <c r="N69" s="182">
        <v>0</v>
      </c>
      <c r="O69" s="182">
        <f t="shared" si="25"/>
        <v>0</v>
      </c>
      <c r="P69" s="182">
        <v>0</v>
      </c>
      <c r="Q69" s="182">
        <f t="shared" si="26"/>
        <v>0</v>
      </c>
      <c r="R69" s="182"/>
      <c r="S69" s="182" t="s">
        <v>156</v>
      </c>
      <c r="T69" s="183" t="s">
        <v>157</v>
      </c>
      <c r="U69" s="161">
        <v>0</v>
      </c>
      <c r="V69" s="161">
        <f t="shared" si="27"/>
        <v>0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377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7">
        <v>55</v>
      </c>
      <c r="B70" s="178" t="s">
        <v>479</v>
      </c>
      <c r="C70" s="188" t="s">
        <v>480</v>
      </c>
      <c r="D70" s="179" t="s">
        <v>238</v>
      </c>
      <c r="E70" s="180">
        <v>1</v>
      </c>
      <c r="F70" s="181"/>
      <c r="G70" s="182">
        <f t="shared" si="21"/>
        <v>0</v>
      </c>
      <c r="H70" s="181"/>
      <c r="I70" s="182">
        <f t="shared" si="22"/>
        <v>0</v>
      </c>
      <c r="J70" s="181"/>
      <c r="K70" s="182">
        <f t="shared" si="23"/>
        <v>0</v>
      </c>
      <c r="L70" s="182">
        <v>21</v>
      </c>
      <c r="M70" s="182">
        <f t="shared" si="24"/>
        <v>0</v>
      </c>
      <c r="N70" s="182">
        <v>0</v>
      </c>
      <c r="O70" s="182">
        <f t="shared" si="25"/>
        <v>0</v>
      </c>
      <c r="P70" s="182">
        <v>0</v>
      </c>
      <c r="Q70" s="182">
        <f t="shared" si="26"/>
        <v>0</v>
      </c>
      <c r="R70" s="182"/>
      <c r="S70" s="182" t="s">
        <v>156</v>
      </c>
      <c r="T70" s="183" t="s">
        <v>157</v>
      </c>
      <c r="U70" s="161">
        <v>0</v>
      </c>
      <c r="V70" s="161">
        <f t="shared" si="27"/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377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7">
        <v>56</v>
      </c>
      <c r="B71" s="178" t="s">
        <v>481</v>
      </c>
      <c r="C71" s="188" t="s">
        <v>482</v>
      </c>
      <c r="D71" s="179" t="s">
        <v>453</v>
      </c>
      <c r="E71" s="180">
        <v>25</v>
      </c>
      <c r="F71" s="181"/>
      <c r="G71" s="182">
        <f t="shared" si="21"/>
        <v>0</v>
      </c>
      <c r="H71" s="181"/>
      <c r="I71" s="182">
        <f t="shared" si="22"/>
        <v>0</v>
      </c>
      <c r="J71" s="181"/>
      <c r="K71" s="182">
        <f t="shared" si="23"/>
        <v>0</v>
      </c>
      <c r="L71" s="182">
        <v>21</v>
      </c>
      <c r="M71" s="182">
        <f t="shared" si="24"/>
        <v>0</v>
      </c>
      <c r="N71" s="182">
        <v>0</v>
      </c>
      <c r="O71" s="182">
        <f t="shared" si="25"/>
        <v>0</v>
      </c>
      <c r="P71" s="182">
        <v>0</v>
      </c>
      <c r="Q71" s="182">
        <f t="shared" si="26"/>
        <v>0</v>
      </c>
      <c r="R71" s="182"/>
      <c r="S71" s="182" t="s">
        <v>217</v>
      </c>
      <c r="T71" s="183" t="s">
        <v>157</v>
      </c>
      <c r="U71" s="161">
        <v>0.62</v>
      </c>
      <c r="V71" s="161">
        <f t="shared" si="27"/>
        <v>15.5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57</v>
      </c>
      <c r="B72" s="178" t="s">
        <v>483</v>
      </c>
      <c r="C72" s="188" t="s">
        <v>484</v>
      </c>
      <c r="D72" s="179" t="s">
        <v>238</v>
      </c>
      <c r="E72" s="180">
        <v>1</v>
      </c>
      <c r="F72" s="181"/>
      <c r="G72" s="182">
        <f t="shared" si="21"/>
        <v>0</v>
      </c>
      <c r="H72" s="181"/>
      <c r="I72" s="182">
        <f t="shared" si="22"/>
        <v>0</v>
      </c>
      <c r="J72" s="181"/>
      <c r="K72" s="182">
        <f t="shared" si="23"/>
        <v>0</v>
      </c>
      <c r="L72" s="182">
        <v>21</v>
      </c>
      <c r="M72" s="182">
        <f t="shared" si="24"/>
        <v>0</v>
      </c>
      <c r="N72" s="182">
        <v>0</v>
      </c>
      <c r="O72" s="182">
        <f t="shared" si="25"/>
        <v>0</v>
      </c>
      <c r="P72" s="182">
        <v>0</v>
      </c>
      <c r="Q72" s="182">
        <f t="shared" si="26"/>
        <v>0</v>
      </c>
      <c r="R72" s="182"/>
      <c r="S72" s="182" t="s">
        <v>156</v>
      </c>
      <c r="T72" s="183" t="s">
        <v>157</v>
      </c>
      <c r="U72" s="161">
        <v>0</v>
      </c>
      <c r="V72" s="161">
        <f t="shared" si="27"/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377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0">
        <v>58</v>
      </c>
      <c r="B73" s="171" t="s">
        <v>485</v>
      </c>
      <c r="C73" s="187" t="s">
        <v>486</v>
      </c>
      <c r="D73" s="172" t="s">
        <v>238</v>
      </c>
      <c r="E73" s="173">
        <v>1</v>
      </c>
      <c r="F73" s="174"/>
      <c r="G73" s="175">
        <f t="shared" si="21"/>
        <v>0</v>
      </c>
      <c r="H73" s="174"/>
      <c r="I73" s="175">
        <f t="shared" si="22"/>
        <v>0</v>
      </c>
      <c r="J73" s="174"/>
      <c r="K73" s="175">
        <f t="shared" si="23"/>
        <v>0</v>
      </c>
      <c r="L73" s="175">
        <v>21</v>
      </c>
      <c r="M73" s="175">
        <f t="shared" si="24"/>
        <v>0</v>
      </c>
      <c r="N73" s="175">
        <v>0</v>
      </c>
      <c r="O73" s="175">
        <f t="shared" si="25"/>
        <v>0</v>
      </c>
      <c r="P73" s="175">
        <v>0</v>
      </c>
      <c r="Q73" s="175">
        <f t="shared" si="26"/>
        <v>0</v>
      </c>
      <c r="R73" s="175"/>
      <c r="S73" s="175" t="s">
        <v>156</v>
      </c>
      <c r="T73" s="176" t="s">
        <v>157</v>
      </c>
      <c r="U73" s="161">
        <v>0</v>
      </c>
      <c r="V73" s="161">
        <f t="shared" si="27"/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377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3"/>
      <c r="B74" s="4"/>
      <c r="C74" s="18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138</v>
      </c>
    </row>
    <row r="75" spans="1:60" x14ac:dyDescent="0.2">
      <c r="A75" s="154"/>
      <c r="B75" s="155" t="s">
        <v>29</v>
      </c>
      <c r="C75" s="190"/>
      <c r="D75" s="156"/>
      <c r="E75" s="157"/>
      <c r="F75" s="157"/>
      <c r="G75" s="185">
        <f>G8+G25+G30+G41+G54+G59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210</v>
      </c>
    </row>
    <row r="76" spans="1:60" x14ac:dyDescent="0.2">
      <c r="C76" s="191"/>
      <c r="D76" s="10"/>
      <c r="AG76" t="s">
        <v>211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pG5Ku6r2LqshQqjnY9KscIXXIfB1qWn77Zj9IEs222xVjHNa+zsT5DlaC0NQnmS0YJSarL7124WYPUACGBp8A==" saltValue="go0MNfByUdQdf2ID+bYFbw==" spinCount="100000" sheet="1"/>
  <mergeCells count="6">
    <mergeCell ref="C66:G66"/>
    <mergeCell ref="A1:G1"/>
    <mergeCell ref="C2:G2"/>
    <mergeCell ref="C3:G3"/>
    <mergeCell ref="C4:G4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49</v>
      </c>
      <c r="C3" s="260" t="s">
        <v>50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55</v>
      </c>
      <c r="C4" s="263" t="s">
        <v>56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88</v>
      </c>
      <c r="C8" s="186" t="s">
        <v>89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152</v>
      </c>
    </row>
    <row r="9" spans="1:60" ht="22.5" outlineLevel="1" x14ac:dyDescent="0.2">
      <c r="A9" s="170">
        <v>1</v>
      </c>
      <c r="B9" s="171" t="s">
        <v>487</v>
      </c>
      <c r="C9" s="187" t="s">
        <v>488</v>
      </c>
      <c r="D9" s="172" t="s">
        <v>283</v>
      </c>
      <c r="E9" s="173">
        <v>14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6" t="s">
        <v>157</v>
      </c>
      <c r="U9" s="161">
        <v>0</v>
      </c>
      <c r="V9" s="161">
        <f>ROUND(E9*U9,2)</f>
        <v>0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239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5" t="s">
        <v>489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161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4" t="s">
        <v>490</v>
      </c>
      <c r="D11" s="192"/>
      <c r="E11" s="193">
        <v>14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258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2</v>
      </c>
      <c r="B12" s="171" t="s">
        <v>491</v>
      </c>
      <c r="C12" s="187" t="s">
        <v>492</v>
      </c>
      <c r="D12" s="172" t="s">
        <v>283</v>
      </c>
      <c r="E12" s="173">
        <v>4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156</v>
      </c>
      <c r="T12" s="176" t="s">
        <v>157</v>
      </c>
      <c r="U12" s="161">
        <v>0</v>
      </c>
      <c r="V12" s="161">
        <f>ROUND(E12*U12,2)</f>
        <v>0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239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5" t="s">
        <v>489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161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4" t="s">
        <v>493</v>
      </c>
      <c r="D14" s="192"/>
      <c r="E14" s="193">
        <v>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258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4" t="s">
        <v>151</v>
      </c>
      <c r="B15" s="165" t="s">
        <v>90</v>
      </c>
      <c r="C15" s="186" t="s">
        <v>91</v>
      </c>
      <c r="D15" s="166"/>
      <c r="E15" s="167"/>
      <c r="F15" s="168"/>
      <c r="G15" s="168">
        <f>SUMIF(AG16:AG65,"&lt;&gt;NOR",G16:G65)</f>
        <v>0</v>
      </c>
      <c r="H15" s="168"/>
      <c r="I15" s="168">
        <f>SUM(I16:I65)</f>
        <v>0</v>
      </c>
      <c r="J15" s="168"/>
      <c r="K15" s="168">
        <f>SUM(K16:K65)</f>
        <v>0</v>
      </c>
      <c r="L15" s="168"/>
      <c r="M15" s="168">
        <f>SUM(M16:M65)</f>
        <v>0</v>
      </c>
      <c r="N15" s="168"/>
      <c r="O15" s="168">
        <f>SUM(O16:O65)</f>
        <v>0.29000000000000004</v>
      </c>
      <c r="P15" s="168"/>
      <c r="Q15" s="168">
        <f>SUM(Q16:Q65)</f>
        <v>0</v>
      </c>
      <c r="R15" s="168"/>
      <c r="S15" s="168"/>
      <c r="T15" s="169"/>
      <c r="U15" s="163"/>
      <c r="V15" s="163">
        <f>SUM(V16:V65)</f>
        <v>55.94</v>
      </c>
      <c r="W15" s="163"/>
      <c r="X15" s="163"/>
      <c r="AG15" t="s">
        <v>152</v>
      </c>
    </row>
    <row r="16" spans="1:60" outlineLevel="1" x14ac:dyDescent="0.2">
      <c r="A16" s="170">
        <v>3</v>
      </c>
      <c r="B16" s="171" t="s">
        <v>494</v>
      </c>
      <c r="C16" s="187" t="s">
        <v>495</v>
      </c>
      <c r="D16" s="172" t="s">
        <v>283</v>
      </c>
      <c r="E16" s="173">
        <v>6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1.16E-3</v>
      </c>
      <c r="O16" s="175">
        <f>ROUND(E16*N16,2)</f>
        <v>0.01</v>
      </c>
      <c r="P16" s="175">
        <v>0</v>
      </c>
      <c r="Q16" s="175">
        <f>ROUND(E16*P16,2)</f>
        <v>0</v>
      </c>
      <c r="R16" s="175" t="s">
        <v>496</v>
      </c>
      <c r="S16" s="175" t="s">
        <v>217</v>
      </c>
      <c r="T16" s="176" t="s">
        <v>217</v>
      </c>
      <c r="U16" s="161">
        <v>0.28499999999999998</v>
      </c>
      <c r="V16" s="161">
        <f>ROUND(E16*U16,2)</f>
        <v>1.71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239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6" t="s">
        <v>497</v>
      </c>
      <c r="D17" s="267"/>
      <c r="E17" s="267"/>
      <c r="F17" s="267"/>
      <c r="G17" s="26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7" t="s">
        <v>498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161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4</v>
      </c>
      <c r="B19" s="171" t="s">
        <v>499</v>
      </c>
      <c r="C19" s="187" t="s">
        <v>500</v>
      </c>
      <c r="D19" s="172" t="s">
        <v>283</v>
      </c>
      <c r="E19" s="173">
        <v>16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1.66E-3</v>
      </c>
      <c r="O19" s="175">
        <f>ROUND(E19*N19,2)</f>
        <v>0.03</v>
      </c>
      <c r="P19" s="175">
        <v>0</v>
      </c>
      <c r="Q19" s="175">
        <f>ROUND(E19*P19,2)</f>
        <v>0</v>
      </c>
      <c r="R19" s="175" t="s">
        <v>496</v>
      </c>
      <c r="S19" s="175" t="s">
        <v>217</v>
      </c>
      <c r="T19" s="176" t="s">
        <v>217</v>
      </c>
      <c r="U19" s="161">
        <v>0.31900000000000001</v>
      </c>
      <c r="V19" s="161">
        <f>ROUND(E19*U19,2)</f>
        <v>5.0999999999999996</v>
      </c>
      <c r="W19" s="161"/>
      <c r="X19" s="161" t="s">
        <v>218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239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6" t="s">
        <v>497</v>
      </c>
      <c r="D20" s="267"/>
      <c r="E20" s="267"/>
      <c r="F20" s="267"/>
      <c r="G20" s="26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498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5</v>
      </c>
      <c r="B22" s="171" t="s">
        <v>501</v>
      </c>
      <c r="C22" s="187" t="s">
        <v>502</v>
      </c>
      <c r="D22" s="172" t="s">
        <v>283</v>
      </c>
      <c r="E22" s="173">
        <v>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4.0000000000000003E-5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496</v>
      </c>
      <c r="S22" s="175" t="s">
        <v>217</v>
      </c>
      <c r="T22" s="176" t="s">
        <v>217</v>
      </c>
      <c r="U22" s="161">
        <v>0.129</v>
      </c>
      <c r="V22" s="161">
        <f>ROUND(E22*U22,2)</f>
        <v>0.77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239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5" t="s">
        <v>503</v>
      </c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161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4" t="s">
        <v>504</v>
      </c>
      <c r="D24" s="192"/>
      <c r="E24" s="193">
        <v>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258</v>
      </c>
      <c r="AH24" s="151">
        <v>5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0">
        <v>6</v>
      </c>
      <c r="B25" s="171" t="s">
        <v>505</v>
      </c>
      <c r="C25" s="187" t="s">
        <v>506</v>
      </c>
      <c r="D25" s="172" t="s">
        <v>283</v>
      </c>
      <c r="E25" s="173">
        <v>10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4.0000000000000003E-5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496</v>
      </c>
      <c r="S25" s="175" t="s">
        <v>217</v>
      </c>
      <c r="T25" s="176" t="s">
        <v>217</v>
      </c>
      <c r="U25" s="161">
        <v>0.14199999999999999</v>
      </c>
      <c r="V25" s="161">
        <f>ROUND(E25*U25,2)</f>
        <v>1.42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239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503</v>
      </c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161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4" t="s">
        <v>507</v>
      </c>
      <c r="D27" s="192"/>
      <c r="E27" s="193">
        <v>10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258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7</v>
      </c>
      <c r="B28" s="171" t="s">
        <v>508</v>
      </c>
      <c r="C28" s="187" t="s">
        <v>509</v>
      </c>
      <c r="D28" s="172" t="s">
        <v>283</v>
      </c>
      <c r="E28" s="173">
        <v>16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5.0000000000000002E-5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496</v>
      </c>
      <c r="S28" s="175" t="s">
        <v>217</v>
      </c>
      <c r="T28" s="176" t="s">
        <v>217</v>
      </c>
      <c r="U28" s="161">
        <v>0.14199999999999999</v>
      </c>
      <c r="V28" s="161">
        <f>ROUND(E28*U28,2)</f>
        <v>2.27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239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5" t="s">
        <v>503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161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510</v>
      </c>
      <c r="D30" s="192"/>
      <c r="E30" s="193">
        <v>16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258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0">
        <v>8</v>
      </c>
      <c r="B31" s="171" t="s">
        <v>511</v>
      </c>
      <c r="C31" s="187" t="s">
        <v>512</v>
      </c>
      <c r="D31" s="172" t="s">
        <v>283</v>
      </c>
      <c r="E31" s="173">
        <v>24.5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1.2999999999999999E-4</v>
      </c>
      <c r="O31" s="175">
        <f>ROUND(E31*N31,2)</f>
        <v>0</v>
      </c>
      <c r="P31" s="175">
        <v>0</v>
      </c>
      <c r="Q31" s="175">
        <f>ROUND(E31*P31,2)</f>
        <v>0</v>
      </c>
      <c r="R31" s="175" t="s">
        <v>496</v>
      </c>
      <c r="S31" s="175" t="s">
        <v>217</v>
      </c>
      <c r="T31" s="176" t="s">
        <v>217</v>
      </c>
      <c r="U31" s="161">
        <v>0.17</v>
      </c>
      <c r="V31" s="161">
        <f>ROUND(E31*U31,2)</f>
        <v>4.17</v>
      </c>
      <c r="W31" s="161"/>
      <c r="X31" s="161" t="s">
        <v>218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239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5" t="s">
        <v>503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161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513</v>
      </c>
      <c r="D33" s="192"/>
      <c r="E33" s="193">
        <v>24.5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258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7">
        <v>9</v>
      </c>
      <c r="B34" s="178" t="s">
        <v>514</v>
      </c>
      <c r="C34" s="188" t="s">
        <v>515</v>
      </c>
      <c r="D34" s="179" t="s">
        <v>320</v>
      </c>
      <c r="E34" s="180">
        <v>7</v>
      </c>
      <c r="F34" s="181"/>
      <c r="G34" s="182">
        <f t="shared" ref="G34:G41" si="0">ROUND(E34*F34,2)</f>
        <v>0</v>
      </c>
      <c r="H34" s="181"/>
      <c r="I34" s="182">
        <f t="shared" ref="I34:I41" si="1">ROUND(E34*H34,2)</f>
        <v>0</v>
      </c>
      <c r="J34" s="181"/>
      <c r="K34" s="182">
        <f t="shared" ref="K34:K41" si="2">ROUND(E34*J34,2)</f>
        <v>0</v>
      </c>
      <c r="L34" s="182">
        <v>21</v>
      </c>
      <c r="M34" s="182">
        <f t="shared" ref="M34:M41" si="3">G34*(1+L34/100)</f>
        <v>0</v>
      </c>
      <c r="N34" s="182">
        <v>0</v>
      </c>
      <c r="O34" s="182">
        <f t="shared" ref="O34:O41" si="4">ROUND(E34*N34,2)</f>
        <v>0</v>
      </c>
      <c r="P34" s="182">
        <v>0</v>
      </c>
      <c r="Q34" s="182">
        <f t="shared" ref="Q34:Q41" si="5">ROUND(E34*P34,2)</f>
        <v>0</v>
      </c>
      <c r="R34" s="182" t="s">
        <v>496</v>
      </c>
      <c r="S34" s="182" t="s">
        <v>217</v>
      </c>
      <c r="T34" s="183" t="s">
        <v>217</v>
      </c>
      <c r="U34" s="161">
        <v>8.3000000000000004E-2</v>
      </c>
      <c r="V34" s="161">
        <f t="shared" ref="V34:V41" si="6">ROUND(E34*U34,2)</f>
        <v>0.57999999999999996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239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10</v>
      </c>
      <c r="B35" s="178" t="s">
        <v>516</v>
      </c>
      <c r="C35" s="188" t="s">
        <v>517</v>
      </c>
      <c r="D35" s="179" t="s">
        <v>320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3.6999999999999999E-4</v>
      </c>
      <c r="O35" s="182">
        <f t="shared" si="4"/>
        <v>0</v>
      </c>
      <c r="P35" s="182">
        <v>0</v>
      </c>
      <c r="Q35" s="182">
        <f t="shared" si="5"/>
        <v>0</v>
      </c>
      <c r="R35" s="182" t="s">
        <v>496</v>
      </c>
      <c r="S35" s="182" t="s">
        <v>217</v>
      </c>
      <c r="T35" s="183" t="s">
        <v>217</v>
      </c>
      <c r="U35" s="161">
        <v>0.22700000000000001</v>
      </c>
      <c r="V35" s="161">
        <f t="shared" si="6"/>
        <v>0.23</v>
      </c>
      <c r="W35" s="161"/>
      <c r="X35" s="161" t="s">
        <v>218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239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11</v>
      </c>
      <c r="B36" s="178" t="s">
        <v>518</v>
      </c>
      <c r="C36" s="188" t="s">
        <v>519</v>
      </c>
      <c r="D36" s="179" t="s">
        <v>320</v>
      </c>
      <c r="E36" s="180">
        <v>1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5.0000000000000001E-4</v>
      </c>
      <c r="O36" s="182">
        <f t="shared" si="4"/>
        <v>0</v>
      </c>
      <c r="P36" s="182">
        <v>0</v>
      </c>
      <c r="Q36" s="182">
        <f t="shared" si="5"/>
        <v>0</v>
      </c>
      <c r="R36" s="182" t="s">
        <v>496</v>
      </c>
      <c r="S36" s="182" t="s">
        <v>217</v>
      </c>
      <c r="T36" s="183" t="s">
        <v>217</v>
      </c>
      <c r="U36" s="161">
        <v>0.22700000000000001</v>
      </c>
      <c r="V36" s="161">
        <f t="shared" si="6"/>
        <v>0.23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239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12</v>
      </c>
      <c r="B37" s="178" t="s">
        <v>520</v>
      </c>
      <c r="C37" s="188" t="s">
        <v>521</v>
      </c>
      <c r="D37" s="179" t="s">
        <v>320</v>
      </c>
      <c r="E37" s="180">
        <v>2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3.2000000000000003E-4</v>
      </c>
      <c r="O37" s="182">
        <f t="shared" si="4"/>
        <v>0</v>
      </c>
      <c r="P37" s="182">
        <v>0</v>
      </c>
      <c r="Q37" s="182">
        <f t="shared" si="5"/>
        <v>0</v>
      </c>
      <c r="R37" s="182" t="s">
        <v>496</v>
      </c>
      <c r="S37" s="182" t="s">
        <v>217</v>
      </c>
      <c r="T37" s="183" t="s">
        <v>217</v>
      </c>
      <c r="U37" s="161">
        <v>0.22700000000000001</v>
      </c>
      <c r="V37" s="161">
        <f t="shared" si="6"/>
        <v>0.45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239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13</v>
      </c>
      <c r="B38" s="178" t="s">
        <v>522</v>
      </c>
      <c r="C38" s="188" t="s">
        <v>523</v>
      </c>
      <c r="D38" s="179" t="s">
        <v>320</v>
      </c>
      <c r="E38" s="180">
        <v>3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5.1999999999999995E-4</v>
      </c>
      <c r="O38" s="182">
        <f t="shared" si="4"/>
        <v>0</v>
      </c>
      <c r="P38" s="182">
        <v>0</v>
      </c>
      <c r="Q38" s="182">
        <f t="shared" si="5"/>
        <v>0</v>
      </c>
      <c r="R38" s="182" t="s">
        <v>496</v>
      </c>
      <c r="S38" s="182" t="s">
        <v>217</v>
      </c>
      <c r="T38" s="183" t="s">
        <v>217</v>
      </c>
      <c r="U38" s="161">
        <v>0.26900000000000002</v>
      </c>
      <c r="V38" s="161">
        <f t="shared" si="6"/>
        <v>0.81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239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14</v>
      </c>
      <c r="B39" s="178" t="s">
        <v>524</v>
      </c>
      <c r="C39" s="188" t="s">
        <v>525</v>
      </c>
      <c r="D39" s="179" t="s">
        <v>320</v>
      </c>
      <c r="E39" s="180">
        <v>1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 t="s">
        <v>496</v>
      </c>
      <c r="S39" s="182" t="s">
        <v>217</v>
      </c>
      <c r="T39" s="183" t="s">
        <v>217</v>
      </c>
      <c r="U39" s="161">
        <v>0.26900000000000002</v>
      </c>
      <c r="V39" s="161">
        <f t="shared" si="6"/>
        <v>0.27</v>
      </c>
      <c r="W39" s="161"/>
      <c r="X39" s="161" t="s">
        <v>218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239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15</v>
      </c>
      <c r="B40" s="178" t="s">
        <v>526</v>
      </c>
      <c r="C40" s="188" t="s">
        <v>527</v>
      </c>
      <c r="D40" s="179" t="s">
        <v>320</v>
      </c>
      <c r="E40" s="180">
        <v>1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4.8000000000000001E-4</v>
      </c>
      <c r="O40" s="182">
        <f t="shared" si="4"/>
        <v>0</v>
      </c>
      <c r="P40" s="182">
        <v>0</v>
      </c>
      <c r="Q40" s="182">
        <f t="shared" si="5"/>
        <v>0</v>
      </c>
      <c r="R40" s="182" t="s">
        <v>496</v>
      </c>
      <c r="S40" s="182" t="s">
        <v>217</v>
      </c>
      <c r="T40" s="183" t="s">
        <v>217</v>
      </c>
      <c r="U40" s="161">
        <v>0.26900000000000002</v>
      </c>
      <c r="V40" s="161">
        <f t="shared" si="6"/>
        <v>0.27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0">
        <v>16</v>
      </c>
      <c r="B41" s="171" t="s">
        <v>528</v>
      </c>
      <c r="C41" s="187" t="s">
        <v>529</v>
      </c>
      <c r="D41" s="172" t="s">
        <v>283</v>
      </c>
      <c r="E41" s="173">
        <v>56.5</v>
      </c>
      <c r="F41" s="174"/>
      <c r="G41" s="175">
        <f t="shared" si="0"/>
        <v>0</v>
      </c>
      <c r="H41" s="174"/>
      <c r="I41" s="175">
        <f t="shared" si="1"/>
        <v>0</v>
      </c>
      <c r="J41" s="174"/>
      <c r="K41" s="175">
        <f t="shared" si="2"/>
        <v>0</v>
      </c>
      <c r="L41" s="175">
        <v>21</v>
      </c>
      <c r="M41" s="175">
        <f t="shared" si="3"/>
        <v>0</v>
      </c>
      <c r="N41" s="175">
        <v>0</v>
      </c>
      <c r="O41" s="175">
        <f t="shared" si="4"/>
        <v>0</v>
      </c>
      <c r="P41" s="175">
        <v>0</v>
      </c>
      <c r="Q41" s="175">
        <f t="shared" si="5"/>
        <v>0</v>
      </c>
      <c r="R41" s="175" t="s">
        <v>496</v>
      </c>
      <c r="S41" s="175" t="s">
        <v>217</v>
      </c>
      <c r="T41" s="176" t="s">
        <v>217</v>
      </c>
      <c r="U41" s="161">
        <v>4.2000000000000003E-2</v>
      </c>
      <c r="V41" s="161">
        <f t="shared" si="6"/>
        <v>2.37</v>
      </c>
      <c r="W41" s="161"/>
      <c r="X41" s="161" t="s">
        <v>218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239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5" t="s">
        <v>530</v>
      </c>
      <c r="D42" s="256"/>
      <c r="E42" s="256"/>
      <c r="F42" s="256"/>
      <c r="G42" s="256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4" t="s">
        <v>504</v>
      </c>
      <c r="D43" s="192"/>
      <c r="E43" s="193">
        <v>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258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4" t="s">
        <v>510</v>
      </c>
      <c r="D44" s="192"/>
      <c r="E44" s="193">
        <v>16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258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507</v>
      </c>
      <c r="D45" s="192"/>
      <c r="E45" s="193">
        <v>10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258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4" t="s">
        <v>513</v>
      </c>
      <c r="D46" s="192"/>
      <c r="E46" s="193">
        <v>24.5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258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17</v>
      </c>
      <c r="B47" s="171" t="s">
        <v>531</v>
      </c>
      <c r="C47" s="187" t="s">
        <v>532</v>
      </c>
      <c r="D47" s="172" t="s">
        <v>283</v>
      </c>
      <c r="E47" s="173">
        <v>56.5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496</v>
      </c>
      <c r="S47" s="175" t="s">
        <v>217</v>
      </c>
      <c r="T47" s="176" t="s">
        <v>217</v>
      </c>
      <c r="U47" s="161">
        <v>6.2E-2</v>
      </c>
      <c r="V47" s="161">
        <f>ROUND(E47*U47,2)</f>
        <v>3.5</v>
      </c>
      <c r="W47" s="161"/>
      <c r="X47" s="161" t="s">
        <v>218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239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5" t="s">
        <v>533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161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4" t="s">
        <v>534</v>
      </c>
      <c r="D49" s="192"/>
      <c r="E49" s="193">
        <v>56.5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258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18</v>
      </c>
      <c r="B50" s="178" t="s">
        <v>535</v>
      </c>
      <c r="C50" s="188" t="s">
        <v>536</v>
      </c>
      <c r="D50" s="179" t="s">
        <v>182</v>
      </c>
      <c r="E50" s="180">
        <v>20</v>
      </c>
      <c r="F50" s="181"/>
      <c r="G50" s="182">
        <f t="shared" ref="G50:G62" si="7">ROUND(E50*F50,2)</f>
        <v>0</v>
      </c>
      <c r="H50" s="181"/>
      <c r="I50" s="182">
        <f t="shared" ref="I50:I62" si="8">ROUND(E50*H50,2)</f>
        <v>0</v>
      </c>
      <c r="J50" s="181"/>
      <c r="K50" s="182">
        <f t="shared" ref="K50:K62" si="9">ROUND(E50*J50,2)</f>
        <v>0</v>
      </c>
      <c r="L50" s="182">
        <v>21</v>
      </c>
      <c r="M50" s="182">
        <f t="shared" ref="M50:M62" si="10">G50*(1+L50/100)</f>
        <v>0</v>
      </c>
      <c r="N50" s="182">
        <v>1.1299999999999999E-3</v>
      </c>
      <c r="O50" s="182">
        <f t="shared" ref="O50:O62" si="11">ROUND(E50*N50,2)</f>
        <v>0.02</v>
      </c>
      <c r="P50" s="182">
        <v>0</v>
      </c>
      <c r="Q50" s="182">
        <f t="shared" ref="Q50:Q62" si="12">ROUND(E50*P50,2)</f>
        <v>0</v>
      </c>
      <c r="R50" s="182" t="s">
        <v>537</v>
      </c>
      <c r="S50" s="182" t="s">
        <v>217</v>
      </c>
      <c r="T50" s="183" t="s">
        <v>217</v>
      </c>
      <c r="U50" s="161">
        <v>0.114</v>
      </c>
      <c r="V50" s="161">
        <f t="shared" ref="V50:V62" si="13">ROUND(E50*U50,2)</f>
        <v>2.2799999999999998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239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19</v>
      </c>
      <c r="B51" s="178" t="s">
        <v>538</v>
      </c>
      <c r="C51" s="188" t="s">
        <v>539</v>
      </c>
      <c r="D51" s="179" t="s">
        <v>320</v>
      </c>
      <c r="E51" s="180">
        <v>2</v>
      </c>
      <c r="F51" s="181"/>
      <c r="G51" s="182">
        <f t="shared" si="7"/>
        <v>0</v>
      </c>
      <c r="H51" s="181"/>
      <c r="I51" s="182">
        <f t="shared" si="8"/>
        <v>0</v>
      </c>
      <c r="J51" s="181"/>
      <c r="K51" s="182">
        <f t="shared" si="9"/>
        <v>0</v>
      </c>
      <c r="L51" s="182">
        <v>21</v>
      </c>
      <c r="M51" s="182">
        <f t="shared" si="10"/>
        <v>0</v>
      </c>
      <c r="N51" s="182">
        <v>0</v>
      </c>
      <c r="O51" s="182">
        <f t="shared" si="11"/>
        <v>0</v>
      </c>
      <c r="P51" s="182">
        <v>0</v>
      </c>
      <c r="Q51" s="182">
        <f t="shared" si="12"/>
        <v>0</v>
      </c>
      <c r="R51" s="182"/>
      <c r="S51" s="182" t="s">
        <v>156</v>
      </c>
      <c r="T51" s="183" t="s">
        <v>157</v>
      </c>
      <c r="U51" s="161">
        <v>0</v>
      </c>
      <c r="V51" s="161">
        <f t="shared" si="13"/>
        <v>0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239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7">
        <v>20</v>
      </c>
      <c r="B52" s="178" t="s">
        <v>540</v>
      </c>
      <c r="C52" s="188" t="s">
        <v>541</v>
      </c>
      <c r="D52" s="179" t="s">
        <v>320</v>
      </c>
      <c r="E52" s="180">
        <v>1</v>
      </c>
      <c r="F52" s="181"/>
      <c r="G52" s="182">
        <f t="shared" si="7"/>
        <v>0</v>
      </c>
      <c r="H52" s="181"/>
      <c r="I52" s="182">
        <f t="shared" si="8"/>
        <v>0</v>
      </c>
      <c r="J52" s="181"/>
      <c r="K52" s="182">
        <f t="shared" si="9"/>
        <v>0</v>
      </c>
      <c r="L52" s="182">
        <v>21</v>
      </c>
      <c r="M52" s="182">
        <f t="shared" si="10"/>
        <v>0</v>
      </c>
      <c r="N52" s="182">
        <v>0.02</v>
      </c>
      <c r="O52" s="182">
        <f t="shared" si="11"/>
        <v>0.02</v>
      </c>
      <c r="P52" s="182">
        <v>0</v>
      </c>
      <c r="Q52" s="182">
        <f t="shared" si="12"/>
        <v>0</v>
      </c>
      <c r="R52" s="182"/>
      <c r="S52" s="182" t="s">
        <v>156</v>
      </c>
      <c r="T52" s="183" t="s">
        <v>157</v>
      </c>
      <c r="U52" s="161">
        <v>0</v>
      </c>
      <c r="V52" s="161">
        <f t="shared" si="13"/>
        <v>0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239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7">
        <v>21</v>
      </c>
      <c r="B53" s="178" t="s">
        <v>542</v>
      </c>
      <c r="C53" s="188" t="s">
        <v>543</v>
      </c>
      <c r="D53" s="179" t="s">
        <v>182</v>
      </c>
      <c r="E53" s="180">
        <v>1</v>
      </c>
      <c r="F53" s="181"/>
      <c r="G53" s="182">
        <f t="shared" si="7"/>
        <v>0</v>
      </c>
      <c r="H53" s="181"/>
      <c r="I53" s="182">
        <f t="shared" si="8"/>
        <v>0</v>
      </c>
      <c r="J53" s="181"/>
      <c r="K53" s="182">
        <f t="shared" si="9"/>
        <v>0</v>
      </c>
      <c r="L53" s="182">
        <v>21</v>
      </c>
      <c r="M53" s="182">
        <f t="shared" si="10"/>
        <v>0</v>
      </c>
      <c r="N53" s="182">
        <v>0</v>
      </c>
      <c r="O53" s="182">
        <f t="shared" si="11"/>
        <v>0</v>
      </c>
      <c r="P53" s="182">
        <v>0</v>
      </c>
      <c r="Q53" s="182">
        <f t="shared" si="12"/>
        <v>0</v>
      </c>
      <c r="R53" s="182"/>
      <c r="S53" s="182" t="s">
        <v>156</v>
      </c>
      <c r="T53" s="183" t="s">
        <v>157</v>
      </c>
      <c r="U53" s="161">
        <v>0</v>
      </c>
      <c r="V53" s="161">
        <f t="shared" si="13"/>
        <v>0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239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22</v>
      </c>
      <c r="B54" s="178" t="s">
        <v>544</v>
      </c>
      <c r="C54" s="188" t="s">
        <v>545</v>
      </c>
      <c r="D54" s="179" t="s">
        <v>182</v>
      </c>
      <c r="E54" s="180">
        <v>1</v>
      </c>
      <c r="F54" s="181"/>
      <c r="G54" s="182">
        <f t="shared" si="7"/>
        <v>0</v>
      </c>
      <c r="H54" s="181"/>
      <c r="I54" s="182">
        <f t="shared" si="8"/>
        <v>0</v>
      </c>
      <c r="J54" s="181"/>
      <c r="K54" s="182">
        <f t="shared" si="9"/>
        <v>0</v>
      </c>
      <c r="L54" s="182">
        <v>21</v>
      </c>
      <c r="M54" s="182">
        <f t="shared" si="10"/>
        <v>0</v>
      </c>
      <c r="N54" s="182">
        <v>0</v>
      </c>
      <c r="O54" s="182">
        <f t="shared" si="11"/>
        <v>0</v>
      </c>
      <c r="P54" s="182">
        <v>0</v>
      </c>
      <c r="Q54" s="182">
        <f t="shared" si="12"/>
        <v>0</v>
      </c>
      <c r="R54" s="182"/>
      <c r="S54" s="182" t="s">
        <v>156</v>
      </c>
      <c r="T54" s="183" t="s">
        <v>157</v>
      </c>
      <c r="U54" s="161">
        <v>0</v>
      </c>
      <c r="V54" s="161">
        <f t="shared" si="13"/>
        <v>0</v>
      </c>
      <c r="W54" s="161"/>
      <c r="X54" s="161" t="s">
        <v>218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239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7">
        <v>23</v>
      </c>
      <c r="B55" s="178" t="s">
        <v>546</v>
      </c>
      <c r="C55" s="188" t="s">
        <v>547</v>
      </c>
      <c r="D55" s="179" t="s">
        <v>182</v>
      </c>
      <c r="E55" s="180">
        <v>1</v>
      </c>
      <c r="F55" s="181"/>
      <c r="G55" s="182">
        <f t="shared" si="7"/>
        <v>0</v>
      </c>
      <c r="H55" s="181"/>
      <c r="I55" s="182">
        <f t="shared" si="8"/>
        <v>0</v>
      </c>
      <c r="J55" s="181"/>
      <c r="K55" s="182">
        <f t="shared" si="9"/>
        <v>0</v>
      </c>
      <c r="L55" s="182">
        <v>21</v>
      </c>
      <c r="M55" s="182">
        <f t="shared" si="10"/>
        <v>0</v>
      </c>
      <c r="N55" s="182">
        <v>0</v>
      </c>
      <c r="O55" s="182">
        <f t="shared" si="11"/>
        <v>0</v>
      </c>
      <c r="P55" s="182">
        <v>0</v>
      </c>
      <c r="Q55" s="182">
        <f t="shared" si="12"/>
        <v>0</v>
      </c>
      <c r="R55" s="182"/>
      <c r="S55" s="182" t="s">
        <v>156</v>
      </c>
      <c r="T55" s="183" t="s">
        <v>157</v>
      </c>
      <c r="U55" s="161">
        <v>0</v>
      </c>
      <c r="V55" s="161">
        <f t="shared" si="13"/>
        <v>0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239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24</v>
      </c>
      <c r="B56" s="178" t="s">
        <v>548</v>
      </c>
      <c r="C56" s="188" t="s">
        <v>549</v>
      </c>
      <c r="D56" s="179" t="s">
        <v>182</v>
      </c>
      <c r="E56" s="180">
        <v>1</v>
      </c>
      <c r="F56" s="181"/>
      <c r="G56" s="182">
        <f t="shared" si="7"/>
        <v>0</v>
      </c>
      <c r="H56" s="181"/>
      <c r="I56" s="182">
        <f t="shared" si="8"/>
        <v>0</v>
      </c>
      <c r="J56" s="181"/>
      <c r="K56" s="182">
        <f t="shared" si="9"/>
        <v>0</v>
      </c>
      <c r="L56" s="182">
        <v>21</v>
      </c>
      <c r="M56" s="182">
        <f t="shared" si="10"/>
        <v>0</v>
      </c>
      <c r="N56" s="182">
        <v>0</v>
      </c>
      <c r="O56" s="182">
        <f t="shared" si="11"/>
        <v>0</v>
      </c>
      <c r="P56" s="182">
        <v>0</v>
      </c>
      <c r="Q56" s="182">
        <f t="shared" si="12"/>
        <v>0</v>
      </c>
      <c r="R56" s="182"/>
      <c r="S56" s="182" t="s">
        <v>156</v>
      </c>
      <c r="T56" s="183" t="s">
        <v>157</v>
      </c>
      <c r="U56" s="161">
        <v>0</v>
      </c>
      <c r="V56" s="161">
        <f t="shared" si="13"/>
        <v>0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239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25</v>
      </c>
      <c r="B57" s="178" t="s">
        <v>550</v>
      </c>
      <c r="C57" s="188" t="s">
        <v>551</v>
      </c>
      <c r="D57" s="179" t="s">
        <v>182</v>
      </c>
      <c r="E57" s="180">
        <v>1</v>
      </c>
      <c r="F57" s="181"/>
      <c r="G57" s="182">
        <f t="shared" si="7"/>
        <v>0</v>
      </c>
      <c r="H57" s="181"/>
      <c r="I57" s="182">
        <f t="shared" si="8"/>
        <v>0</v>
      </c>
      <c r="J57" s="181"/>
      <c r="K57" s="182">
        <f t="shared" si="9"/>
        <v>0</v>
      </c>
      <c r="L57" s="182">
        <v>21</v>
      </c>
      <c r="M57" s="182">
        <f t="shared" si="10"/>
        <v>0</v>
      </c>
      <c r="N57" s="182">
        <v>0</v>
      </c>
      <c r="O57" s="182">
        <f t="shared" si="11"/>
        <v>0</v>
      </c>
      <c r="P57" s="182">
        <v>0</v>
      </c>
      <c r="Q57" s="182">
        <f t="shared" si="12"/>
        <v>0</v>
      </c>
      <c r="R57" s="182"/>
      <c r="S57" s="182" t="s">
        <v>156</v>
      </c>
      <c r="T57" s="183" t="s">
        <v>157</v>
      </c>
      <c r="U57" s="161">
        <v>0</v>
      </c>
      <c r="V57" s="161">
        <f t="shared" si="13"/>
        <v>0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239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26</v>
      </c>
      <c r="B58" s="178" t="s">
        <v>552</v>
      </c>
      <c r="C58" s="188" t="s">
        <v>553</v>
      </c>
      <c r="D58" s="179" t="s">
        <v>182</v>
      </c>
      <c r="E58" s="180">
        <v>1</v>
      </c>
      <c r="F58" s="181"/>
      <c r="G58" s="182">
        <f t="shared" si="7"/>
        <v>0</v>
      </c>
      <c r="H58" s="181"/>
      <c r="I58" s="182">
        <f t="shared" si="8"/>
        <v>0</v>
      </c>
      <c r="J58" s="181"/>
      <c r="K58" s="182">
        <f t="shared" si="9"/>
        <v>0</v>
      </c>
      <c r="L58" s="182">
        <v>21</v>
      </c>
      <c r="M58" s="182">
        <f t="shared" si="10"/>
        <v>0</v>
      </c>
      <c r="N58" s="182">
        <v>0</v>
      </c>
      <c r="O58" s="182">
        <f t="shared" si="11"/>
        <v>0</v>
      </c>
      <c r="P58" s="182">
        <v>0</v>
      </c>
      <c r="Q58" s="182">
        <f t="shared" si="12"/>
        <v>0</v>
      </c>
      <c r="R58" s="182"/>
      <c r="S58" s="182" t="s">
        <v>156</v>
      </c>
      <c r="T58" s="183" t="s">
        <v>157</v>
      </c>
      <c r="U58" s="161">
        <v>0</v>
      </c>
      <c r="V58" s="161">
        <f t="shared" si="13"/>
        <v>0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7">
        <v>27</v>
      </c>
      <c r="B59" s="178" t="s">
        <v>554</v>
      </c>
      <c r="C59" s="188" t="s">
        <v>555</v>
      </c>
      <c r="D59" s="179" t="s">
        <v>283</v>
      </c>
      <c r="E59" s="180">
        <v>10</v>
      </c>
      <c r="F59" s="181"/>
      <c r="G59" s="182">
        <f t="shared" si="7"/>
        <v>0</v>
      </c>
      <c r="H59" s="181"/>
      <c r="I59" s="182">
        <f t="shared" si="8"/>
        <v>0</v>
      </c>
      <c r="J59" s="181"/>
      <c r="K59" s="182">
        <f t="shared" si="9"/>
        <v>0</v>
      </c>
      <c r="L59" s="182">
        <v>21</v>
      </c>
      <c r="M59" s="182">
        <f t="shared" si="10"/>
        <v>0</v>
      </c>
      <c r="N59" s="182">
        <v>5.4099999999999999E-3</v>
      </c>
      <c r="O59" s="182">
        <f t="shared" si="11"/>
        <v>0.05</v>
      </c>
      <c r="P59" s="182">
        <v>0</v>
      </c>
      <c r="Q59" s="182">
        <f t="shared" si="12"/>
        <v>0</v>
      </c>
      <c r="R59" s="182"/>
      <c r="S59" s="182" t="s">
        <v>156</v>
      </c>
      <c r="T59" s="183" t="s">
        <v>157</v>
      </c>
      <c r="U59" s="161">
        <v>0.68279999999999996</v>
      </c>
      <c r="V59" s="161">
        <f t="shared" si="13"/>
        <v>6.83</v>
      </c>
      <c r="W59" s="161"/>
      <c r="X59" s="161" t="s">
        <v>218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239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7">
        <v>28</v>
      </c>
      <c r="B60" s="178" t="s">
        <v>556</v>
      </c>
      <c r="C60" s="188" t="s">
        <v>557</v>
      </c>
      <c r="D60" s="179" t="s">
        <v>283</v>
      </c>
      <c r="E60" s="180">
        <v>24.5</v>
      </c>
      <c r="F60" s="181"/>
      <c r="G60" s="182">
        <f t="shared" si="7"/>
        <v>0</v>
      </c>
      <c r="H60" s="181"/>
      <c r="I60" s="182">
        <f t="shared" si="8"/>
        <v>0</v>
      </c>
      <c r="J60" s="181"/>
      <c r="K60" s="182">
        <f t="shared" si="9"/>
        <v>0</v>
      </c>
      <c r="L60" s="182">
        <v>21</v>
      </c>
      <c r="M60" s="182">
        <f t="shared" si="10"/>
        <v>0</v>
      </c>
      <c r="N60" s="182">
        <v>6.1000000000000004E-3</v>
      </c>
      <c r="O60" s="182">
        <f t="shared" si="11"/>
        <v>0.15</v>
      </c>
      <c r="P60" s="182">
        <v>0</v>
      </c>
      <c r="Q60" s="182">
        <f t="shared" si="12"/>
        <v>0</v>
      </c>
      <c r="R60" s="182"/>
      <c r="S60" s="182" t="s">
        <v>156</v>
      </c>
      <c r="T60" s="183" t="s">
        <v>157</v>
      </c>
      <c r="U60" s="161">
        <v>0.92569999999999997</v>
      </c>
      <c r="V60" s="161">
        <f t="shared" si="13"/>
        <v>22.68</v>
      </c>
      <c r="W60" s="161"/>
      <c r="X60" s="161" t="s">
        <v>218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239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0">
        <v>29</v>
      </c>
      <c r="B61" s="171" t="s">
        <v>558</v>
      </c>
      <c r="C61" s="187" t="s">
        <v>559</v>
      </c>
      <c r="D61" s="172" t="s">
        <v>320</v>
      </c>
      <c r="E61" s="173">
        <v>1</v>
      </c>
      <c r="F61" s="174"/>
      <c r="G61" s="175">
        <f t="shared" si="7"/>
        <v>0</v>
      </c>
      <c r="H61" s="174"/>
      <c r="I61" s="175">
        <f t="shared" si="8"/>
        <v>0</v>
      </c>
      <c r="J61" s="174"/>
      <c r="K61" s="175">
        <f t="shared" si="9"/>
        <v>0</v>
      </c>
      <c r="L61" s="175">
        <v>21</v>
      </c>
      <c r="M61" s="175">
        <f t="shared" si="10"/>
        <v>0</v>
      </c>
      <c r="N61" s="175">
        <v>0.01</v>
      </c>
      <c r="O61" s="175">
        <f t="shared" si="11"/>
        <v>0.01</v>
      </c>
      <c r="P61" s="175">
        <v>0</v>
      </c>
      <c r="Q61" s="175">
        <f t="shared" si="12"/>
        <v>0</v>
      </c>
      <c r="R61" s="175"/>
      <c r="S61" s="175" t="s">
        <v>156</v>
      </c>
      <c r="T61" s="176" t="s">
        <v>157</v>
      </c>
      <c r="U61" s="161">
        <v>0</v>
      </c>
      <c r="V61" s="161">
        <f t="shared" si="13"/>
        <v>0</v>
      </c>
      <c r="W61" s="161"/>
      <c r="X61" s="161" t="s">
        <v>560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561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30</v>
      </c>
      <c r="B62" s="159" t="s">
        <v>562</v>
      </c>
      <c r="C62" s="196" t="s">
        <v>563</v>
      </c>
      <c r="D62" s="160" t="s">
        <v>0</v>
      </c>
      <c r="E62" s="195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21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 t="s">
        <v>496</v>
      </c>
      <c r="S62" s="161" t="s">
        <v>217</v>
      </c>
      <c r="T62" s="161" t="s">
        <v>217</v>
      </c>
      <c r="U62" s="161">
        <v>0</v>
      </c>
      <c r="V62" s="161">
        <f t="shared" si="13"/>
        <v>0</v>
      </c>
      <c r="W62" s="161"/>
      <c r="X62" s="161" t="s">
        <v>564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565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8" t="s">
        <v>566</v>
      </c>
      <c r="D63" s="269"/>
      <c r="E63" s="269"/>
      <c r="F63" s="269"/>
      <c r="G63" s="269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221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158">
        <v>31</v>
      </c>
      <c r="B64" s="159" t="s">
        <v>567</v>
      </c>
      <c r="C64" s="196" t="s">
        <v>568</v>
      </c>
      <c r="D64" s="160" t="s">
        <v>0</v>
      </c>
      <c r="E64" s="195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 t="s">
        <v>496</v>
      </c>
      <c r="S64" s="161" t="s">
        <v>217</v>
      </c>
      <c r="T64" s="161" t="s">
        <v>217</v>
      </c>
      <c r="U64" s="161">
        <v>0</v>
      </c>
      <c r="V64" s="161">
        <f>ROUND(E64*U64,2)</f>
        <v>0</v>
      </c>
      <c r="W64" s="161"/>
      <c r="X64" s="161" t="s">
        <v>564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565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8" t="s">
        <v>566</v>
      </c>
      <c r="D65" s="269"/>
      <c r="E65" s="269"/>
      <c r="F65" s="269"/>
      <c r="G65" s="26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221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151</v>
      </c>
      <c r="B66" s="165" t="s">
        <v>92</v>
      </c>
      <c r="C66" s="186" t="s">
        <v>93</v>
      </c>
      <c r="D66" s="166"/>
      <c r="E66" s="167"/>
      <c r="F66" s="168"/>
      <c r="G66" s="168">
        <f>SUMIF(AG67:AG79,"&lt;&gt;NOR",G67:G79)</f>
        <v>0</v>
      </c>
      <c r="H66" s="168"/>
      <c r="I66" s="168">
        <f>SUM(I67:I79)</f>
        <v>0</v>
      </c>
      <c r="J66" s="168"/>
      <c r="K66" s="168">
        <f>SUM(K67:K79)</f>
        <v>0</v>
      </c>
      <c r="L66" s="168"/>
      <c r="M66" s="168">
        <f>SUM(M67:M79)</f>
        <v>0</v>
      </c>
      <c r="N66" s="168"/>
      <c r="O66" s="168">
        <f>SUM(O67:O79)</f>
        <v>1.56</v>
      </c>
      <c r="P66" s="168"/>
      <c r="Q66" s="168">
        <f>SUM(Q67:Q79)</f>
        <v>0</v>
      </c>
      <c r="R66" s="168"/>
      <c r="S66" s="168"/>
      <c r="T66" s="169"/>
      <c r="U66" s="163"/>
      <c r="V66" s="163">
        <f>SUM(V67:V79)</f>
        <v>0</v>
      </c>
      <c r="W66" s="163"/>
      <c r="X66" s="163"/>
      <c r="AG66" t="s">
        <v>152</v>
      </c>
    </row>
    <row r="67" spans="1:60" outlineLevel="1" x14ac:dyDescent="0.2">
      <c r="A67" s="177">
        <v>32</v>
      </c>
      <c r="B67" s="178" t="s">
        <v>569</v>
      </c>
      <c r="C67" s="188" t="s">
        <v>570</v>
      </c>
      <c r="D67" s="179" t="s">
        <v>320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0.05</v>
      </c>
      <c r="O67" s="182">
        <f>ROUND(E67*N67,2)</f>
        <v>0.05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239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0">
        <v>33</v>
      </c>
      <c r="B68" s="171" t="s">
        <v>571</v>
      </c>
      <c r="C68" s="187" t="s">
        <v>572</v>
      </c>
      <c r="D68" s="172" t="s">
        <v>320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5.0000000000000001E-3</v>
      </c>
      <c r="O68" s="175">
        <f>ROUND(E68*N68,2)</f>
        <v>0.01</v>
      </c>
      <c r="P68" s="175">
        <v>0</v>
      </c>
      <c r="Q68" s="175">
        <f>ROUND(E68*P68,2)</f>
        <v>0</v>
      </c>
      <c r="R68" s="175"/>
      <c r="S68" s="175" t="s">
        <v>156</v>
      </c>
      <c r="T68" s="176" t="s">
        <v>157</v>
      </c>
      <c r="U68" s="161">
        <v>0</v>
      </c>
      <c r="V68" s="161">
        <f>ROUND(E68*U68,2)</f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239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5" t="s">
        <v>489</v>
      </c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161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0">
        <v>34</v>
      </c>
      <c r="B70" s="171" t="s">
        <v>573</v>
      </c>
      <c r="C70" s="187" t="s">
        <v>574</v>
      </c>
      <c r="D70" s="172" t="s">
        <v>320</v>
      </c>
      <c r="E70" s="173">
        <v>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1.5</v>
      </c>
      <c r="O70" s="175">
        <f>ROUND(E70*N70,2)</f>
        <v>1.5</v>
      </c>
      <c r="P70" s="175">
        <v>0</v>
      </c>
      <c r="Q70" s="175">
        <f>ROUND(E70*P70,2)</f>
        <v>0</v>
      </c>
      <c r="R70" s="175"/>
      <c r="S70" s="175" t="s">
        <v>156</v>
      </c>
      <c r="T70" s="176" t="s">
        <v>157</v>
      </c>
      <c r="U70" s="161">
        <v>0</v>
      </c>
      <c r="V70" s="161">
        <f>ROUND(E70*U70,2)</f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239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5" t="s">
        <v>489</v>
      </c>
      <c r="D71" s="256"/>
      <c r="E71" s="256"/>
      <c r="F71" s="256"/>
      <c r="G71" s="256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161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35</v>
      </c>
      <c r="B72" s="178" t="s">
        <v>575</v>
      </c>
      <c r="C72" s="188" t="s">
        <v>576</v>
      </c>
      <c r="D72" s="179" t="s">
        <v>320</v>
      </c>
      <c r="E72" s="180">
        <v>1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2">
        <v>0</v>
      </c>
      <c r="O72" s="182">
        <f>ROUND(E72*N72,2)</f>
        <v>0</v>
      </c>
      <c r="P72" s="182">
        <v>0</v>
      </c>
      <c r="Q72" s="182">
        <f>ROUND(E72*P72,2)</f>
        <v>0</v>
      </c>
      <c r="R72" s="182"/>
      <c r="S72" s="182" t="s">
        <v>156</v>
      </c>
      <c r="T72" s="183" t="s">
        <v>157</v>
      </c>
      <c r="U72" s="161">
        <v>0</v>
      </c>
      <c r="V72" s="161">
        <f>ROUND(E72*U72,2)</f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239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36</v>
      </c>
      <c r="B73" s="171" t="s">
        <v>577</v>
      </c>
      <c r="C73" s="187" t="s">
        <v>578</v>
      </c>
      <c r="D73" s="172" t="s">
        <v>320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/>
      <c r="S73" s="175" t="s">
        <v>156</v>
      </c>
      <c r="T73" s="176" t="s">
        <v>157</v>
      </c>
      <c r="U73" s="161">
        <v>0</v>
      </c>
      <c r="V73" s="161">
        <f>ROUND(E73*U73,2)</f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5" t="s">
        <v>489</v>
      </c>
      <c r="D74" s="256"/>
      <c r="E74" s="256"/>
      <c r="F74" s="256"/>
      <c r="G74" s="256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161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7">
        <v>37</v>
      </c>
      <c r="B75" s="178" t="s">
        <v>579</v>
      </c>
      <c r="C75" s="188" t="s">
        <v>580</v>
      </c>
      <c r="D75" s="179" t="s">
        <v>320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2"/>
      <c r="S75" s="182" t="s">
        <v>156</v>
      </c>
      <c r="T75" s="183" t="s">
        <v>157</v>
      </c>
      <c r="U75" s="161">
        <v>0</v>
      </c>
      <c r="V75" s="161">
        <f>ROUND(E75*U75,2)</f>
        <v>0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7">
        <v>38</v>
      </c>
      <c r="B76" s="178" t="s">
        <v>581</v>
      </c>
      <c r="C76" s="188" t="s">
        <v>582</v>
      </c>
      <c r="D76" s="179" t="s">
        <v>320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 t="s">
        <v>156</v>
      </c>
      <c r="T76" s="183" t="s">
        <v>157</v>
      </c>
      <c r="U76" s="161">
        <v>0</v>
      </c>
      <c r="V76" s="161">
        <f>ROUND(E76*U76,2)</f>
        <v>0</v>
      </c>
      <c r="W76" s="161"/>
      <c r="X76" s="161" t="s">
        <v>218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239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39</v>
      </c>
      <c r="B77" s="171" t="s">
        <v>583</v>
      </c>
      <c r="C77" s="187" t="s">
        <v>584</v>
      </c>
      <c r="D77" s="172" t="s">
        <v>320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5" t="s">
        <v>156</v>
      </c>
      <c r="T77" s="176" t="s">
        <v>157</v>
      </c>
      <c r="U77" s="161">
        <v>0</v>
      </c>
      <c r="V77" s="161">
        <f>ROUND(E77*U77,2)</f>
        <v>0</v>
      </c>
      <c r="W77" s="161"/>
      <c r="X77" s="161" t="s">
        <v>560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561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5" t="s">
        <v>585</v>
      </c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161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7" t="s">
        <v>586</v>
      </c>
      <c r="D79" s="258"/>
      <c r="E79" s="258"/>
      <c r="F79" s="258"/>
      <c r="G79" s="25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161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4" t="s">
        <v>151</v>
      </c>
      <c r="B80" s="165" t="s">
        <v>94</v>
      </c>
      <c r="C80" s="186" t="s">
        <v>95</v>
      </c>
      <c r="D80" s="166"/>
      <c r="E80" s="167"/>
      <c r="F80" s="168"/>
      <c r="G80" s="168">
        <f>SUMIF(AG81:AG103,"&lt;&gt;NOR",G81:G103)</f>
        <v>0</v>
      </c>
      <c r="H80" s="168"/>
      <c r="I80" s="168">
        <f>SUM(I81:I103)</f>
        <v>0</v>
      </c>
      <c r="J80" s="168"/>
      <c r="K80" s="168">
        <f>SUM(K81:K103)</f>
        <v>0</v>
      </c>
      <c r="L80" s="168"/>
      <c r="M80" s="168">
        <f>SUM(M81:M103)</f>
        <v>0</v>
      </c>
      <c r="N80" s="168"/>
      <c r="O80" s="168">
        <f>SUM(O81:O103)</f>
        <v>0.19</v>
      </c>
      <c r="P80" s="168"/>
      <c r="Q80" s="168">
        <f>SUM(Q81:Q103)</f>
        <v>0.21</v>
      </c>
      <c r="R80" s="168"/>
      <c r="S80" s="168"/>
      <c r="T80" s="169"/>
      <c r="U80" s="163"/>
      <c r="V80" s="163">
        <f>SUM(V81:V103)</f>
        <v>19.62</v>
      </c>
      <c r="W80" s="163"/>
      <c r="X80" s="163"/>
      <c r="AG80" t="s">
        <v>152</v>
      </c>
    </row>
    <row r="81" spans="1:60" outlineLevel="1" x14ac:dyDescent="0.2">
      <c r="A81" s="170">
        <v>40</v>
      </c>
      <c r="B81" s="171" t="s">
        <v>587</v>
      </c>
      <c r="C81" s="187" t="s">
        <v>588</v>
      </c>
      <c r="D81" s="172" t="s">
        <v>283</v>
      </c>
      <c r="E81" s="173">
        <v>14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1.0240000000000001E-2</v>
      </c>
      <c r="O81" s="175">
        <f>ROUND(E81*N81,2)</f>
        <v>0.14000000000000001</v>
      </c>
      <c r="P81" s="175">
        <v>0</v>
      </c>
      <c r="Q81" s="175">
        <f>ROUND(E81*P81,2)</f>
        <v>0</v>
      </c>
      <c r="R81" s="175" t="s">
        <v>537</v>
      </c>
      <c r="S81" s="175" t="s">
        <v>217</v>
      </c>
      <c r="T81" s="176" t="s">
        <v>217</v>
      </c>
      <c r="U81" s="161">
        <v>0.52600000000000002</v>
      </c>
      <c r="V81" s="161">
        <f>ROUND(E81*U81,2)</f>
        <v>7.36</v>
      </c>
      <c r="W81" s="161"/>
      <c r="X81" s="161" t="s">
        <v>218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239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5" t="s">
        <v>589</v>
      </c>
      <c r="D82" s="256"/>
      <c r="E82" s="256"/>
      <c r="F82" s="256"/>
      <c r="G82" s="256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161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0">
        <v>41</v>
      </c>
      <c r="B83" s="171" t="s">
        <v>590</v>
      </c>
      <c r="C83" s="187" t="s">
        <v>591</v>
      </c>
      <c r="D83" s="172" t="s">
        <v>283</v>
      </c>
      <c r="E83" s="173">
        <v>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1.1900000000000001E-2</v>
      </c>
      <c r="O83" s="175">
        <f>ROUND(E83*N83,2)</f>
        <v>0.05</v>
      </c>
      <c r="P83" s="175">
        <v>0</v>
      </c>
      <c r="Q83" s="175">
        <f>ROUND(E83*P83,2)</f>
        <v>0</v>
      </c>
      <c r="R83" s="175" t="s">
        <v>537</v>
      </c>
      <c r="S83" s="175" t="s">
        <v>217</v>
      </c>
      <c r="T83" s="176" t="s">
        <v>217</v>
      </c>
      <c r="U83" s="161">
        <v>0.68300000000000005</v>
      </c>
      <c r="V83" s="161">
        <f>ROUND(E83*U83,2)</f>
        <v>2.73</v>
      </c>
      <c r="W83" s="161"/>
      <c r="X83" s="161" t="s">
        <v>218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5" t="s">
        <v>589</v>
      </c>
      <c r="D84" s="256"/>
      <c r="E84" s="256"/>
      <c r="F84" s="256"/>
      <c r="G84" s="256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161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7">
        <v>42</v>
      </c>
      <c r="B85" s="178" t="s">
        <v>592</v>
      </c>
      <c r="C85" s="188" t="s">
        <v>593</v>
      </c>
      <c r="D85" s="179" t="s">
        <v>283</v>
      </c>
      <c r="E85" s="180">
        <v>18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2">
        <v>5.0000000000000002E-5</v>
      </c>
      <c r="O85" s="182">
        <f>ROUND(E85*N85,2)</f>
        <v>0</v>
      </c>
      <c r="P85" s="182">
        <v>4.7299999999999998E-3</v>
      </c>
      <c r="Q85" s="182">
        <f>ROUND(E85*P85,2)</f>
        <v>0.09</v>
      </c>
      <c r="R85" s="182" t="s">
        <v>537</v>
      </c>
      <c r="S85" s="182" t="s">
        <v>217</v>
      </c>
      <c r="T85" s="183" t="s">
        <v>217</v>
      </c>
      <c r="U85" s="161">
        <v>0.125</v>
      </c>
      <c r="V85" s="161">
        <f>ROUND(E85*U85,2)</f>
        <v>2.25</v>
      </c>
      <c r="W85" s="161"/>
      <c r="X85" s="161" t="s">
        <v>218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7">
        <v>43</v>
      </c>
      <c r="B86" s="178" t="s">
        <v>594</v>
      </c>
      <c r="C86" s="188" t="s">
        <v>595</v>
      </c>
      <c r="D86" s="179" t="s">
        <v>320</v>
      </c>
      <c r="E86" s="180">
        <v>2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82">
        <v>1.14E-3</v>
      </c>
      <c r="O86" s="182">
        <f>ROUND(E86*N86,2)</f>
        <v>0</v>
      </c>
      <c r="P86" s="182">
        <v>0</v>
      </c>
      <c r="Q86" s="182">
        <f>ROUND(E86*P86,2)</f>
        <v>0</v>
      </c>
      <c r="R86" s="182" t="s">
        <v>537</v>
      </c>
      <c r="S86" s="182" t="s">
        <v>217</v>
      </c>
      <c r="T86" s="183" t="s">
        <v>217</v>
      </c>
      <c r="U86" s="161">
        <v>1.1020000000000001</v>
      </c>
      <c r="V86" s="161">
        <f>ROUND(E86*U86,2)</f>
        <v>2.2000000000000002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7">
        <v>44</v>
      </c>
      <c r="B87" s="178" t="s">
        <v>596</v>
      </c>
      <c r="C87" s="188" t="s">
        <v>597</v>
      </c>
      <c r="D87" s="179" t="s">
        <v>283</v>
      </c>
      <c r="E87" s="180">
        <v>32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21</v>
      </c>
      <c r="M87" s="182">
        <f>G87*(1+L87/100)</f>
        <v>0</v>
      </c>
      <c r="N87" s="182">
        <v>0</v>
      </c>
      <c r="O87" s="182">
        <f>ROUND(E87*N87,2)</f>
        <v>0</v>
      </c>
      <c r="P87" s="182">
        <v>3.5999999999999999E-3</v>
      </c>
      <c r="Q87" s="182">
        <f>ROUND(E87*P87,2)</f>
        <v>0.12</v>
      </c>
      <c r="R87" s="182" t="s">
        <v>537</v>
      </c>
      <c r="S87" s="182" t="s">
        <v>217</v>
      </c>
      <c r="T87" s="183" t="s">
        <v>217</v>
      </c>
      <c r="U87" s="161">
        <v>0.11700000000000001</v>
      </c>
      <c r="V87" s="161">
        <f>ROUND(E87*U87,2)</f>
        <v>3.74</v>
      </c>
      <c r="W87" s="161"/>
      <c r="X87" s="161" t="s">
        <v>218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239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0">
        <v>45</v>
      </c>
      <c r="B88" s="171" t="s">
        <v>598</v>
      </c>
      <c r="C88" s="187" t="s">
        <v>599</v>
      </c>
      <c r="D88" s="172" t="s">
        <v>283</v>
      </c>
      <c r="E88" s="173">
        <v>14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537</v>
      </c>
      <c r="S88" s="175" t="s">
        <v>217</v>
      </c>
      <c r="T88" s="176" t="s">
        <v>217</v>
      </c>
      <c r="U88" s="161">
        <v>3.2000000000000001E-2</v>
      </c>
      <c r="V88" s="161">
        <f>ROUND(E88*U88,2)</f>
        <v>0.45</v>
      </c>
      <c r="W88" s="161"/>
      <c r="X88" s="161" t="s">
        <v>218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239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5" t="s">
        <v>530</v>
      </c>
      <c r="D89" s="256"/>
      <c r="E89" s="256"/>
      <c r="F89" s="256"/>
      <c r="G89" s="256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161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600</v>
      </c>
      <c r="D90" s="192"/>
      <c r="E90" s="193">
        <v>14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0">
        <v>46</v>
      </c>
      <c r="B91" s="171" t="s">
        <v>601</v>
      </c>
      <c r="C91" s="187" t="s">
        <v>602</v>
      </c>
      <c r="D91" s="172" t="s">
        <v>283</v>
      </c>
      <c r="E91" s="173">
        <v>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537</v>
      </c>
      <c r="S91" s="175" t="s">
        <v>217</v>
      </c>
      <c r="T91" s="176" t="s">
        <v>217</v>
      </c>
      <c r="U91" s="161">
        <v>4.2000000000000003E-2</v>
      </c>
      <c r="V91" s="161">
        <f>ROUND(E91*U91,2)</f>
        <v>0.17</v>
      </c>
      <c r="W91" s="161"/>
      <c r="X91" s="161" t="s">
        <v>218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239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5" t="s">
        <v>530</v>
      </c>
      <c r="D92" s="256"/>
      <c r="E92" s="256"/>
      <c r="F92" s="256"/>
      <c r="G92" s="256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161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4" t="s">
        <v>603</v>
      </c>
      <c r="D93" s="192"/>
      <c r="E93" s="193">
        <v>4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258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77">
        <v>47</v>
      </c>
      <c r="B94" s="178" t="s">
        <v>604</v>
      </c>
      <c r="C94" s="188" t="s">
        <v>605</v>
      </c>
      <c r="D94" s="179" t="s">
        <v>320</v>
      </c>
      <c r="E94" s="180">
        <v>1</v>
      </c>
      <c r="F94" s="181"/>
      <c r="G94" s="182">
        <f t="shared" ref="G94:G103" si="14">ROUND(E94*F94,2)</f>
        <v>0</v>
      </c>
      <c r="H94" s="181"/>
      <c r="I94" s="182">
        <f t="shared" ref="I94:I103" si="15">ROUND(E94*H94,2)</f>
        <v>0</v>
      </c>
      <c r="J94" s="181"/>
      <c r="K94" s="182">
        <f t="shared" ref="K94:K103" si="16">ROUND(E94*J94,2)</f>
        <v>0</v>
      </c>
      <c r="L94" s="182">
        <v>21</v>
      </c>
      <c r="M94" s="182">
        <f t="shared" ref="M94:M103" si="17">G94*(1+L94/100)</f>
        <v>0</v>
      </c>
      <c r="N94" s="182">
        <v>2.9E-4</v>
      </c>
      <c r="O94" s="182">
        <f t="shared" ref="O94:O103" si="18">ROUND(E94*N94,2)</f>
        <v>0</v>
      </c>
      <c r="P94" s="182">
        <v>0</v>
      </c>
      <c r="Q94" s="182">
        <f t="shared" ref="Q94:Q103" si="19">ROUND(E94*P94,2)</f>
        <v>0</v>
      </c>
      <c r="R94" s="182" t="s">
        <v>537</v>
      </c>
      <c r="S94" s="182" t="s">
        <v>217</v>
      </c>
      <c r="T94" s="183" t="s">
        <v>217</v>
      </c>
      <c r="U94" s="161">
        <v>0.31900000000000001</v>
      </c>
      <c r="V94" s="161">
        <f t="shared" ref="V94:V103" si="20">ROUND(E94*U94,2)</f>
        <v>0.32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7">
        <v>48</v>
      </c>
      <c r="B95" s="178" t="s">
        <v>606</v>
      </c>
      <c r="C95" s="188" t="s">
        <v>607</v>
      </c>
      <c r="D95" s="179" t="s">
        <v>320</v>
      </c>
      <c r="E95" s="180">
        <v>1</v>
      </c>
      <c r="F95" s="181"/>
      <c r="G95" s="182">
        <f t="shared" si="14"/>
        <v>0</v>
      </c>
      <c r="H95" s="181"/>
      <c r="I95" s="182">
        <f t="shared" si="15"/>
        <v>0</v>
      </c>
      <c r="J95" s="181"/>
      <c r="K95" s="182">
        <f t="shared" si="16"/>
        <v>0</v>
      </c>
      <c r="L95" s="182">
        <v>21</v>
      </c>
      <c r="M95" s="182">
        <f t="shared" si="17"/>
        <v>0</v>
      </c>
      <c r="N95" s="182">
        <v>4.4000000000000002E-4</v>
      </c>
      <c r="O95" s="182">
        <f t="shared" si="18"/>
        <v>0</v>
      </c>
      <c r="P95" s="182">
        <v>0</v>
      </c>
      <c r="Q95" s="182">
        <f t="shared" si="19"/>
        <v>0</v>
      </c>
      <c r="R95" s="182" t="s">
        <v>537</v>
      </c>
      <c r="S95" s="182" t="s">
        <v>217</v>
      </c>
      <c r="T95" s="183" t="s">
        <v>217</v>
      </c>
      <c r="U95" s="161">
        <v>0.40200000000000002</v>
      </c>
      <c r="V95" s="161">
        <f t="shared" si="20"/>
        <v>0.4</v>
      </c>
      <c r="W95" s="161"/>
      <c r="X95" s="161" t="s">
        <v>218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239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7">
        <v>49</v>
      </c>
      <c r="B96" s="178" t="s">
        <v>608</v>
      </c>
      <c r="C96" s="188" t="s">
        <v>609</v>
      </c>
      <c r="D96" s="179" t="s">
        <v>182</v>
      </c>
      <c r="E96" s="180">
        <v>2</v>
      </c>
      <c r="F96" s="181"/>
      <c r="G96" s="182">
        <f t="shared" si="14"/>
        <v>0</v>
      </c>
      <c r="H96" s="181"/>
      <c r="I96" s="182">
        <f t="shared" si="15"/>
        <v>0</v>
      </c>
      <c r="J96" s="181"/>
      <c r="K96" s="182">
        <f t="shared" si="16"/>
        <v>0</v>
      </c>
      <c r="L96" s="182">
        <v>21</v>
      </c>
      <c r="M96" s="182">
        <f t="shared" si="17"/>
        <v>0</v>
      </c>
      <c r="N96" s="182">
        <v>0</v>
      </c>
      <c r="O96" s="182">
        <f t="shared" si="18"/>
        <v>0</v>
      </c>
      <c r="P96" s="182">
        <v>0</v>
      </c>
      <c r="Q96" s="182">
        <f t="shared" si="19"/>
        <v>0</v>
      </c>
      <c r="R96" s="182"/>
      <c r="S96" s="182" t="s">
        <v>156</v>
      </c>
      <c r="T96" s="183" t="s">
        <v>157</v>
      </c>
      <c r="U96" s="161">
        <v>0</v>
      </c>
      <c r="V96" s="161">
        <f t="shared" si="20"/>
        <v>0</v>
      </c>
      <c r="W96" s="161"/>
      <c r="X96" s="161" t="s">
        <v>218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239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7">
        <v>50</v>
      </c>
      <c r="B97" s="178" t="s">
        <v>610</v>
      </c>
      <c r="C97" s="188" t="s">
        <v>611</v>
      </c>
      <c r="D97" s="179" t="s">
        <v>320</v>
      </c>
      <c r="E97" s="180">
        <v>4</v>
      </c>
      <c r="F97" s="181"/>
      <c r="G97" s="182">
        <f t="shared" si="14"/>
        <v>0</v>
      </c>
      <c r="H97" s="181"/>
      <c r="I97" s="182">
        <f t="shared" si="15"/>
        <v>0</v>
      </c>
      <c r="J97" s="181"/>
      <c r="K97" s="182">
        <f t="shared" si="16"/>
        <v>0</v>
      </c>
      <c r="L97" s="182">
        <v>21</v>
      </c>
      <c r="M97" s="182">
        <f t="shared" si="17"/>
        <v>0</v>
      </c>
      <c r="N97" s="182">
        <v>5.0000000000000001E-4</v>
      </c>
      <c r="O97" s="182">
        <f t="shared" si="18"/>
        <v>0</v>
      </c>
      <c r="P97" s="182">
        <v>0</v>
      </c>
      <c r="Q97" s="182">
        <f t="shared" si="19"/>
        <v>0</v>
      </c>
      <c r="R97" s="182"/>
      <c r="S97" s="182" t="s">
        <v>156</v>
      </c>
      <c r="T97" s="183" t="s">
        <v>157</v>
      </c>
      <c r="U97" s="161">
        <v>0</v>
      </c>
      <c r="V97" s="161">
        <f t="shared" si="20"/>
        <v>0</v>
      </c>
      <c r="W97" s="161"/>
      <c r="X97" s="161" t="s">
        <v>293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7">
        <v>51</v>
      </c>
      <c r="B98" s="178" t="s">
        <v>612</v>
      </c>
      <c r="C98" s="188" t="s">
        <v>613</v>
      </c>
      <c r="D98" s="179" t="s">
        <v>320</v>
      </c>
      <c r="E98" s="180">
        <v>6</v>
      </c>
      <c r="F98" s="181"/>
      <c r="G98" s="182">
        <f t="shared" si="14"/>
        <v>0</v>
      </c>
      <c r="H98" s="181"/>
      <c r="I98" s="182">
        <f t="shared" si="15"/>
        <v>0</v>
      </c>
      <c r="J98" s="181"/>
      <c r="K98" s="182">
        <f t="shared" si="16"/>
        <v>0</v>
      </c>
      <c r="L98" s="182">
        <v>21</v>
      </c>
      <c r="M98" s="182">
        <f t="shared" si="17"/>
        <v>0</v>
      </c>
      <c r="N98" s="182">
        <v>5.0000000000000001E-4</v>
      </c>
      <c r="O98" s="182">
        <f t="shared" si="18"/>
        <v>0</v>
      </c>
      <c r="P98" s="182">
        <v>0</v>
      </c>
      <c r="Q98" s="182">
        <f t="shared" si="19"/>
        <v>0</v>
      </c>
      <c r="R98" s="182"/>
      <c r="S98" s="182" t="s">
        <v>156</v>
      </c>
      <c r="T98" s="183" t="s">
        <v>157</v>
      </c>
      <c r="U98" s="161">
        <v>0</v>
      </c>
      <c r="V98" s="161">
        <f t="shared" si="20"/>
        <v>0</v>
      </c>
      <c r="W98" s="161"/>
      <c r="X98" s="161" t="s">
        <v>293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294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7">
        <v>52</v>
      </c>
      <c r="B99" s="178" t="s">
        <v>614</v>
      </c>
      <c r="C99" s="188" t="s">
        <v>615</v>
      </c>
      <c r="D99" s="179" t="s">
        <v>320</v>
      </c>
      <c r="E99" s="180">
        <v>1</v>
      </c>
      <c r="F99" s="181"/>
      <c r="G99" s="182">
        <f t="shared" si="14"/>
        <v>0</v>
      </c>
      <c r="H99" s="181"/>
      <c r="I99" s="182">
        <f t="shared" si="15"/>
        <v>0</v>
      </c>
      <c r="J99" s="181"/>
      <c r="K99" s="182">
        <f t="shared" si="16"/>
        <v>0</v>
      </c>
      <c r="L99" s="182">
        <v>21</v>
      </c>
      <c r="M99" s="182">
        <f t="shared" si="17"/>
        <v>0</v>
      </c>
      <c r="N99" s="182">
        <v>5.0000000000000001E-4</v>
      </c>
      <c r="O99" s="182">
        <f t="shared" si="18"/>
        <v>0</v>
      </c>
      <c r="P99" s="182">
        <v>0</v>
      </c>
      <c r="Q99" s="182">
        <f t="shared" si="19"/>
        <v>0</v>
      </c>
      <c r="R99" s="182"/>
      <c r="S99" s="182" t="s">
        <v>156</v>
      </c>
      <c r="T99" s="183" t="s">
        <v>157</v>
      </c>
      <c r="U99" s="161">
        <v>0</v>
      </c>
      <c r="V99" s="161">
        <f t="shared" si="20"/>
        <v>0</v>
      </c>
      <c r="W99" s="161"/>
      <c r="X99" s="161" t="s">
        <v>293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294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7">
        <v>53</v>
      </c>
      <c r="B100" s="178" t="s">
        <v>616</v>
      </c>
      <c r="C100" s="188" t="s">
        <v>617</v>
      </c>
      <c r="D100" s="179" t="s">
        <v>320</v>
      </c>
      <c r="E100" s="180">
        <v>4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2">
        <v>5.0000000000000001E-4</v>
      </c>
      <c r="O100" s="182">
        <f t="shared" si="18"/>
        <v>0</v>
      </c>
      <c r="P100" s="182">
        <v>0</v>
      </c>
      <c r="Q100" s="182">
        <f t="shared" si="19"/>
        <v>0</v>
      </c>
      <c r="R100" s="182"/>
      <c r="S100" s="182" t="s">
        <v>156</v>
      </c>
      <c r="T100" s="183" t="s">
        <v>157</v>
      </c>
      <c r="U100" s="161">
        <v>0</v>
      </c>
      <c r="V100" s="161">
        <f t="shared" si="20"/>
        <v>0</v>
      </c>
      <c r="W100" s="161"/>
      <c r="X100" s="161" t="s">
        <v>293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294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7">
        <v>54</v>
      </c>
      <c r="B101" s="178" t="s">
        <v>618</v>
      </c>
      <c r="C101" s="188" t="s">
        <v>619</v>
      </c>
      <c r="D101" s="179" t="s">
        <v>320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2">
        <v>5.0000000000000001E-4</v>
      </c>
      <c r="O101" s="182">
        <f t="shared" si="18"/>
        <v>0</v>
      </c>
      <c r="P101" s="182">
        <v>0</v>
      </c>
      <c r="Q101" s="182">
        <f t="shared" si="19"/>
        <v>0</v>
      </c>
      <c r="R101" s="182"/>
      <c r="S101" s="182" t="s">
        <v>156</v>
      </c>
      <c r="T101" s="183" t="s">
        <v>157</v>
      </c>
      <c r="U101" s="161">
        <v>0</v>
      </c>
      <c r="V101" s="161">
        <f t="shared" si="20"/>
        <v>0</v>
      </c>
      <c r="W101" s="161"/>
      <c r="X101" s="161" t="s">
        <v>293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294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7">
        <v>55</v>
      </c>
      <c r="B102" s="178" t="s">
        <v>620</v>
      </c>
      <c r="C102" s="188" t="s">
        <v>621</v>
      </c>
      <c r="D102" s="179" t="s">
        <v>320</v>
      </c>
      <c r="E102" s="180">
        <v>4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2">
        <v>5.0000000000000001E-4</v>
      </c>
      <c r="O102" s="182">
        <f t="shared" si="18"/>
        <v>0</v>
      </c>
      <c r="P102" s="182">
        <v>0</v>
      </c>
      <c r="Q102" s="182">
        <f t="shared" si="19"/>
        <v>0</v>
      </c>
      <c r="R102" s="182"/>
      <c r="S102" s="182" t="s">
        <v>156</v>
      </c>
      <c r="T102" s="183" t="s">
        <v>157</v>
      </c>
      <c r="U102" s="161">
        <v>0</v>
      </c>
      <c r="V102" s="161">
        <f t="shared" si="20"/>
        <v>0</v>
      </c>
      <c r="W102" s="161"/>
      <c r="X102" s="161" t="s">
        <v>293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294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7">
        <v>56</v>
      </c>
      <c r="B103" s="178" t="s">
        <v>622</v>
      </c>
      <c r="C103" s="188" t="s">
        <v>623</v>
      </c>
      <c r="D103" s="179" t="s">
        <v>320</v>
      </c>
      <c r="E103" s="180">
        <v>2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2">
        <v>5.0000000000000001E-4</v>
      </c>
      <c r="O103" s="182">
        <f t="shared" si="18"/>
        <v>0</v>
      </c>
      <c r="P103" s="182">
        <v>0</v>
      </c>
      <c r="Q103" s="182">
        <f t="shared" si="19"/>
        <v>0</v>
      </c>
      <c r="R103" s="182"/>
      <c r="S103" s="182" t="s">
        <v>156</v>
      </c>
      <c r="T103" s="183" t="s">
        <v>157</v>
      </c>
      <c r="U103" s="161">
        <v>0</v>
      </c>
      <c r="V103" s="161">
        <f t="shared" si="20"/>
        <v>0</v>
      </c>
      <c r="W103" s="161"/>
      <c r="X103" s="161" t="s">
        <v>293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294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4" t="s">
        <v>151</v>
      </c>
      <c r="B104" s="165" t="s">
        <v>96</v>
      </c>
      <c r="C104" s="186" t="s">
        <v>97</v>
      </c>
      <c r="D104" s="166"/>
      <c r="E104" s="167"/>
      <c r="F104" s="168"/>
      <c r="G104" s="168">
        <f>SUMIF(AG105:AG128,"&lt;&gt;NOR",G105:G128)</f>
        <v>0</v>
      </c>
      <c r="H104" s="168"/>
      <c r="I104" s="168">
        <f>SUM(I105:I128)</f>
        <v>0</v>
      </c>
      <c r="J104" s="168"/>
      <c r="K104" s="168">
        <f>SUM(K105:K128)</f>
        <v>0</v>
      </c>
      <c r="L104" s="168"/>
      <c r="M104" s="168">
        <f>SUM(M105:M128)</f>
        <v>0</v>
      </c>
      <c r="N104" s="168"/>
      <c r="O104" s="168">
        <f>SUM(O105:O128)</f>
        <v>0.01</v>
      </c>
      <c r="P104" s="168"/>
      <c r="Q104" s="168">
        <f>SUM(Q105:Q128)</f>
        <v>0</v>
      </c>
      <c r="R104" s="168"/>
      <c r="S104" s="168"/>
      <c r="T104" s="169"/>
      <c r="U104" s="163"/>
      <c r="V104" s="163">
        <f>SUM(V105:V128)</f>
        <v>9.6199999999999992</v>
      </c>
      <c r="W104" s="163"/>
      <c r="X104" s="163"/>
      <c r="AG104" t="s">
        <v>152</v>
      </c>
    </row>
    <row r="105" spans="1:60" outlineLevel="1" x14ac:dyDescent="0.2">
      <c r="A105" s="170">
        <v>57</v>
      </c>
      <c r="B105" s="171" t="s">
        <v>624</v>
      </c>
      <c r="C105" s="187" t="s">
        <v>625</v>
      </c>
      <c r="D105" s="172" t="s">
        <v>320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 t="s">
        <v>537</v>
      </c>
      <c r="S105" s="175" t="s">
        <v>217</v>
      </c>
      <c r="T105" s="176" t="s">
        <v>217</v>
      </c>
      <c r="U105" s="161">
        <v>0.20599999999999999</v>
      </c>
      <c r="V105" s="161">
        <f>ROUND(E105*U105,2)</f>
        <v>0.21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239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626</v>
      </c>
      <c r="D106" s="192"/>
      <c r="E106" s="193">
        <v>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258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58</v>
      </c>
      <c r="B107" s="171" t="s">
        <v>627</v>
      </c>
      <c r="C107" s="187" t="s">
        <v>628</v>
      </c>
      <c r="D107" s="172" t="s">
        <v>320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 t="s">
        <v>537</v>
      </c>
      <c r="S107" s="175" t="s">
        <v>217</v>
      </c>
      <c r="T107" s="176" t="s">
        <v>217</v>
      </c>
      <c r="U107" s="161">
        <v>0.22700000000000001</v>
      </c>
      <c r="V107" s="161">
        <f>ROUND(E107*U107,2)</f>
        <v>0.23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239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629</v>
      </c>
      <c r="D108" s="192"/>
      <c r="E108" s="193">
        <v>1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258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0">
        <v>59</v>
      </c>
      <c r="B109" s="171" t="s">
        <v>630</v>
      </c>
      <c r="C109" s="187" t="s">
        <v>631</v>
      </c>
      <c r="D109" s="172" t="s">
        <v>320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5" t="s">
        <v>537</v>
      </c>
      <c r="S109" s="175" t="s">
        <v>217</v>
      </c>
      <c r="T109" s="176" t="s">
        <v>217</v>
      </c>
      <c r="U109" s="161">
        <v>0.26800000000000002</v>
      </c>
      <c r="V109" s="161">
        <f>ROUND(E109*U109,2)</f>
        <v>0.27</v>
      </c>
      <c r="W109" s="161"/>
      <c r="X109" s="161" t="s">
        <v>218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239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4" t="s">
        <v>632</v>
      </c>
      <c r="D110" s="192"/>
      <c r="E110" s="193">
        <v>1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258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0">
        <v>60</v>
      </c>
      <c r="B111" s="171" t="s">
        <v>633</v>
      </c>
      <c r="C111" s="187" t="s">
        <v>634</v>
      </c>
      <c r="D111" s="172" t="s">
        <v>320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537</v>
      </c>
      <c r="S111" s="175" t="s">
        <v>217</v>
      </c>
      <c r="T111" s="176" t="s">
        <v>217</v>
      </c>
      <c r="U111" s="161">
        <v>0.42199999999999999</v>
      </c>
      <c r="V111" s="161">
        <f>ROUND(E111*U111,2)</f>
        <v>1.27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239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635</v>
      </c>
      <c r="D112" s="192"/>
      <c r="E112" s="193">
        <v>1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258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4" t="s">
        <v>636</v>
      </c>
      <c r="D113" s="192"/>
      <c r="E113" s="193">
        <v>2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258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7">
        <v>61</v>
      </c>
      <c r="B114" s="178" t="s">
        <v>637</v>
      </c>
      <c r="C114" s="188" t="s">
        <v>638</v>
      </c>
      <c r="D114" s="179" t="s">
        <v>320</v>
      </c>
      <c r="E114" s="180">
        <v>1</v>
      </c>
      <c r="F114" s="181"/>
      <c r="G114" s="182">
        <f t="shared" ref="G114:G128" si="21">ROUND(E114*F114,2)</f>
        <v>0</v>
      </c>
      <c r="H114" s="181"/>
      <c r="I114" s="182">
        <f t="shared" ref="I114:I128" si="22">ROUND(E114*H114,2)</f>
        <v>0</v>
      </c>
      <c r="J114" s="181"/>
      <c r="K114" s="182">
        <f t="shared" ref="K114:K128" si="23">ROUND(E114*J114,2)</f>
        <v>0</v>
      </c>
      <c r="L114" s="182">
        <v>21</v>
      </c>
      <c r="M114" s="182">
        <f t="shared" ref="M114:M128" si="24">G114*(1+L114/100)</f>
        <v>0</v>
      </c>
      <c r="N114" s="182">
        <v>5.5000000000000003E-4</v>
      </c>
      <c r="O114" s="182">
        <f t="shared" ref="O114:O128" si="25">ROUND(E114*N114,2)</f>
        <v>0</v>
      </c>
      <c r="P114" s="182">
        <v>0</v>
      </c>
      <c r="Q114" s="182">
        <f t="shared" ref="Q114:Q128" si="26">ROUND(E114*P114,2)</f>
        <v>0</v>
      </c>
      <c r="R114" s="182" t="s">
        <v>537</v>
      </c>
      <c r="S114" s="182" t="s">
        <v>217</v>
      </c>
      <c r="T114" s="183" t="s">
        <v>217</v>
      </c>
      <c r="U114" s="161">
        <v>0.26900000000000002</v>
      </c>
      <c r="V114" s="161">
        <f t="shared" ref="V114:V128" si="27">ROUND(E114*U114,2)</f>
        <v>0.27</v>
      </c>
      <c r="W114" s="161"/>
      <c r="X114" s="161" t="s">
        <v>218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239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7">
        <v>62</v>
      </c>
      <c r="B115" s="178" t="s">
        <v>639</v>
      </c>
      <c r="C115" s="188" t="s">
        <v>640</v>
      </c>
      <c r="D115" s="179" t="s">
        <v>320</v>
      </c>
      <c r="E115" s="180">
        <v>1</v>
      </c>
      <c r="F115" s="181"/>
      <c r="G115" s="182">
        <f t="shared" si="21"/>
        <v>0</v>
      </c>
      <c r="H115" s="181"/>
      <c r="I115" s="182">
        <f t="shared" si="22"/>
        <v>0</v>
      </c>
      <c r="J115" s="181"/>
      <c r="K115" s="182">
        <f t="shared" si="23"/>
        <v>0</v>
      </c>
      <c r="L115" s="182">
        <v>21</v>
      </c>
      <c r="M115" s="182">
        <f t="shared" si="24"/>
        <v>0</v>
      </c>
      <c r="N115" s="182">
        <v>1.06E-3</v>
      </c>
      <c r="O115" s="182">
        <f t="shared" si="25"/>
        <v>0</v>
      </c>
      <c r="P115" s="182">
        <v>0</v>
      </c>
      <c r="Q115" s="182">
        <f t="shared" si="26"/>
        <v>0</v>
      </c>
      <c r="R115" s="182" t="s">
        <v>537</v>
      </c>
      <c r="S115" s="182" t="s">
        <v>217</v>
      </c>
      <c r="T115" s="183" t="s">
        <v>217</v>
      </c>
      <c r="U115" s="161">
        <v>0.42399999999999999</v>
      </c>
      <c r="V115" s="161">
        <f t="shared" si="27"/>
        <v>0.42</v>
      </c>
      <c r="W115" s="161"/>
      <c r="X115" s="161" t="s">
        <v>218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239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7">
        <v>63</v>
      </c>
      <c r="B116" s="178" t="s">
        <v>641</v>
      </c>
      <c r="C116" s="188" t="s">
        <v>642</v>
      </c>
      <c r="D116" s="179" t="s">
        <v>320</v>
      </c>
      <c r="E116" s="180">
        <v>4</v>
      </c>
      <c r="F116" s="181"/>
      <c r="G116" s="182">
        <f t="shared" si="21"/>
        <v>0</v>
      </c>
      <c r="H116" s="181"/>
      <c r="I116" s="182">
        <f t="shared" si="22"/>
        <v>0</v>
      </c>
      <c r="J116" s="181"/>
      <c r="K116" s="182">
        <f t="shared" si="23"/>
        <v>0</v>
      </c>
      <c r="L116" s="182">
        <v>21</v>
      </c>
      <c r="M116" s="182">
        <f t="shared" si="24"/>
        <v>0</v>
      </c>
      <c r="N116" s="182">
        <v>0</v>
      </c>
      <c r="O116" s="182">
        <f t="shared" si="25"/>
        <v>0</v>
      </c>
      <c r="P116" s="182">
        <v>0</v>
      </c>
      <c r="Q116" s="182">
        <f t="shared" si="26"/>
        <v>0</v>
      </c>
      <c r="R116" s="182" t="s">
        <v>537</v>
      </c>
      <c r="S116" s="182" t="s">
        <v>217</v>
      </c>
      <c r="T116" s="183" t="s">
        <v>217</v>
      </c>
      <c r="U116" s="161">
        <v>0.10299999999999999</v>
      </c>
      <c r="V116" s="161">
        <f t="shared" si="27"/>
        <v>0.41</v>
      </c>
      <c r="W116" s="161"/>
      <c r="X116" s="161" t="s">
        <v>218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239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7">
        <v>64</v>
      </c>
      <c r="B117" s="178" t="s">
        <v>643</v>
      </c>
      <c r="C117" s="188" t="s">
        <v>644</v>
      </c>
      <c r="D117" s="179" t="s">
        <v>320</v>
      </c>
      <c r="E117" s="180">
        <v>10</v>
      </c>
      <c r="F117" s="181"/>
      <c r="G117" s="182">
        <f t="shared" si="21"/>
        <v>0</v>
      </c>
      <c r="H117" s="181"/>
      <c r="I117" s="182">
        <f t="shared" si="22"/>
        <v>0</v>
      </c>
      <c r="J117" s="181"/>
      <c r="K117" s="182">
        <f t="shared" si="23"/>
        <v>0</v>
      </c>
      <c r="L117" s="182">
        <v>21</v>
      </c>
      <c r="M117" s="182">
        <f t="shared" si="24"/>
        <v>0</v>
      </c>
      <c r="N117" s="182">
        <v>0</v>
      </c>
      <c r="O117" s="182">
        <f t="shared" si="25"/>
        <v>0</v>
      </c>
      <c r="P117" s="182">
        <v>0</v>
      </c>
      <c r="Q117" s="182">
        <f t="shared" si="26"/>
        <v>0</v>
      </c>
      <c r="R117" s="182" t="s">
        <v>537</v>
      </c>
      <c r="S117" s="182" t="s">
        <v>217</v>
      </c>
      <c r="T117" s="183" t="s">
        <v>217</v>
      </c>
      <c r="U117" s="161">
        <v>0.124</v>
      </c>
      <c r="V117" s="161">
        <f t="shared" si="27"/>
        <v>1.24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239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7">
        <v>65</v>
      </c>
      <c r="B118" s="178" t="s">
        <v>645</v>
      </c>
      <c r="C118" s="188" t="s">
        <v>646</v>
      </c>
      <c r="D118" s="179" t="s">
        <v>320</v>
      </c>
      <c r="E118" s="180">
        <v>2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2">
        <v>1E-3</v>
      </c>
      <c r="O118" s="182">
        <f t="shared" si="25"/>
        <v>0</v>
      </c>
      <c r="P118" s="182">
        <v>0</v>
      </c>
      <c r="Q118" s="182">
        <f t="shared" si="26"/>
        <v>0</v>
      </c>
      <c r="R118" s="182" t="s">
        <v>537</v>
      </c>
      <c r="S118" s="182" t="s">
        <v>217</v>
      </c>
      <c r="T118" s="183" t="s">
        <v>217</v>
      </c>
      <c r="U118" s="161">
        <v>0.42399999999999999</v>
      </c>
      <c r="V118" s="161">
        <f t="shared" si="27"/>
        <v>0.85</v>
      </c>
      <c r="W118" s="161"/>
      <c r="X118" s="161" t="s">
        <v>218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239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7">
        <v>66</v>
      </c>
      <c r="B119" s="178" t="s">
        <v>647</v>
      </c>
      <c r="C119" s="188" t="s">
        <v>648</v>
      </c>
      <c r="D119" s="179" t="s">
        <v>320</v>
      </c>
      <c r="E119" s="180">
        <v>12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2">
        <v>2.4000000000000001E-4</v>
      </c>
      <c r="O119" s="182">
        <f t="shared" si="25"/>
        <v>0</v>
      </c>
      <c r="P119" s="182">
        <v>0</v>
      </c>
      <c r="Q119" s="182">
        <f t="shared" si="26"/>
        <v>0</v>
      </c>
      <c r="R119" s="182" t="s">
        <v>537</v>
      </c>
      <c r="S119" s="182" t="s">
        <v>217</v>
      </c>
      <c r="T119" s="183" t="s">
        <v>217</v>
      </c>
      <c r="U119" s="161">
        <v>0.27800000000000002</v>
      </c>
      <c r="V119" s="161">
        <f t="shared" si="27"/>
        <v>3.34</v>
      </c>
      <c r="W119" s="161"/>
      <c r="X119" s="161" t="s">
        <v>218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239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7">
        <v>67</v>
      </c>
      <c r="B120" s="178" t="s">
        <v>649</v>
      </c>
      <c r="C120" s="188" t="s">
        <v>650</v>
      </c>
      <c r="D120" s="179" t="s">
        <v>320</v>
      </c>
      <c r="E120" s="180">
        <v>4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2">
        <v>2.5999999999999998E-4</v>
      </c>
      <c r="O120" s="182">
        <f t="shared" si="25"/>
        <v>0</v>
      </c>
      <c r="P120" s="182">
        <v>0</v>
      </c>
      <c r="Q120" s="182">
        <f t="shared" si="26"/>
        <v>0</v>
      </c>
      <c r="R120" s="182" t="s">
        <v>537</v>
      </c>
      <c r="S120" s="182" t="s">
        <v>217</v>
      </c>
      <c r="T120" s="183" t="s">
        <v>217</v>
      </c>
      <c r="U120" s="161">
        <v>0.27800000000000002</v>
      </c>
      <c r="V120" s="161">
        <f t="shared" si="27"/>
        <v>1.1100000000000001</v>
      </c>
      <c r="W120" s="161"/>
      <c r="X120" s="161" t="s">
        <v>218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239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7">
        <v>68</v>
      </c>
      <c r="B121" s="178" t="s">
        <v>651</v>
      </c>
      <c r="C121" s="188" t="s">
        <v>652</v>
      </c>
      <c r="D121" s="179" t="s">
        <v>320</v>
      </c>
      <c r="E121" s="180">
        <v>3</v>
      </c>
      <c r="F121" s="181"/>
      <c r="G121" s="182">
        <f t="shared" si="21"/>
        <v>0</v>
      </c>
      <c r="H121" s="181"/>
      <c r="I121" s="182">
        <f t="shared" si="22"/>
        <v>0</v>
      </c>
      <c r="J121" s="181"/>
      <c r="K121" s="182">
        <f t="shared" si="23"/>
        <v>0</v>
      </c>
      <c r="L121" s="182">
        <v>21</v>
      </c>
      <c r="M121" s="182">
        <f t="shared" si="24"/>
        <v>0</v>
      </c>
      <c r="N121" s="182">
        <v>0</v>
      </c>
      <c r="O121" s="182">
        <f t="shared" si="25"/>
        <v>0</v>
      </c>
      <c r="P121" s="182">
        <v>0</v>
      </c>
      <c r="Q121" s="182">
        <f t="shared" si="26"/>
        <v>0</v>
      </c>
      <c r="R121" s="182"/>
      <c r="S121" s="182" t="s">
        <v>156</v>
      </c>
      <c r="T121" s="183" t="s">
        <v>157</v>
      </c>
      <c r="U121" s="161">
        <v>0</v>
      </c>
      <c r="V121" s="161">
        <f t="shared" si="27"/>
        <v>0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7">
        <v>69</v>
      </c>
      <c r="B122" s="178" t="s">
        <v>653</v>
      </c>
      <c r="C122" s="188" t="s">
        <v>654</v>
      </c>
      <c r="D122" s="179" t="s">
        <v>320</v>
      </c>
      <c r="E122" s="180">
        <v>4</v>
      </c>
      <c r="F122" s="181"/>
      <c r="G122" s="182">
        <f t="shared" si="21"/>
        <v>0</v>
      </c>
      <c r="H122" s="181"/>
      <c r="I122" s="182">
        <f t="shared" si="22"/>
        <v>0</v>
      </c>
      <c r="J122" s="181"/>
      <c r="K122" s="182">
        <f t="shared" si="23"/>
        <v>0</v>
      </c>
      <c r="L122" s="182">
        <v>21</v>
      </c>
      <c r="M122" s="182">
        <f t="shared" si="24"/>
        <v>0</v>
      </c>
      <c r="N122" s="182">
        <v>0</v>
      </c>
      <c r="O122" s="182">
        <f t="shared" si="25"/>
        <v>0</v>
      </c>
      <c r="P122" s="182">
        <v>0</v>
      </c>
      <c r="Q122" s="182">
        <f t="shared" si="26"/>
        <v>0</v>
      </c>
      <c r="R122" s="182"/>
      <c r="S122" s="182" t="s">
        <v>156</v>
      </c>
      <c r="T122" s="183" t="s">
        <v>157</v>
      </c>
      <c r="U122" s="161">
        <v>0</v>
      </c>
      <c r="V122" s="161">
        <f t="shared" si="27"/>
        <v>0</v>
      </c>
      <c r="W122" s="161"/>
      <c r="X122" s="161" t="s">
        <v>218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239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7">
        <v>70</v>
      </c>
      <c r="B123" s="178" t="s">
        <v>655</v>
      </c>
      <c r="C123" s="188" t="s">
        <v>656</v>
      </c>
      <c r="D123" s="179" t="s">
        <v>320</v>
      </c>
      <c r="E123" s="180">
        <v>6</v>
      </c>
      <c r="F123" s="181"/>
      <c r="G123" s="182">
        <f t="shared" si="21"/>
        <v>0</v>
      </c>
      <c r="H123" s="181"/>
      <c r="I123" s="182">
        <f t="shared" si="22"/>
        <v>0</v>
      </c>
      <c r="J123" s="181"/>
      <c r="K123" s="182">
        <f t="shared" si="23"/>
        <v>0</v>
      </c>
      <c r="L123" s="182">
        <v>21</v>
      </c>
      <c r="M123" s="182">
        <f t="shared" si="24"/>
        <v>0</v>
      </c>
      <c r="N123" s="182">
        <v>0</v>
      </c>
      <c r="O123" s="182">
        <f t="shared" si="25"/>
        <v>0</v>
      </c>
      <c r="P123" s="182">
        <v>0</v>
      </c>
      <c r="Q123" s="182">
        <f t="shared" si="26"/>
        <v>0</v>
      </c>
      <c r="R123" s="182"/>
      <c r="S123" s="182" t="s">
        <v>156</v>
      </c>
      <c r="T123" s="183" t="s">
        <v>157</v>
      </c>
      <c r="U123" s="161">
        <v>0</v>
      </c>
      <c r="V123" s="161">
        <f t="shared" si="27"/>
        <v>0</v>
      </c>
      <c r="W123" s="161"/>
      <c r="X123" s="161" t="s">
        <v>218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239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7">
        <v>71</v>
      </c>
      <c r="B124" s="178" t="s">
        <v>657</v>
      </c>
      <c r="C124" s="188" t="s">
        <v>658</v>
      </c>
      <c r="D124" s="179" t="s">
        <v>320</v>
      </c>
      <c r="E124" s="180">
        <v>10</v>
      </c>
      <c r="F124" s="181"/>
      <c r="G124" s="182">
        <f t="shared" si="21"/>
        <v>0</v>
      </c>
      <c r="H124" s="181"/>
      <c r="I124" s="182">
        <f t="shared" si="22"/>
        <v>0</v>
      </c>
      <c r="J124" s="181"/>
      <c r="K124" s="182">
        <f t="shared" si="23"/>
        <v>0</v>
      </c>
      <c r="L124" s="182">
        <v>21</v>
      </c>
      <c r="M124" s="182">
        <f t="shared" si="24"/>
        <v>0</v>
      </c>
      <c r="N124" s="182">
        <v>5.0000000000000001E-4</v>
      </c>
      <c r="O124" s="182">
        <f t="shared" si="25"/>
        <v>0.01</v>
      </c>
      <c r="P124" s="182">
        <v>0</v>
      </c>
      <c r="Q124" s="182">
        <f t="shared" si="26"/>
        <v>0</v>
      </c>
      <c r="R124" s="182"/>
      <c r="S124" s="182" t="s">
        <v>156</v>
      </c>
      <c r="T124" s="183" t="s">
        <v>157</v>
      </c>
      <c r="U124" s="161">
        <v>0</v>
      </c>
      <c r="V124" s="161">
        <f t="shared" si="27"/>
        <v>0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239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7">
        <v>72</v>
      </c>
      <c r="B125" s="178" t="s">
        <v>659</v>
      </c>
      <c r="C125" s="188" t="s">
        <v>660</v>
      </c>
      <c r="D125" s="179" t="s">
        <v>320</v>
      </c>
      <c r="E125" s="180">
        <v>6</v>
      </c>
      <c r="F125" s="181"/>
      <c r="G125" s="182">
        <f t="shared" si="21"/>
        <v>0</v>
      </c>
      <c r="H125" s="181"/>
      <c r="I125" s="182">
        <f t="shared" si="22"/>
        <v>0</v>
      </c>
      <c r="J125" s="181"/>
      <c r="K125" s="182">
        <f t="shared" si="23"/>
        <v>0</v>
      </c>
      <c r="L125" s="182">
        <v>21</v>
      </c>
      <c r="M125" s="182">
        <f t="shared" si="24"/>
        <v>0</v>
      </c>
      <c r="N125" s="182">
        <v>5.0000000000000001E-4</v>
      </c>
      <c r="O125" s="182">
        <f t="shared" si="25"/>
        <v>0</v>
      </c>
      <c r="P125" s="182">
        <v>0</v>
      </c>
      <c r="Q125" s="182">
        <f t="shared" si="26"/>
        <v>0</v>
      </c>
      <c r="R125" s="182"/>
      <c r="S125" s="182" t="s">
        <v>156</v>
      </c>
      <c r="T125" s="183" t="s">
        <v>157</v>
      </c>
      <c r="U125" s="161">
        <v>0</v>
      </c>
      <c r="V125" s="161">
        <f t="shared" si="27"/>
        <v>0</v>
      </c>
      <c r="W125" s="161"/>
      <c r="X125" s="161" t="s">
        <v>218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239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0">
        <v>73</v>
      </c>
      <c r="B126" s="171" t="s">
        <v>661</v>
      </c>
      <c r="C126" s="187" t="s">
        <v>662</v>
      </c>
      <c r="D126" s="172" t="s">
        <v>320</v>
      </c>
      <c r="E126" s="173">
        <v>2</v>
      </c>
      <c r="F126" s="174"/>
      <c r="G126" s="175">
        <f t="shared" si="21"/>
        <v>0</v>
      </c>
      <c r="H126" s="174"/>
      <c r="I126" s="175">
        <f t="shared" si="22"/>
        <v>0</v>
      </c>
      <c r="J126" s="174"/>
      <c r="K126" s="175">
        <f t="shared" si="23"/>
        <v>0</v>
      </c>
      <c r="L126" s="175">
        <v>21</v>
      </c>
      <c r="M126" s="175">
        <f t="shared" si="24"/>
        <v>0</v>
      </c>
      <c r="N126" s="175">
        <v>5.0000000000000001E-4</v>
      </c>
      <c r="O126" s="175">
        <f t="shared" si="25"/>
        <v>0</v>
      </c>
      <c r="P126" s="175">
        <v>0</v>
      </c>
      <c r="Q126" s="175">
        <f t="shared" si="26"/>
        <v>0</v>
      </c>
      <c r="R126" s="175"/>
      <c r="S126" s="175" t="s">
        <v>156</v>
      </c>
      <c r="T126" s="176" t="s">
        <v>157</v>
      </c>
      <c r="U126" s="161">
        <v>0</v>
      </c>
      <c r="V126" s="161">
        <f t="shared" si="27"/>
        <v>0</v>
      </c>
      <c r="W126" s="161"/>
      <c r="X126" s="161" t="s">
        <v>218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239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>
        <v>74</v>
      </c>
      <c r="B127" s="159" t="s">
        <v>663</v>
      </c>
      <c r="C127" s="196" t="s">
        <v>664</v>
      </c>
      <c r="D127" s="160" t="s">
        <v>0</v>
      </c>
      <c r="E127" s="195"/>
      <c r="F127" s="162"/>
      <c r="G127" s="161">
        <f t="shared" si="21"/>
        <v>0</v>
      </c>
      <c r="H127" s="162"/>
      <c r="I127" s="161">
        <f t="shared" si="22"/>
        <v>0</v>
      </c>
      <c r="J127" s="162"/>
      <c r="K127" s="161">
        <f t="shared" si="23"/>
        <v>0</v>
      </c>
      <c r="L127" s="161">
        <v>21</v>
      </c>
      <c r="M127" s="161">
        <f t="shared" si="24"/>
        <v>0</v>
      </c>
      <c r="N127" s="161">
        <v>0</v>
      </c>
      <c r="O127" s="161">
        <f t="shared" si="25"/>
        <v>0</v>
      </c>
      <c r="P127" s="161">
        <v>0</v>
      </c>
      <c r="Q127" s="161">
        <f t="shared" si="26"/>
        <v>0</v>
      </c>
      <c r="R127" s="161" t="s">
        <v>537</v>
      </c>
      <c r="S127" s="161" t="s">
        <v>217</v>
      </c>
      <c r="T127" s="161" t="s">
        <v>217</v>
      </c>
      <c r="U127" s="161">
        <v>0</v>
      </c>
      <c r="V127" s="161">
        <f t="shared" si="27"/>
        <v>0</v>
      </c>
      <c r="W127" s="161"/>
      <c r="X127" s="161" t="s">
        <v>564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565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33.75" outlineLevel="1" x14ac:dyDescent="0.2">
      <c r="A128" s="158">
        <v>75</v>
      </c>
      <c r="B128" s="159" t="s">
        <v>665</v>
      </c>
      <c r="C128" s="196" t="s">
        <v>666</v>
      </c>
      <c r="D128" s="160" t="s">
        <v>0</v>
      </c>
      <c r="E128" s="195"/>
      <c r="F128" s="162"/>
      <c r="G128" s="161">
        <f t="shared" si="21"/>
        <v>0</v>
      </c>
      <c r="H128" s="162"/>
      <c r="I128" s="161">
        <f t="shared" si="22"/>
        <v>0</v>
      </c>
      <c r="J128" s="162"/>
      <c r="K128" s="161">
        <f t="shared" si="23"/>
        <v>0</v>
      </c>
      <c r="L128" s="161">
        <v>21</v>
      </c>
      <c r="M128" s="161">
        <f t="shared" si="24"/>
        <v>0</v>
      </c>
      <c r="N128" s="161">
        <v>0</v>
      </c>
      <c r="O128" s="161">
        <f t="shared" si="25"/>
        <v>0</v>
      </c>
      <c r="P128" s="161">
        <v>0</v>
      </c>
      <c r="Q128" s="161">
        <f t="shared" si="26"/>
        <v>0</v>
      </c>
      <c r="R128" s="161" t="s">
        <v>537</v>
      </c>
      <c r="S128" s="161" t="s">
        <v>217</v>
      </c>
      <c r="T128" s="161" t="s">
        <v>217</v>
      </c>
      <c r="U128" s="161">
        <v>0</v>
      </c>
      <c r="V128" s="161">
        <f t="shared" si="27"/>
        <v>0</v>
      </c>
      <c r="W128" s="161"/>
      <c r="X128" s="161" t="s">
        <v>564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565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4" t="s">
        <v>151</v>
      </c>
      <c r="B129" s="165" t="s">
        <v>100</v>
      </c>
      <c r="C129" s="186" t="s">
        <v>101</v>
      </c>
      <c r="D129" s="166"/>
      <c r="E129" s="167"/>
      <c r="F129" s="168"/>
      <c r="G129" s="168">
        <f>SUMIF(AG130:AG137,"&lt;&gt;NOR",G130:G137)</f>
        <v>0</v>
      </c>
      <c r="H129" s="168"/>
      <c r="I129" s="168">
        <f>SUM(I130:I137)</f>
        <v>0</v>
      </c>
      <c r="J129" s="168"/>
      <c r="K129" s="168">
        <f>SUM(K130:K137)</f>
        <v>0</v>
      </c>
      <c r="L129" s="168"/>
      <c r="M129" s="168">
        <f>SUM(M130:M137)</f>
        <v>0</v>
      </c>
      <c r="N129" s="168"/>
      <c r="O129" s="168">
        <f>SUM(O130:O137)</f>
        <v>0</v>
      </c>
      <c r="P129" s="168"/>
      <c r="Q129" s="168">
        <f>SUM(Q130:Q137)</f>
        <v>0</v>
      </c>
      <c r="R129" s="168"/>
      <c r="S129" s="168"/>
      <c r="T129" s="169"/>
      <c r="U129" s="163"/>
      <c r="V129" s="163">
        <f>SUM(V130:V137)</f>
        <v>72</v>
      </c>
      <c r="W129" s="163"/>
      <c r="X129" s="163"/>
      <c r="AG129" t="s">
        <v>152</v>
      </c>
    </row>
    <row r="130" spans="1:60" outlineLevel="1" x14ac:dyDescent="0.2">
      <c r="A130" s="177">
        <v>76</v>
      </c>
      <c r="B130" s="178" t="s">
        <v>667</v>
      </c>
      <c r="C130" s="188" t="s">
        <v>668</v>
      </c>
      <c r="D130" s="179" t="s">
        <v>182</v>
      </c>
      <c r="E130" s="180">
        <v>1</v>
      </c>
      <c r="F130" s="181"/>
      <c r="G130" s="182">
        <f t="shared" ref="G130:G137" si="28">ROUND(E130*F130,2)</f>
        <v>0</v>
      </c>
      <c r="H130" s="181"/>
      <c r="I130" s="182">
        <f t="shared" ref="I130:I137" si="29">ROUND(E130*H130,2)</f>
        <v>0</v>
      </c>
      <c r="J130" s="181"/>
      <c r="K130" s="182">
        <f t="shared" ref="K130:K137" si="30">ROUND(E130*J130,2)</f>
        <v>0</v>
      </c>
      <c r="L130" s="182">
        <v>21</v>
      </c>
      <c r="M130" s="182">
        <f t="shared" ref="M130:M137" si="31">G130*(1+L130/100)</f>
        <v>0</v>
      </c>
      <c r="N130" s="182">
        <v>0</v>
      </c>
      <c r="O130" s="182">
        <f t="shared" ref="O130:O137" si="32">ROUND(E130*N130,2)</f>
        <v>0</v>
      </c>
      <c r="P130" s="182">
        <v>0</v>
      </c>
      <c r="Q130" s="182">
        <f t="shared" ref="Q130:Q137" si="33">ROUND(E130*P130,2)</f>
        <v>0</v>
      </c>
      <c r="R130" s="182"/>
      <c r="S130" s="182" t="s">
        <v>156</v>
      </c>
      <c r="T130" s="183" t="s">
        <v>157</v>
      </c>
      <c r="U130" s="161">
        <v>0</v>
      </c>
      <c r="V130" s="161">
        <f t="shared" ref="V130:V137" si="34">ROUND(E130*U130,2)</f>
        <v>0</v>
      </c>
      <c r="W130" s="161"/>
      <c r="X130" s="161" t="s">
        <v>218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239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7">
        <v>77</v>
      </c>
      <c r="B131" s="178" t="s">
        <v>669</v>
      </c>
      <c r="C131" s="188" t="s">
        <v>670</v>
      </c>
      <c r="D131" s="179" t="s">
        <v>320</v>
      </c>
      <c r="E131" s="180">
        <v>1</v>
      </c>
      <c r="F131" s="181"/>
      <c r="G131" s="182">
        <f t="shared" si="28"/>
        <v>0</v>
      </c>
      <c r="H131" s="181"/>
      <c r="I131" s="182">
        <f t="shared" si="29"/>
        <v>0</v>
      </c>
      <c r="J131" s="181"/>
      <c r="K131" s="182">
        <f t="shared" si="30"/>
        <v>0</v>
      </c>
      <c r="L131" s="182">
        <v>21</v>
      </c>
      <c r="M131" s="182">
        <f t="shared" si="31"/>
        <v>0</v>
      </c>
      <c r="N131" s="182">
        <v>0</v>
      </c>
      <c r="O131" s="182">
        <f t="shared" si="32"/>
        <v>0</v>
      </c>
      <c r="P131" s="182">
        <v>0</v>
      </c>
      <c r="Q131" s="182">
        <f t="shared" si="33"/>
        <v>0</v>
      </c>
      <c r="R131" s="182"/>
      <c r="S131" s="182" t="s">
        <v>156</v>
      </c>
      <c r="T131" s="183" t="s">
        <v>157</v>
      </c>
      <c r="U131" s="161">
        <v>0</v>
      </c>
      <c r="V131" s="161">
        <f t="shared" si="34"/>
        <v>0</v>
      </c>
      <c r="W131" s="161"/>
      <c r="X131" s="161" t="s">
        <v>218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239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7">
        <v>78</v>
      </c>
      <c r="B132" s="178" t="s">
        <v>671</v>
      </c>
      <c r="C132" s="188" t="s">
        <v>672</v>
      </c>
      <c r="D132" s="179" t="s">
        <v>320</v>
      </c>
      <c r="E132" s="180">
        <v>1</v>
      </c>
      <c r="F132" s="181"/>
      <c r="G132" s="182">
        <f t="shared" si="28"/>
        <v>0</v>
      </c>
      <c r="H132" s="181"/>
      <c r="I132" s="182">
        <f t="shared" si="29"/>
        <v>0</v>
      </c>
      <c r="J132" s="181"/>
      <c r="K132" s="182">
        <f t="shared" si="30"/>
        <v>0</v>
      </c>
      <c r="L132" s="182">
        <v>21</v>
      </c>
      <c r="M132" s="182">
        <f t="shared" si="31"/>
        <v>0</v>
      </c>
      <c r="N132" s="182">
        <v>0</v>
      </c>
      <c r="O132" s="182">
        <f t="shared" si="32"/>
        <v>0</v>
      </c>
      <c r="P132" s="182">
        <v>0</v>
      </c>
      <c r="Q132" s="182">
        <f t="shared" si="33"/>
        <v>0</v>
      </c>
      <c r="R132" s="182"/>
      <c r="S132" s="182" t="s">
        <v>156</v>
      </c>
      <c r="T132" s="183" t="s">
        <v>157</v>
      </c>
      <c r="U132" s="161">
        <v>0</v>
      </c>
      <c r="V132" s="161">
        <f t="shared" si="34"/>
        <v>0</v>
      </c>
      <c r="W132" s="161"/>
      <c r="X132" s="161" t="s">
        <v>218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239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7">
        <v>79</v>
      </c>
      <c r="B133" s="178" t="s">
        <v>673</v>
      </c>
      <c r="C133" s="188" t="s">
        <v>674</v>
      </c>
      <c r="D133" s="179" t="s">
        <v>182</v>
      </c>
      <c r="E133" s="180">
        <v>1</v>
      </c>
      <c r="F133" s="181"/>
      <c r="G133" s="182">
        <f t="shared" si="28"/>
        <v>0</v>
      </c>
      <c r="H133" s="181"/>
      <c r="I133" s="182">
        <f t="shared" si="29"/>
        <v>0</v>
      </c>
      <c r="J133" s="181"/>
      <c r="K133" s="182">
        <f t="shared" si="30"/>
        <v>0</v>
      </c>
      <c r="L133" s="182">
        <v>21</v>
      </c>
      <c r="M133" s="182">
        <f t="shared" si="31"/>
        <v>0</v>
      </c>
      <c r="N133" s="182">
        <v>0</v>
      </c>
      <c r="O133" s="182">
        <f t="shared" si="32"/>
        <v>0</v>
      </c>
      <c r="P133" s="182">
        <v>0</v>
      </c>
      <c r="Q133" s="182">
        <f t="shared" si="33"/>
        <v>0</v>
      </c>
      <c r="R133" s="182"/>
      <c r="S133" s="182" t="s">
        <v>156</v>
      </c>
      <c r="T133" s="183" t="s">
        <v>157</v>
      </c>
      <c r="U133" s="161">
        <v>0</v>
      </c>
      <c r="V133" s="161">
        <f t="shared" si="34"/>
        <v>0</v>
      </c>
      <c r="W133" s="161"/>
      <c r="X133" s="161" t="s">
        <v>218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239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7">
        <v>80</v>
      </c>
      <c r="B134" s="178" t="s">
        <v>675</v>
      </c>
      <c r="C134" s="188" t="s">
        <v>676</v>
      </c>
      <c r="D134" s="179" t="s">
        <v>182</v>
      </c>
      <c r="E134" s="180">
        <v>1</v>
      </c>
      <c r="F134" s="181"/>
      <c r="G134" s="182">
        <f t="shared" si="28"/>
        <v>0</v>
      </c>
      <c r="H134" s="181"/>
      <c r="I134" s="182">
        <f t="shared" si="29"/>
        <v>0</v>
      </c>
      <c r="J134" s="181"/>
      <c r="K134" s="182">
        <f t="shared" si="30"/>
        <v>0</v>
      </c>
      <c r="L134" s="182">
        <v>21</v>
      </c>
      <c r="M134" s="182">
        <f t="shared" si="31"/>
        <v>0</v>
      </c>
      <c r="N134" s="182">
        <v>0</v>
      </c>
      <c r="O134" s="182">
        <f t="shared" si="32"/>
        <v>0</v>
      </c>
      <c r="P134" s="182">
        <v>0</v>
      </c>
      <c r="Q134" s="182">
        <f t="shared" si="33"/>
        <v>0</v>
      </c>
      <c r="R134" s="182"/>
      <c r="S134" s="182" t="s">
        <v>156</v>
      </c>
      <c r="T134" s="183" t="s">
        <v>157</v>
      </c>
      <c r="U134" s="161">
        <v>0</v>
      </c>
      <c r="V134" s="161">
        <f t="shared" si="34"/>
        <v>0</v>
      </c>
      <c r="W134" s="161"/>
      <c r="X134" s="161" t="s">
        <v>218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239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7">
        <v>81</v>
      </c>
      <c r="B135" s="178" t="s">
        <v>677</v>
      </c>
      <c r="C135" s="188" t="s">
        <v>678</v>
      </c>
      <c r="D135" s="179" t="s">
        <v>182</v>
      </c>
      <c r="E135" s="180">
        <v>1</v>
      </c>
      <c r="F135" s="181"/>
      <c r="G135" s="182">
        <f t="shared" si="28"/>
        <v>0</v>
      </c>
      <c r="H135" s="181"/>
      <c r="I135" s="182">
        <f t="shared" si="29"/>
        <v>0</v>
      </c>
      <c r="J135" s="181"/>
      <c r="K135" s="182">
        <f t="shared" si="30"/>
        <v>0</v>
      </c>
      <c r="L135" s="182">
        <v>21</v>
      </c>
      <c r="M135" s="182">
        <f t="shared" si="31"/>
        <v>0</v>
      </c>
      <c r="N135" s="182">
        <v>0</v>
      </c>
      <c r="O135" s="182">
        <f t="shared" si="32"/>
        <v>0</v>
      </c>
      <c r="P135" s="182">
        <v>0</v>
      </c>
      <c r="Q135" s="182">
        <f t="shared" si="33"/>
        <v>0</v>
      </c>
      <c r="R135" s="182"/>
      <c r="S135" s="182" t="s">
        <v>156</v>
      </c>
      <c r="T135" s="183" t="s">
        <v>157</v>
      </c>
      <c r="U135" s="161">
        <v>0</v>
      </c>
      <c r="V135" s="161">
        <f t="shared" si="34"/>
        <v>0</v>
      </c>
      <c r="W135" s="161"/>
      <c r="X135" s="161" t="s">
        <v>218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239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7">
        <v>82</v>
      </c>
      <c r="B136" s="178" t="s">
        <v>679</v>
      </c>
      <c r="C136" s="188" t="s">
        <v>680</v>
      </c>
      <c r="D136" s="179" t="s">
        <v>681</v>
      </c>
      <c r="E136" s="180">
        <v>72</v>
      </c>
      <c r="F136" s="181"/>
      <c r="G136" s="182">
        <f t="shared" si="28"/>
        <v>0</v>
      </c>
      <c r="H136" s="181"/>
      <c r="I136" s="182">
        <f t="shared" si="29"/>
        <v>0</v>
      </c>
      <c r="J136" s="181"/>
      <c r="K136" s="182">
        <f t="shared" si="30"/>
        <v>0</v>
      </c>
      <c r="L136" s="182">
        <v>21</v>
      </c>
      <c r="M136" s="182">
        <f t="shared" si="31"/>
        <v>0</v>
      </c>
      <c r="N136" s="182">
        <v>0</v>
      </c>
      <c r="O136" s="182">
        <f t="shared" si="32"/>
        <v>0</v>
      </c>
      <c r="P136" s="182">
        <v>0</v>
      </c>
      <c r="Q136" s="182">
        <f t="shared" si="33"/>
        <v>0</v>
      </c>
      <c r="R136" s="182" t="s">
        <v>682</v>
      </c>
      <c r="S136" s="182" t="s">
        <v>217</v>
      </c>
      <c r="T136" s="183" t="s">
        <v>217</v>
      </c>
      <c r="U136" s="161">
        <v>1</v>
      </c>
      <c r="V136" s="161">
        <f t="shared" si="34"/>
        <v>72</v>
      </c>
      <c r="W136" s="161"/>
      <c r="X136" s="161" t="s">
        <v>683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684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7">
        <v>83</v>
      </c>
      <c r="B137" s="178" t="s">
        <v>685</v>
      </c>
      <c r="C137" s="188" t="s">
        <v>686</v>
      </c>
      <c r="D137" s="179" t="s">
        <v>474</v>
      </c>
      <c r="E137" s="180">
        <v>24</v>
      </c>
      <c r="F137" s="181"/>
      <c r="G137" s="182">
        <f t="shared" si="28"/>
        <v>0</v>
      </c>
      <c r="H137" s="181"/>
      <c r="I137" s="182">
        <f t="shared" si="29"/>
        <v>0</v>
      </c>
      <c r="J137" s="181"/>
      <c r="K137" s="182">
        <f t="shared" si="30"/>
        <v>0</v>
      </c>
      <c r="L137" s="182">
        <v>21</v>
      </c>
      <c r="M137" s="182">
        <f t="shared" si="31"/>
        <v>0</v>
      </c>
      <c r="N137" s="182">
        <v>0</v>
      </c>
      <c r="O137" s="182">
        <f t="shared" si="32"/>
        <v>0</v>
      </c>
      <c r="P137" s="182">
        <v>0</v>
      </c>
      <c r="Q137" s="182">
        <f t="shared" si="33"/>
        <v>0</v>
      </c>
      <c r="R137" s="182"/>
      <c r="S137" s="182" t="s">
        <v>156</v>
      </c>
      <c r="T137" s="183" t="s">
        <v>157</v>
      </c>
      <c r="U137" s="161">
        <v>0</v>
      </c>
      <c r="V137" s="161">
        <f t="shared" si="34"/>
        <v>0</v>
      </c>
      <c r="W137" s="161"/>
      <c r="X137" s="161" t="s">
        <v>683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684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4" t="s">
        <v>151</v>
      </c>
      <c r="B138" s="165" t="s">
        <v>102</v>
      </c>
      <c r="C138" s="186" t="s">
        <v>103</v>
      </c>
      <c r="D138" s="166"/>
      <c r="E138" s="167"/>
      <c r="F138" s="168"/>
      <c r="G138" s="168">
        <f>SUMIF(AG139:AG147,"&lt;&gt;NOR",G139:G147)</f>
        <v>0</v>
      </c>
      <c r="H138" s="168"/>
      <c r="I138" s="168">
        <f>SUM(I139:I147)</f>
        <v>0</v>
      </c>
      <c r="J138" s="168"/>
      <c r="K138" s="168">
        <f>SUM(K139:K147)</f>
        <v>0</v>
      </c>
      <c r="L138" s="168"/>
      <c r="M138" s="168">
        <f>SUM(M139:M147)</f>
        <v>0</v>
      </c>
      <c r="N138" s="168"/>
      <c r="O138" s="168">
        <f>SUM(O139:O147)</f>
        <v>0</v>
      </c>
      <c r="P138" s="168"/>
      <c r="Q138" s="168">
        <f>SUM(Q139:Q147)</f>
        <v>0</v>
      </c>
      <c r="R138" s="168"/>
      <c r="S138" s="168"/>
      <c r="T138" s="169"/>
      <c r="U138" s="163"/>
      <c r="V138" s="163">
        <f>SUM(V139:V147)</f>
        <v>7.45</v>
      </c>
      <c r="W138" s="163"/>
      <c r="X138" s="163"/>
      <c r="AG138" t="s">
        <v>152</v>
      </c>
    </row>
    <row r="139" spans="1:60" outlineLevel="1" x14ac:dyDescent="0.2">
      <c r="A139" s="170">
        <v>84</v>
      </c>
      <c r="B139" s="171" t="s">
        <v>687</v>
      </c>
      <c r="C139" s="187" t="s">
        <v>688</v>
      </c>
      <c r="D139" s="172" t="s">
        <v>283</v>
      </c>
      <c r="E139" s="173">
        <v>14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217</v>
      </c>
      <c r="T139" s="176" t="s">
        <v>217</v>
      </c>
      <c r="U139" s="161">
        <v>0</v>
      </c>
      <c r="V139" s="161">
        <f>ROUND(E139*U139,2)</f>
        <v>0</v>
      </c>
      <c r="W139" s="161"/>
      <c r="X139" s="161" t="s">
        <v>218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239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600</v>
      </c>
      <c r="D140" s="192"/>
      <c r="E140" s="193">
        <v>14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258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85</v>
      </c>
      <c r="B141" s="171" t="s">
        <v>689</v>
      </c>
      <c r="C141" s="187" t="s">
        <v>690</v>
      </c>
      <c r="D141" s="172" t="s">
        <v>283</v>
      </c>
      <c r="E141" s="173">
        <v>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/>
      <c r="S141" s="175" t="s">
        <v>217</v>
      </c>
      <c r="T141" s="176" t="s">
        <v>217</v>
      </c>
      <c r="U141" s="161">
        <v>0</v>
      </c>
      <c r="V141" s="161">
        <f>ROUND(E141*U141,2)</f>
        <v>0</v>
      </c>
      <c r="W141" s="161"/>
      <c r="X141" s="161" t="s">
        <v>218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239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603</v>
      </c>
      <c r="D142" s="192"/>
      <c r="E142" s="193">
        <v>4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258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7">
        <v>86</v>
      </c>
      <c r="B143" s="178" t="s">
        <v>691</v>
      </c>
      <c r="C143" s="188" t="s">
        <v>692</v>
      </c>
      <c r="D143" s="179" t="s">
        <v>693</v>
      </c>
      <c r="E143" s="180">
        <v>1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2"/>
      <c r="S143" s="182" t="s">
        <v>217</v>
      </c>
      <c r="T143" s="183" t="s">
        <v>217</v>
      </c>
      <c r="U143" s="161">
        <v>6.71</v>
      </c>
      <c r="V143" s="161">
        <f>ROUND(E143*U143,2)</f>
        <v>6.71</v>
      </c>
      <c r="W143" s="161"/>
      <c r="X143" s="161" t="s">
        <v>218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694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0">
        <v>87</v>
      </c>
      <c r="B144" s="171" t="s">
        <v>695</v>
      </c>
      <c r="C144" s="187" t="s">
        <v>696</v>
      </c>
      <c r="D144" s="172" t="s">
        <v>283</v>
      </c>
      <c r="E144" s="173">
        <v>18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/>
      <c r="S144" s="175" t="s">
        <v>217</v>
      </c>
      <c r="T144" s="176" t="s">
        <v>217</v>
      </c>
      <c r="U144" s="161">
        <v>4.1000000000000002E-2</v>
      </c>
      <c r="V144" s="161">
        <f>ROUND(E144*U144,2)</f>
        <v>0.74</v>
      </c>
      <c r="W144" s="161"/>
      <c r="X144" s="161" t="s">
        <v>218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694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5" t="s">
        <v>697</v>
      </c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161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4" t="s">
        <v>600</v>
      </c>
      <c r="D146" s="192"/>
      <c r="E146" s="193">
        <v>14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258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4" t="s">
        <v>603</v>
      </c>
      <c r="D147" s="192"/>
      <c r="E147" s="193">
        <v>4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258</v>
      </c>
      <c r="AH147" s="151">
        <v>5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3"/>
      <c r="B148" s="4"/>
      <c r="C148" s="189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138</v>
      </c>
    </row>
    <row r="149" spans="1:60" x14ac:dyDescent="0.2">
      <c r="A149" s="154"/>
      <c r="B149" s="155" t="s">
        <v>29</v>
      </c>
      <c r="C149" s="190"/>
      <c r="D149" s="156"/>
      <c r="E149" s="157"/>
      <c r="F149" s="157"/>
      <c r="G149" s="185">
        <f>G8+G15+G66+G80+G104+G129+G138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210</v>
      </c>
    </row>
    <row r="150" spans="1:60" x14ac:dyDescent="0.2">
      <c r="C150" s="191"/>
      <c r="D150" s="10"/>
      <c r="AG150" t="s">
        <v>211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K07x5zoGOhLJzuQsKfMsCs1U0qvAmjYQ9IF7AVBVGvVnce7dYqMxSOjYwkC1WcHCZvZca1wGbmAJOh+88b35A==" saltValue="LzqeOGBtTHoPS6GncMZ3hw==" spinCount="100000" sheet="1"/>
  <mergeCells count="28">
    <mergeCell ref="C13:G13"/>
    <mergeCell ref="A1:G1"/>
    <mergeCell ref="C2:G2"/>
    <mergeCell ref="C3:G3"/>
    <mergeCell ref="C4:G4"/>
    <mergeCell ref="C10:G10"/>
    <mergeCell ref="C65:G65"/>
    <mergeCell ref="C17:G17"/>
    <mergeCell ref="C18:G18"/>
    <mergeCell ref="C20:G20"/>
    <mergeCell ref="C21:G21"/>
    <mergeCell ref="C23:G23"/>
    <mergeCell ref="C26:G26"/>
    <mergeCell ref="C29:G29"/>
    <mergeCell ref="C32:G32"/>
    <mergeCell ref="C42:G42"/>
    <mergeCell ref="C48:G48"/>
    <mergeCell ref="C63:G63"/>
    <mergeCell ref="C84:G84"/>
    <mergeCell ref="C89:G89"/>
    <mergeCell ref="C92:G92"/>
    <mergeCell ref="C145:G145"/>
    <mergeCell ref="C69:G69"/>
    <mergeCell ref="C71:G71"/>
    <mergeCell ref="C74:G74"/>
    <mergeCell ref="C78:G78"/>
    <mergeCell ref="C79:G79"/>
    <mergeCell ref="C82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57</v>
      </c>
      <c r="C3" s="260" t="s">
        <v>58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51</v>
      </c>
      <c r="C4" s="263" t="s">
        <v>52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66</v>
      </c>
      <c r="C8" s="186" t="s">
        <v>67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8"/>
      <c r="O8" s="168">
        <f>SUM(O9:O19)</f>
        <v>2.5499999999999998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40.25</v>
      </c>
      <c r="W8" s="163"/>
      <c r="X8" s="163"/>
      <c r="AG8" t="s">
        <v>152</v>
      </c>
    </row>
    <row r="9" spans="1:60" outlineLevel="1" x14ac:dyDescent="0.2">
      <c r="A9" s="170">
        <v>1</v>
      </c>
      <c r="B9" s="171" t="s">
        <v>213</v>
      </c>
      <c r="C9" s="187" t="s">
        <v>214</v>
      </c>
      <c r="D9" s="172" t="s">
        <v>215</v>
      </c>
      <c r="E9" s="173">
        <v>7.5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216</v>
      </c>
      <c r="S9" s="175" t="s">
        <v>217</v>
      </c>
      <c r="T9" s="176" t="s">
        <v>217</v>
      </c>
      <c r="U9" s="161">
        <v>4.6550000000000002</v>
      </c>
      <c r="V9" s="161">
        <f>ROUND(E9*U9,2)</f>
        <v>34.909999999999997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220</v>
      </c>
      <c r="D10" s="267"/>
      <c r="E10" s="267"/>
      <c r="F10" s="267"/>
      <c r="G10" s="26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222</v>
      </c>
      <c r="C11" s="187" t="s">
        <v>223</v>
      </c>
      <c r="D11" s="172" t="s">
        <v>215</v>
      </c>
      <c r="E11" s="173">
        <v>7.5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224</v>
      </c>
      <c r="S11" s="175" t="s">
        <v>217</v>
      </c>
      <c r="T11" s="176" t="s">
        <v>217</v>
      </c>
      <c r="U11" s="161">
        <v>0.105</v>
      </c>
      <c r="V11" s="161">
        <f>ROUND(E11*U11,2)</f>
        <v>0.79</v>
      </c>
      <c r="W11" s="161"/>
      <c r="X11" s="161" t="s">
        <v>218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219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66" t="s">
        <v>225</v>
      </c>
      <c r="D12" s="267"/>
      <c r="E12" s="267"/>
      <c r="F12" s="267"/>
      <c r="G12" s="267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4" t="str">
        <f>C12</f>
        <v>s přehozením výkopku do 3 m nebo s naložením na dopravní prostředek v horninách rozpojitelných bez předchozího rozrušení, příplatek za lepivost hornin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226</v>
      </c>
      <c r="C13" s="187" t="s">
        <v>227</v>
      </c>
      <c r="D13" s="172" t="s">
        <v>215</v>
      </c>
      <c r="E13" s="173">
        <v>7.5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216</v>
      </c>
      <c r="S13" s="175" t="s">
        <v>217</v>
      </c>
      <c r="T13" s="176" t="s">
        <v>217</v>
      </c>
      <c r="U13" s="161">
        <v>8.6999999999999994E-2</v>
      </c>
      <c r="V13" s="161">
        <f>ROUND(E13*U13,2)</f>
        <v>0.65</v>
      </c>
      <c r="W13" s="161"/>
      <c r="X13" s="161" t="s">
        <v>218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219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6" t="s">
        <v>228</v>
      </c>
      <c r="D14" s="267"/>
      <c r="E14" s="267"/>
      <c r="F14" s="267"/>
      <c r="G14" s="26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229</v>
      </c>
      <c r="C15" s="187" t="s">
        <v>230</v>
      </c>
      <c r="D15" s="172" t="s">
        <v>215</v>
      </c>
      <c r="E15" s="173">
        <v>1.5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1.7</v>
      </c>
      <c r="O15" s="175">
        <f>ROUND(E15*N15,2)</f>
        <v>2.5499999999999998</v>
      </c>
      <c r="P15" s="175">
        <v>0</v>
      </c>
      <c r="Q15" s="175">
        <f>ROUND(E15*P15,2)</f>
        <v>0</v>
      </c>
      <c r="R15" s="175" t="s">
        <v>216</v>
      </c>
      <c r="S15" s="175" t="s">
        <v>217</v>
      </c>
      <c r="T15" s="176" t="s">
        <v>217</v>
      </c>
      <c r="U15" s="161">
        <v>1.587</v>
      </c>
      <c r="V15" s="161">
        <f>ROUND(E15*U15,2)</f>
        <v>2.38</v>
      </c>
      <c r="W15" s="161"/>
      <c r="X15" s="161" t="s">
        <v>218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219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66" t="s">
        <v>231</v>
      </c>
      <c r="D16" s="267"/>
      <c r="E16" s="267"/>
      <c r="F16" s="267"/>
      <c r="G16" s="26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4" t="str">
        <f>C16</f>
        <v>sypaninou z vhodných hornin tř. 1 - 4 nebo materiálem připraveným podél výkopu ve vzdálenosti do 3 m od jeho kraje, pro jakoukoliv hloubku výkopu a jakoukoliv míru zhutnění,</v>
      </c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5</v>
      </c>
      <c r="B17" s="171" t="s">
        <v>232</v>
      </c>
      <c r="C17" s="187" t="s">
        <v>233</v>
      </c>
      <c r="D17" s="172" t="s">
        <v>215</v>
      </c>
      <c r="E17" s="173">
        <v>7.5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216</v>
      </c>
      <c r="S17" s="175" t="s">
        <v>217</v>
      </c>
      <c r="T17" s="176" t="s">
        <v>217</v>
      </c>
      <c r="U17" s="161">
        <v>0.20200000000000001</v>
      </c>
      <c r="V17" s="161">
        <f>ROUND(E17*U17,2)</f>
        <v>1.52</v>
      </c>
      <c r="W17" s="161"/>
      <c r="X17" s="161" t="s">
        <v>218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6" t="s">
        <v>234</v>
      </c>
      <c r="D18" s="267"/>
      <c r="E18" s="267"/>
      <c r="F18" s="267"/>
      <c r="G18" s="26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235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4" t="s">
        <v>151</v>
      </c>
      <c r="B20" s="165" t="s">
        <v>68</v>
      </c>
      <c r="C20" s="186" t="s">
        <v>69</v>
      </c>
      <c r="D20" s="166"/>
      <c r="E20" s="167"/>
      <c r="F20" s="168"/>
      <c r="G20" s="168">
        <f>SUMIF(AG21:AG21,"&lt;&gt;NOR",G21:G21)</f>
        <v>0</v>
      </c>
      <c r="H20" s="168"/>
      <c r="I20" s="168">
        <f>SUM(I21:I21)</f>
        <v>0</v>
      </c>
      <c r="J20" s="168"/>
      <c r="K20" s="168">
        <f>SUM(K21:K21)</f>
        <v>0</v>
      </c>
      <c r="L20" s="168"/>
      <c r="M20" s="168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8"/>
      <c r="S20" s="168"/>
      <c r="T20" s="169"/>
      <c r="U20" s="163"/>
      <c r="V20" s="163">
        <f>SUM(V21:V21)</f>
        <v>0</v>
      </c>
      <c r="W20" s="163"/>
      <c r="X20" s="163"/>
      <c r="AG20" t="s">
        <v>152</v>
      </c>
    </row>
    <row r="21" spans="1:60" outlineLevel="1" x14ac:dyDescent="0.2">
      <c r="A21" s="177">
        <v>6</v>
      </c>
      <c r="B21" s="178" t="s">
        <v>236</v>
      </c>
      <c r="C21" s="188" t="s">
        <v>237</v>
      </c>
      <c r="D21" s="179" t="s">
        <v>238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2"/>
      <c r="S21" s="182" t="s">
        <v>156</v>
      </c>
      <c r="T21" s="183" t="s">
        <v>157</v>
      </c>
      <c r="U21" s="161">
        <v>0</v>
      </c>
      <c r="V21" s="161">
        <f>ROUND(E21*U21,2)</f>
        <v>0</v>
      </c>
      <c r="W21" s="161"/>
      <c r="X21" s="161" t="s">
        <v>218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239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151</v>
      </c>
      <c r="B22" s="165" t="s">
        <v>104</v>
      </c>
      <c r="C22" s="186" t="s">
        <v>105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8"/>
      <c r="O22" s="168">
        <f>SUM(O23:O23)</f>
        <v>0</v>
      </c>
      <c r="P22" s="168"/>
      <c r="Q22" s="168">
        <f>SUM(Q23:Q23)</f>
        <v>0</v>
      </c>
      <c r="R22" s="168"/>
      <c r="S22" s="168"/>
      <c r="T22" s="169"/>
      <c r="U22" s="163"/>
      <c r="V22" s="163">
        <f>SUM(V23:V23)</f>
        <v>0.8</v>
      </c>
      <c r="W22" s="163"/>
      <c r="X22" s="163"/>
      <c r="AG22" t="s">
        <v>152</v>
      </c>
    </row>
    <row r="23" spans="1:60" outlineLevel="1" x14ac:dyDescent="0.2">
      <c r="A23" s="177">
        <v>7</v>
      </c>
      <c r="B23" s="178" t="s">
        <v>240</v>
      </c>
      <c r="C23" s="188" t="s">
        <v>241</v>
      </c>
      <c r="D23" s="179" t="s">
        <v>242</v>
      </c>
      <c r="E23" s="180">
        <v>16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2">
        <v>2.0000000000000002E-5</v>
      </c>
      <c r="O23" s="182">
        <f>ROUND(E23*N23,2)</f>
        <v>0</v>
      </c>
      <c r="P23" s="182">
        <v>0</v>
      </c>
      <c r="Q23" s="182">
        <f>ROUND(E23*P23,2)</f>
        <v>0</v>
      </c>
      <c r="R23" s="182"/>
      <c r="S23" s="182" t="s">
        <v>217</v>
      </c>
      <c r="T23" s="183" t="s">
        <v>217</v>
      </c>
      <c r="U23" s="161">
        <v>0.05</v>
      </c>
      <c r="V23" s="161">
        <f>ROUND(E23*U23,2)</f>
        <v>0.8</v>
      </c>
      <c r="W23" s="161"/>
      <c r="X23" s="161" t="s">
        <v>218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219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151</v>
      </c>
      <c r="B24" s="165" t="s">
        <v>66</v>
      </c>
      <c r="C24" s="186" t="s">
        <v>67</v>
      </c>
      <c r="D24" s="166"/>
      <c r="E24" s="167"/>
      <c r="F24" s="168"/>
      <c r="G24" s="168">
        <f>SUMIF(AG25:AG26,"&lt;&gt;NOR",G25:G26)</f>
        <v>0</v>
      </c>
      <c r="H24" s="168"/>
      <c r="I24" s="168">
        <f>SUM(I25:I26)</f>
        <v>0</v>
      </c>
      <c r="J24" s="168"/>
      <c r="K24" s="168">
        <f>SUM(K25:K26)</f>
        <v>0</v>
      </c>
      <c r="L24" s="168"/>
      <c r="M24" s="168">
        <f>SUM(M25:M26)</f>
        <v>0</v>
      </c>
      <c r="N24" s="168"/>
      <c r="O24" s="168">
        <f>SUM(O25:O26)</f>
        <v>0</v>
      </c>
      <c r="P24" s="168"/>
      <c r="Q24" s="168">
        <f>SUM(Q25:Q26)</f>
        <v>0</v>
      </c>
      <c r="R24" s="168"/>
      <c r="S24" s="168"/>
      <c r="T24" s="169"/>
      <c r="U24" s="163"/>
      <c r="V24" s="163">
        <f>SUM(V25:V26)</f>
        <v>1.44</v>
      </c>
      <c r="W24" s="163"/>
      <c r="X24" s="163"/>
      <c r="AG24" t="s">
        <v>152</v>
      </c>
    </row>
    <row r="25" spans="1:60" ht="22.5" outlineLevel="1" x14ac:dyDescent="0.2">
      <c r="A25" s="170">
        <v>8</v>
      </c>
      <c r="B25" s="171" t="s">
        <v>243</v>
      </c>
      <c r="C25" s="187" t="s">
        <v>244</v>
      </c>
      <c r="D25" s="172" t="s">
        <v>242</v>
      </c>
      <c r="E25" s="173">
        <v>16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245</v>
      </c>
      <c r="S25" s="175" t="s">
        <v>217</v>
      </c>
      <c r="T25" s="176" t="s">
        <v>217</v>
      </c>
      <c r="U25" s="161">
        <v>0.09</v>
      </c>
      <c r="V25" s="161">
        <f>ROUND(E25*U25,2)</f>
        <v>1.44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6" t="s">
        <v>246</v>
      </c>
      <c r="D26" s="267"/>
      <c r="E26" s="267"/>
      <c r="F26" s="267"/>
      <c r="G26" s="26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4" t="s">
        <v>151</v>
      </c>
      <c r="B27" s="165" t="s">
        <v>84</v>
      </c>
      <c r="C27" s="186" t="s">
        <v>85</v>
      </c>
      <c r="D27" s="166"/>
      <c r="E27" s="167"/>
      <c r="F27" s="168"/>
      <c r="G27" s="168">
        <f>SUMIF(AG28:AG28,"&lt;&gt;NOR",G28:G28)</f>
        <v>0</v>
      </c>
      <c r="H27" s="168"/>
      <c r="I27" s="168">
        <f>SUM(I28:I28)</f>
        <v>0</v>
      </c>
      <c r="J27" s="168"/>
      <c r="K27" s="168">
        <f>SUM(K28:K28)</f>
        <v>0</v>
      </c>
      <c r="L27" s="168"/>
      <c r="M27" s="168">
        <f>SUM(M28:M28)</f>
        <v>0</v>
      </c>
      <c r="N27" s="168"/>
      <c r="O27" s="168">
        <f>SUM(O28:O28)</f>
        <v>0</v>
      </c>
      <c r="P27" s="168"/>
      <c r="Q27" s="168">
        <f>SUM(Q28:Q28)</f>
        <v>0</v>
      </c>
      <c r="R27" s="168"/>
      <c r="S27" s="168"/>
      <c r="T27" s="169"/>
      <c r="U27" s="163"/>
      <c r="V27" s="163">
        <f>SUM(V28:V28)</f>
        <v>0</v>
      </c>
      <c r="W27" s="163"/>
      <c r="X27" s="163"/>
      <c r="AG27" t="s">
        <v>152</v>
      </c>
    </row>
    <row r="28" spans="1:60" outlineLevel="1" x14ac:dyDescent="0.2">
      <c r="A28" s="177">
        <v>9</v>
      </c>
      <c r="B28" s="178" t="s">
        <v>247</v>
      </c>
      <c r="C28" s="188" t="s">
        <v>248</v>
      </c>
      <c r="D28" s="179" t="s">
        <v>182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4" t="s">
        <v>151</v>
      </c>
      <c r="B29" s="165" t="s">
        <v>70</v>
      </c>
      <c r="C29" s="186" t="s">
        <v>71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8"/>
      <c r="O29" s="168">
        <f>SUM(O30:O30)</f>
        <v>0</v>
      </c>
      <c r="P29" s="168"/>
      <c r="Q29" s="168">
        <f>SUM(Q30:Q30)</f>
        <v>0</v>
      </c>
      <c r="R29" s="168"/>
      <c r="S29" s="168"/>
      <c r="T29" s="169"/>
      <c r="U29" s="163"/>
      <c r="V29" s="163">
        <f>SUM(V30:V30)</f>
        <v>0.52</v>
      </c>
      <c r="W29" s="163"/>
      <c r="X29" s="163"/>
      <c r="AG29" t="s">
        <v>152</v>
      </c>
    </row>
    <row r="30" spans="1:60" outlineLevel="1" x14ac:dyDescent="0.2">
      <c r="A30" s="177">
        <v>10</v>
      </c>
      <c r="B30" s="178" t="s">
        <v>249</v>
      </c>
      <c r="C30" s="188" t="s">
        <v>250</v>
      </c>
      <c r="D30" s="179" t="s">
        <v>242</v>
      </c>
      <c r="E30" s="180">
        <v>5.5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5.0000000000000001E-4</v>
      </c>
      <c r="O30" s="182">
        <f>ROUND(E30*N30,2)</f>
        <v>0</v>
      </c>
      <c r="P30" s="182">
        <v>0</v>
      </c>
      <c r="Q30" s="182">
        <f>ROUND(E30*P30,2)</f>
        <v>0</v>
      </c>
      <c r="R30" s="182" t="s">
        <v>251</v>
      </c>
      <c r="S30" s="182" t="s">
        <v>217</v>
      </c>
      <c r="T30" s="183" t="s">
        <v>217</v>
      </c>
      <c r="U30" s="161">
        <v>9.4E-2</v>
      </c>
      <c r="V30" s="161">
        <f>ROUND(E30*U30,2)</f>
        <v>0.52</v>
      </c>
      <c r="W30" s="161"/>
      <c r="X30" s="161" t="s">
        <v>218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239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151</v>
      </c>
      <c r="B31" s="165" t="s">
        <v>76</v>
      </c>
      <c r="C31" s="186" t="s">
        <v>77</v>
      </c>
      <c r="D31" s="166"/>
      <c r="E31" s="167"/>
      <c r="F31" s="168"/>
      <c r="G31" s="168">
        <f>SUMIF(AG32:AG35,"&lt;&gt;NOR",G32:G35)</f>
        <v>0</v>
      </c>
      <c r="H31" s="168"/>
      <c r="I31" s="168">
        <f>SUM(I32:I35)</f>
        <v>0</v>
      </c>
      <c r="J31" s="168"/>
      <c r="K31" s="168">
        <f>SUM(K32:K35)</f>
        <v>0</v>
      </c>
      <c r="L31" s="168"/>
      <c r="M31" s="168">
        <f>SUM(M32:M35)</f>
        <v>0</v>
      </c>
      <c r="N31" s="168"/>
      <c r="O31" s="168">
        <f>SUM(O32:O35)</f>
        <v>1.1399999999999999</v>
      </c>
      <c r="P31" s="168"/>
      <c r="Q31" s="168">
        <f>SUM(Q32:Q35)</f>
        <v>0</v>
      </c>
      <c r="R31" s="168"/>
      <c r="S31" s="168"/>
      <c r="T31" s="169"/>
      <c r="U31" s="163"/>
      <c r="V31" s="163">
        <f>SUM(V32:V35)</f>
        <v>1.1599999999999999</v>
      </c>
      <c r="W31" s="163"/>
      <c r="X31" s="163"/>
      <c r="AG31" t="s">
        <v>152</v>
      </c>
    </row>
    <row r="32" spans="1:60" outlineLevel="1" x14ac:dyDescent="0.2">
      <c r="A32" s="170">
        <v>11</v>
      </c>
      <c r="B32" s="171" t="s">
        <v>252</v>
      </c>
      <c r="C32" s="187" t="s">
        <v>253</v>
      </c>
      <c r="D32" s="172" t="s">
        <v>215</v>
      </c>
      <c r="E32" s="173">
        <v>0.45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2.5249999999999999</v>
      </c>
      <c r="O32" s="175">
        <f>ROUND(E32*N32,2)</f>
        <v>1.1399999999999999</v>
      </c>
      <c r="P32" s="175">
        <v>0</v>
      </c>
      <c r="Q32" s="175">
        <f>ROUND(E32*P32,2)</f>
        <v>0</v>
      </c>
      <c r="R32" s="175" t="s">
        <v>254</v>
      </c>
      <c r="S32" s="175" t="s">
        <v>217</v>
      </c>
      <c r="T32" s="176" t="s">
        <v>217</v>
      </c>
      <c r="U32" s="161">
        <v>2.58</v>
      </c>
      <c r="V32" s="161">
        <f>ROUND(E32*U32,2)</f>
        <v>1.1599999999999999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239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6" t="s">
        <v>255</v>
      </c>
      <c r="D33" s="267"/>
      <c r="E33" s="267"/>
      <c r="F33" s="267"/>
      <c r="G33" s="26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7" t="s">
        <v>256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161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257</v>
      </c>
      <c r="D35" s="192"/>
      <c r="E35" s="193">
        <v>0.45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4" t="s">
        <v>151</v>
      </c>
      <c r="B36" s="165" t="s">
        <v>80</v>
      </c>
      <c r="C36" s="186" t="s">
        <v>81</v>
      </c>
      <c r="D36" s="166"/>
      <c r="E36" s="167"/>
      <c r="F36" s="168"/>
      <c r="G36" s="168">
        <f>SUMIF(AG37:AG38,"&lt;&gt;NOR",G37:G38)</f>
        <v>0</v>
      </c>
      <c r="H36" s="168"/>
      <c r="I36" s="168">
        <f>SUM(I37:I38)</f>
        <v>0</v>
      </c>
      <c r="J36" s="168"/>
      <c r="K36" s="168">
        <f>SUM(K37:K38)</f>
        <v>0</v>
      </c>
      <c r="L36" s="168"/>
      <c r="M36" s="168">
        <f>SUM(M37:M38)</f>
        <v>0</v>
      </c>
      <c r="N36" s="168"/>
      <c r="O36" s="168">
        <f>SUM(O37:O38)</f>
        <v>0</v>
      </c>
      <c r="P36" s="168"/>
      <c r="Q36" s="168">
        <f>SUM(Q37:Q38)</f>
        <v>0.99</v>
      </c>
      <c r="R36" s="168"/>
      <c r="S36" s="168"/>
      <c r="T36" s="169"/>
      <c r="U36" s="163"/>
      <c r="V36" s="163">
        <f>SUM(V37:V38)</f>
        <v>3.24</v>
      </c>
      <c r="W36" s="163"/>
      <c r="X36" s="163"/>
      <c r="AG36" t="s">
        <v>152</v>
      </c>
    </row>
    <row r="37" spans="1:60" ht="22.5" outlineLevel="1" x14ac:dyDescent="0.2">
      <c r="A37" s="170">
        <v>12</v>
      </c>
      <c r="B37" s="171" t="s">
        <v>259</v>
      </c>
      <c r="C37" s="187" t="s">
        <v>260</v>
      </c>
      <c r="D37" s="172" t="s">
        <v>215</v>
      </c>
      <c r="E37" s="173">
        <v>0.45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2.2000000000000002</v>
      </c>
      <c r="Q37" s="175">
        <f>ROUND(E37*P37,2)</f>
        <v>0.99</v>
      </c>
      <c r="R37" s="175" t="s">
        <v>261</v>
      </c>
      <c r="S37" s="175" t="s">
        <v>217</v>
      </c>
      <c r="T37" s="176" t="s">
        <v>217</v>
      </c>
      <c r="U37" s="161">
        <v>7.1950000000000003</v>
      </c>
      <c r="V37" s="161">
        <f>ROUND(E37*U37,2)</f>
        <v>3.24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4" t="s">
        <v>257</v>
      </c>
      <c r="D38" s="192"/>
      <c r="E38" s="193">
        <v>0.45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258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4" t="s">
        <v>151</v>
      </c>
      <c r="B39" s="165" t="s">
        <v>66</v>
      </c>
      <c r="C39" s="186" t="s">
        <v>67</v>
      </c>
      <c r="D39" s="166"/>
      <c r="E39" s="167"/>
      <c r="F39" s="168"/>
      <c r="G39" s="168">
        <f>SUMIF(AG40:AG42,"&lt;&gt;NOR",G40:G42)</f>
        <v>0</v>
      </c>
      <c r="H39" s="168"/>
      <c r="I39" s="168">
        <f>SUM(I40:I42)</f>
        <v>0</v>
      </c>
      <c r="J39" s="168"/>
      <c r="K39" s="168">
        <f>SUM(K40:K42)</f>
        <v>0</v>
      </c>
      <c r="L39" s="168"/>
      <c r="M39" s="168">
        <f>SUM(M40:M42)</f>
        <v>0</v>
      </c>
      <c r="N39" s="168"/>
      <c r="O39" s="168">
        <f>SUM(O40:O42)</f>
        <v>0</v>
      </c>
      <c r="P39" s="168"/>
      <c r="Q39" s="168">
        <f>SUM(Q40:Q42)</f>
        <v>0</v>
      </c>
      <c r="R39" s="168"/>
      <c r="S39" s="168"/>
      <c r="T39" s="169"/>
      <c r="U39" s="163"/>
      <c r="V39" s="163">
        <f>SUM(V40:V42)</f>
        <v>19.79</v>
      </c>
      <c r="W39" s="163"/>
      <c r="X39" s="163"/>
      <c r="AG39" t="s">
        <v>152</v>
      </c>
    </row>
    <row r="40" spans="1:60" ht="22.5" outlineLevel="1" x14ac:dyDescent="0.2">
      <c r="A40" s="170">
        <v>13</v>
      </c>
      <c r="B40" s="171" t="s">
        <v>262</v>
      </c>
      <c r="C40" s="187" t="s">
        <v>263</v>
      </c>
      <c r="D40" s="172" t="s">
        <v>215</v>
      </c>
      <c r="E40" s="173">
        <v>0.65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216</v>
      </c>
      <c r="S40" s="175" t="s">
        <v>217</v>
      </c>
      <c r="T40" s="176" t="s">
        <v>217</v>
      </c>
      <c r="U40" s="161">
        <v>30.439</v>
      </c>
      <c r="V40" s="161">
        <f>ROUND(E40*U40,2)</f>
        <v>19.79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219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6" t="s">
        <v>264</v>
      </c>
      <c r="D41" s="267"/>
      <c r="E41" s="267"/>
      <c r="F41" s="267"/>
      <c r="G41" s="26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7" t="s">
        <v>265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151</v>
      </c>
      <c r="B43" s="165" t="s">
        <v>118</v>
      </c>
      <c r="C43" s="186" t="s">
        <v>119</v>
      </c>
      <c r="D43" s="166"/>
      <c r="E43" s="167"/>
      <c r="F43" s="168"/>
      <c r="G43" s="168">
        <f>SUMIF(AG44:AG48,"&lt;&gt;NOR",G44:G48)</f>
        <v>0</v>
      </c>
      <c r="H43" s="168"/>
      <c r="I43" s="168">
        <f>SUM(I44:I48)</f>
        <v>0</v>
      </c>
      <c r="J43" s="168"/>
      <c r="K43" s="168">
        <f>SUM(K44:K48)</f>
        <v>0</v>
      </c>
      <c r="L43" s="168"/>
      <c r="M43" s="168">
        <f>SUM(M44:M48)</f>
        <v>0</v>
      </c>
      <c r="N43" s="168"/>
      <c r="O43" s="168">
        <f>SUM(O44:O48)</f>
        <v>0</v>
      </c>
      <c r="P43" s="168"/>
      <c r="Q43" s="168">
        <f>SUM(Q44:Q48)</f>
        <v>0</v>
      </c>
      <c r="R43" s="168"/>
      <c r="S43" s="168"/>
      <c r="T43" s="169"/>
      <c r="U43" s="163"/>
      <c r="V43" s="163">
        <f>SUM(V44:V48)</f>
        <v>1.43</v>
      </c>
      <c r="W43" s="163"/>
      <c r="X43" s="163"/>
      <c r="AG43" t="s">
        <v>152</v>
      </c>
    </row>
    <row r="44" spans="1:60" ht="22.5" outlineLevel="1" x14ac:dyDescent="0.2">
      <c r="A44" s="170">
        <v>14</v>
      </c>
      <c r="B44" s="171" t="s">
        <v>266</v>
      </c>
      <c r="C44" s="187" t="s">
        <v>267</v>
      </c>
      <c r="D44" s="172" t="s">
        <v>268</v>
      </c>
      <c r="E44" s="173">
        <v>2.42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251</v>
      </c>
      <c r="S44" s="175" t="s">
        <v>217</v>
      </c>
      <c r="T44" s="176" t="s">
        <v>217</v>
      </c>
      <c r="U44" s="161">
        <v>9.9000000000000005E-2</v>
      </c>
      <c r="V44" s="161">
        <f>ROUND(E44*U44,2)</f>
        <v>0.24</v>
      </c>
      <c r="W44" s="161"/>
      <c r="X44" s="161" t="s">
        <v>218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6" t="s">
        <v>269</v>
      </c>
      <c r="D45" s="267"/>
      <c r="E45" s="267"/>
      <c r="F45" s="267"/>
      <c r="G45" s="26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221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15</v>
      </c>
      <c r="B46" s="171" t="s">
        <v>270</v>
      </c>
      <c r="C46" s="187" t="s">
        <v>271</v>
      </c>
      <c r="D46" s="172" t="s">
        <v>268</v>
      </c>
      <c r="E46" s="173">
        <v>2.42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 t="s">
        <v>261</v>
      </c>
      <c r="S46" s="175" t="s">
        <v>217</v>
      </c>
      <c r="T46" s="176" t="s">
        <v>217</v>
      </c>
      <c r="U46" s="161">
        <v>0.49</v>
      </c>
      <c r="V46" s="161">
        <f>ROUND(E46*U46,2)</f>
        <v>1.19</v>
      </c>
      <c r="W46" s="161"/>
      <c r="X46" s="161" t="s">
        <v>218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219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5" t="s">
        <v>272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161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16</v>
      </c>
      <c r="B48" s="178" t="s">
        <v>273</v>
      </c>
      <c r="C48" s="188" t="s">
        <v>274</v>
      </c>
      <c r="D48" s="179" t="s">
        <v>268</v>
      </c>
      <c r="E48" s="180">
        <v>2.42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 t="s">
        <v>261</v>
      </c>
      <c r="S48" s="182" t="s">
        <v>217</v>
      </c>
      <c r="T48" s="183" t="s">
        <v>217</v>
      </c>
      <c r="U48" s="161">
        <v>0</v>
      </c>
      <c r="V48" s="161">
        <f>ROUND(E48*U48,2)</f>
        <v>0</v>
      </c>
      <c r="W48" s="161"/>
      <c r="X48" s="161" t="s">
        <v>218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4" t="s">
        <v>151</v>
      </c>
      <c r="B49" s="165" t="s">
        <v>66</v>
      </c>
      <c r="C49" s="186" t="s">
        <v>67</v>
      </c>
      <c r="D49" s="166"/>
      <c r="E49" s="167"/>
      <c r="F49" s="168"/>
      <c r="G49" s="168">
        <f>SUMIF(AG50:AG50,"&lt;&gt;NOR",G50:G50)</f>
        <v>0</v>
      </c>
      <c r="H49" s="168"/>
      <c r="I49" s="168">
        <f>SUM(I50:I50)</f>
        <v>0</v>
      </c>
      <c r="J49" s="168"/>
      <c r="K49" s="168">
        <f>SUM(K50:K50)</f>
        <v>0</v>
      </c>
      <c r="L49" s="168"/>
      <c r="M49" s="168">
        <f>SUM(M50:M50)</f>
        <v>0</v>
      </c>
      <c r="N49" s="168"/>
      <c r="O49" s="168">
        <f>SUM(O50:O50)</f>
        <v>0</v>
      </c>
      <c r="P49" s="168"/>
      <c r="Q49" s="168">
        <f>SUM(Q50:Q50)</f>
        <v>0</v>
      </c>
      <c r="R49" s="168"/>
      <c r="S49" s="168"/>
      <c r="T49" s="169"/>
      <c r="U49" s="163"/>
      <c r="V49" s="163">
        <f>SUM(V50:V50)</f>
        <v>0</v>
      </c>
      <c r="W49" s="163"/>
      <c r="X49" s="163"/>
      <c r="AG49" t="s">
        <v>152</v>
      </c>
    </row>
    <row r="50" spans="1:60" outlineLevel="1" x14ac:dyDescent="0.2">
      <c r="A50" s="177">
        <v>17</v>
      </c>
      <c r="B50" s="178" t="s">
        <v>275</v>
      </c>
      <c r="C50" s="188" t="s">
        <v>276</v>
      </c>
      <c r="D50" s="179" t="s">
        <v>238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/>
      <c r="S50" s="182" t="s">
        <v>217</v>
      </c>
      <c r="T50" s="183" t="s">
        <v>157</v>
      </c>
      <c r="U50" s="161">
        <v>0</v>
      </c>
      <c r="V50" s="161">
        <f>ROUND(E50*U50,2)</f>
        <v>0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4" t="s">
        <v>151</v>
      </c>
      <c r="B51" s="165" t="s">
        <v>121</v>
      </c>
      <c r="C51" s="186" t="s">
        <v>27</v>
      </c>
      <c r="D51" s="166"/>
      <c r="E51" s="167"/>
      <c r="F51" s="168"/>
      <c r="G51" s="168">
        <f>SUMIF(AG52:AG53,"&lt;&gt;NOR",G52:G53)</f>
        <v>0</v>
      </c>
      <c r="H51" s="168"/>
      <c r="I51" s="168">
        <f>SUM(I52:I53)</f>
        <v>0</v>
      </c>
      <c r="J51" s="168"/>
      <c r="K51" s="168">
        <f>SUM(K52:K53)</f>
        <v>0</v>
      </c>
      <c r="L51" s="168"/>
      <c r="M51" s="168">
        <f>SUM(M52:M53)</f>
        <v>0</v>
      </c>
      <c r="N51" s="168"/>
      <c r="O51" s="168">
        <f>SUM(O52:O53)</f>
        <v>0</v>
      </c>
      <c r="P51" s="168"/>
      <c r="Q51" s="168">
        <f>SUM(Q52:Q53)</f>
        <v>0</v>
      </c>
      <c r="R51" s="168"/>
      <c r="S51" s="168"/>
      <c r="T51" s="169"/>
      <c r="U51" s="163"/>
      <c r="V51" s="163">
        <f>SUM(V52:V53)</f>
        <v>0</v>
      </c>
      <c r="W51" s="163"/>
      <c r="X51" s="163"/>
      <c r="AG51" t="s">
        <v>152</v>
      </c>
    </row>
    <row r="52" spans="1:60" outlineLevel="1" x14ac:dyDescent="0.2">
      <c r="A52" s="170">
        <v>18</v>
      </c>
      <c r="B52" s="171" t="s">
        <v>277</v>
      </c>
      <c r="C52" s="187" t="s">
        <v>278</v>
      </c>
      <c r="D52" s="172" t="s">
        <v>155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217</v>
      </c>
      <c r="T52" s="176" t="s">
        <v>157</v>
      </c>
      <c r="U52" s="161">
        <v>0</v>
      </c>
      <c r="V52" s="161">
        <f>ROUND(E52*U52,2)</f>
        <v>0</v>
      </c>
      <c r="W52" s="161"/>
      <c r="X52" s="161" t="s">
        <v>158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5" t="s">
        <v>279</v>
      </c>
      <c r="D53" s="256"/>
      <c r="E53" s="256"/>
      <c r="F53" s="256"/>
      <c r="G53" s="256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161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84" t="str">
        <f>C53</f>
        <v>Zaměření a vytýčení stávajících inženýrských sítí v místě stavby z hlediska jejich ochrany při provádění stavby.</v>
      </c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82</v>
      </c>
      <c r="C54" s="186" t="s">
        <v>83</v>
      </c>
      <c r="D54" s="166"/>
      <c r="E54" s="167"/>
      <c r="F54" s="168"/>
      <c r="G54" s="168">
        <f>SUMIF(AG55:AG56,"&lt;&gt;NOR",G55:G56)</f>
        <v>0</v>
      </c>
      <c r="H54" s="168"/>
      <c r="I54" s="168">
        <f>SUM(I55:I56)</f>
        <v>0</v>
      </c>
      <c r="J54" s="168"/>
      <c r="K54" s="168">
        <f>SUM(K55:K56)</f>
        <v>0</v>
      </c>
      <c r="L54" s="168"/>
      <c r="M54" s="168">
        <f>SUM(M55:M56)</f>
        <v>0</v>
      </c>
      <c r="N54" s="168"/>
      <c r="O54" s="168">
        <f>SUM(O55:O56)</f>
        <v>0</v>
      </c>
      <c r="P54" s="168"/>
      <c r="Q54" s="168">
        <f>SUM(Q55:Q56)</f>
        <v>0</v>
      </c>
      <c r="R54" s="168"/>
      <c r="S54" s="168"/>
      <c r="T54" s="169"/>
      <c r="U54" s="163"/>
      <c r="V54" s="163">
        <f>SUM(V55:V56)</f>
        <v>0</v>
      </c>
      <c r="W54" s="163"/>
      <c r="X54" s="163"/>
      <c r="AG54" t="s">
        <v>152</v>
      </c>
    </row>
    <row r="55" spans="1:60" outlineLevel="1" x14ac:dyDescent="0.2">
      <c r="A55" s="170">
        <v>19</v>
      </c>
      <c r="B55" s="171" t="s">
        <v>153</v>
      </c>
      <c r="C55" s="187" t="s">
        <v>154</v>
      </c>
      <c r="D55" s="172" t="s">
        <v>155</v>
      </c>
      <c r="E55" s="173">
        <v>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/>
      <c r="S55" s="175" t="s">
        <v>217</v>
      </c>
      <c r="T55" s="176" t="s">
        <v>157</v>
      </c>
      <c r="U55" s="161">
        <v>0</v>
      </c>
      <c r="V55" s="161">
        <f>ROUND(E55*U55,2)</f>
        <v>0</v>
      </c>
      <c r="W55" s="161"/>
      <c r="X55" s="161" t="s">
        <v>158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5" t="s">
        <v>280</v>
      </c>
      <c r="D56" s="256"/>
      <c r="E56" s="256"/>
      <c r="F56" s="256"/>
      <c r="G56" s="256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161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151</v>
      </c>
      <c r="B57" s="165" t="s">
        <v>74</v>
      </c>
      <c r="C57" s="186" t="s">
        <v>75</v>
      </c>
      <c r="D57" s="166"/>
      <c r="E57" s="167"/>
      <c r="F57" s="168"/>
      <c r="G57" s="168">
        <f>SUMIF(AG58:AG64,"&lt;&gt;NOR",G58:G64)</f>
        <v>0</v>
      </c>
      <c r="H57" s="168"/>
      <c r="I57" s="168">
        <f>SUM(I58:I64)</f>
        <v>0</v>
      </c>
      <c r="J57" s="168"/>
      <c r="K57" s="168">
        <f>SUM(K58:K64)</f>
        <v>0</v>
      </c>
      <c r="L57" s="168"/>
      <c r="M57" s="168">
        <f>SUM(M58:M64)</f>
        <v>0</v>
      </c>
      <c r="N57" s="168"/>
      <c r="O57" s="168">
        <f>SUM(O58:O64)</f>
        <v>0.01</v>
      </c>
      <c r="P57" s="168"/>
      <c r="Q57" s="168">
        <f>SUM(Q58:Q64)</f>
        <v>0</v>
      </c>
      <c r="R57" s="168"/>
      <c r="S57" s="168"/>
      <c r="T57" s="169"/>
      <c r="U57" s="163"/>
      <c r="V57" s="163">
        <f>SUM(V58:V64)</f>
        <v>1.3</v>
      </c>
      <c r="W57" s="163"/>
      <c r="X57" s="163"/>
      <c r="AG57" t="s">
        <v>152</v>
      </c>
    </row>
    <row r="58" spans="1:60" outlineLevel="1" x14ac:dyDescent="0.2">
      <c r="A58" s="170">
        <v>20</v>
      </c>
      <c r="B58" s="171" t="s">
        <v>281</v>
      </c>
      <c r="C58" s="187" t="s">
        <v>282</v>
      </c>
      <c r="D58" s="172" t="s">
        <v>283</v>
      </c>
      <c r="E58" s="173">
        <v>1.2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1E-4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254</v>
      </c>
      <c r="S58" s="175" t="s">
        <v>217</v>
      </c>
      <c r="T58" s="176" t="s">
        <v>217</v>
      </c>
      <c r="U58" s="161">
        <v>5.5E-2</v>
      </c>
      <c r="V58" s="161">
        <f>ROUND(E58*U58,2)</f>
        <v>7.0000000000000007E-2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5" t="s">
        <v>284</v>
      </c>
      <c r="D59" s="256"/>
      <c r="E59" s="256"/>
      <c r="F59" s="256"/>
      <c r="G59" s="256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161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4" t="s">
        <v>285</v>
      </c>
      <c r="D60" s="192"/>
      <c r="E60" s="193">
        <v>1.2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258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21</v>
      </c>
      <c r="B61" s="171" t="s">
        <v>286</v>
      </c>
      <c r="C61" s="187" t="s">
        <v>287</v>
      </c>
      <c r="D61" s="172" t="s">
        <v>242</v>
      </c>
      <c r="E61" s="173">
        <v>2.5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254</v>
      </c>
      <c r="S61" s="175" t="s">
        <v>217</v>
      </c>
      <c r="T61" s="176" t="s">
        <v>217</v>
      </c>
      <c r="U61" s="161">
        <v>0.49299999999999999</v>
      </c>
      <c r="V61" s="161">
        <f>ROUND(E61*U61,2)</f>
        <v>1.23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239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288</v>
      </c>
      <c r="D62" s="192"/>
      <c r="E62" s="193">
        <v>2.5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258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 x14ac:dyDescent="0.2">
      <c r="A63" s="170">
        <v>22</v>
      </c>
      <c r="B63" s="171" t="s">
        <v>289</v>
      </c>
      <c r="C63" s="187" t="s">
        <v>290</v>
      </c>
      <c r="D63" s="172" t="s">
        <v>242</v>
      </c>
      <c r="E63" s="173">
        <v>2.5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3.5000000000000001E-3</v>
      </c>
      <c r="O63" s="175">
        <f>ROUND(E63*N63,2)</f>
        <v>0.01</v>
      </c>
      <c r="P63" s="175">
        <v>0</v>
      </c>
      <c r="Q63" s="175">
        <f>ROUND(E63*P63,2)</f>
        <v>0</v>
      </c>
      <c r="R63" s="175" t="s">
        <v>291</v>
      </c>
      <c r="S63" s="175" t="s">
        <v>217</v>
      </c>
      <c r="T63" s="176" t="s">
        <v>292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294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295</v>
      </c>
      <c r="D64" s="192"/>
      <c r="E64" s="193">
        <v>2.5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258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4" t="s">
        <v>151</v>
      </c>
      <c r="B65" s="165" t="s">
        <v>78</v>
      </c>
      <c r="C65" s="186" t="s">
        <v>79</v>
      </c>
      <c r="D65" s="166"/>
      <c r="E65" s="167"/>
      <c r="F65" s="168"/>
      <c r="G65" s="168">
        <f>SUMIF(AG66:AG67,"&lt;&gt;NOR",G66:G67)</f>
        <v>0</v>
      </c>
      <c r="H65" s="168"/>
      <c r="I65" s="168">
        <f>SUM(I66:I67)</f>
        <v>0</v>
      </c>
      <c r="J65" s="168"/>
      <c r="K65" s="168">
        <f>SUM(K66:K67)</f>
        <v>0</v>
      </c>
      <c r="L65" s="168"/>
      <c r="M65" s="168">
        <f>SUM(M66:M67)</f>
        <v>0</v>
      </c>
      <c r="N65" s="168"/>
      <c r="O65" s="168">
        <f>SUM(O66:O67)</f>
        <v>0</v>
      </c>
      <c r="P65" s="168"/>
      <c r="Q65" s="168">
        <f>SUM(Q66:Q67)</f>
        <v>0</v>
      </c>
      <c r="R65" s="168"/>
      <c r="S65" s="168"/>
      <c r="T65" s="169"/>
      <c r="U65" s="163"/>
      <c r="V65" s="163">
        <f>SUM(V66:V67)</f>
        <v>0</v>
      </c>
      <c r="W65" s="163"/>
      <c r="X65" s="163"/>
      <c r="AG65" t="s">
        <v>152</v>
      </c>
    </row>
    <row r="66" spans="1:60" outlineLevel="1" x14ac:dyDescent="0.2">
      <c r="A66" s="177">
        <v>23</v>
      </c>
      <c r="B66" s="178" t="s">
        <v>296</v>
      </c>
      <c r="C66" s="188" t="s">
        <v>297</v>
      </c>
      <c r="D66" s="179" t="s">
        <v>182</v>
      </c>
      <c r="E66" s="180">
        <v>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2"/>
      <c r="S66" s="182" t="s">
        <v>156</v>
      </c>
      <c r="T66" s="183" t="s">
        <v>157</v>
      </c>
      <c r="U66" s="161">
        <v>0</v>
      </c>
      <c r="V66" s="161">
        <f>ROUND(E66*U66,2)</f>
        <v>0</v>
      </c>
      <c r="W66" s="161"/>
      <c r="X66" s="161" t="s">
        <v>218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24</v>
      </c>
      <c r="B67" s="178" t="s">
        <v>298</v>
      </c>
      <c r="C67" s="188" t="s">
        <v>299</v>
      </c>
      <c r="D67" s="179" t="s">
        <v>182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4" t="s">
        <v>151</v>
      </c>
      <c r="B68" s="165" t="s">
        <v>86</v>
      </c>
      <c r="C68" s="186" t="s">
        <v>87</v>
      </c>
      <c r="D68" s="166"/>
      <c r="E68" s="167"/>
      <c r="F68" s="168"/>
      <c r="G68" s="168">
        <f>SUMIF(AG69:AG80,"&lt;&gt;NOR",G69:G80)</f>
        <v>0</v>
      </c>
      <c r="H68" s="168"/>
      <c r="I68" s="168">
        <f>SUM(I69:I80)</f>
        <v>0</v>
      </c>
      <c r="J68" s="168"/>
      <c r="K68" s="168">
        <f>SUM(K69:K80)</f>
        <v>0</v>
      </c>
      <c r="L68" s="168"/>
      <c r="M68" s="168">
        <f>SUM(M69:M80)</f>
        <v>0</v>
      </c>
      <c r="N68" s="168"/>
      <c r="O68" s="168">
        <f>SUM(O69:O80)</f>
        <v>0.08</v>
      </c>
      <c r="P68" s="168"/>
      <c r="Q68" s="168">
        <f>SUM(Q69:Q80)</f>
        <v>0.08</v>
      </c>
      <c r="R68" s="168"/>
      <c r="S68" s="168"/>
      <c r="T68" s="169"/>
      <c r="U68" s="163"/>
      <c r="V68" s="163">
        <f>SUM(V69:V80)</f>
        <v>4.4800000000000004</v>
      </c>
      <c r="W68" s="163"/>
      <c r="X68" s="163"/>
      <c r="AG68" t="s">
        <v>152</v>
      </c>
    </row>
    <row r="69" spans="1:60" ht="22.5" outlineLevel="1" x14ac:dyDescent="0.2">
      <c r="A69" s="170">
        <v>25</v>
      </c>
      <c r="B69" s="171" t="s">
        <v>300</v>
      </c>
      <c r="C69" s="187" t="s">
        <v>301</v>
      </c>
      <c r="D69" s="172" t="s">
        <v>242</v>
      </c>
      <c r="E69" s="173">
        <v>5.5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3.3E-4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302</v>
      </c>
      <c r="S69" s="175" t="s">
        <v>217</v>
      </c>
      <c r="T69" s="176" t="s">
        <v>217</v>
      </c>
      <c r="U69" s="161">
        <v>2.75E-2</v>
      </c>
      <c r="V69" s="161">
        <f>ROUND(E69*U69,2)</f>
        <v>0.15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239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4" t="s">
        <v>303</v>
      </c>
      <c r="D70" s="192"/>
      <c r="E70" s="193">
        <v>5.5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258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170">
        <v>26</v>
      </c>
      <c r="B71" s="171" t="s">
        <v>304</v>
      </c>
      <c r="C71" s="187" t="s">
        <v>305</v>
      </c>
      <c r="D71" s="172" t="s">
        <v>242</v>
      </c>
      <c r="E71" s="173">
        <v>2.5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5.1999999999999995E-4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302</v>
      </c>
      <c r="S71" s="175" t="s">
        <v>217</v>
      </c>
      <c r="T71" s="176" t="s">
        <v>217</v>
      </c>
      <c r="U71" s="161">
        <v>4.9000000000000002E-2</v>
      </c>
      <c r="V71" s="161">
        <f>ROUND(E71*U71,2)</f>
        <v>0.12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239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4" t="s">
        <v>306</v>
      </c>
      <c r="D72" s="192"/>
      <c r="E72" s="193">
        <v>2.5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258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27</v>
      </c>
      <c r="B73" s="171" t="s">
        <v>307</v>
      </c>
      <c r="C73" s="187" t="s">
        <v>308</v>
      </c>
      <c r="D73" s="172" t="s">
        <v>242</v>
      </c>
      <c r="E73" s="173">
        <v>5.5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9.7400000000000004E-3</v>
      </c>
      <c r="O73" s="175">
        <f>ROUND(E73*N73,2)</f>
        <v>0.05</v>
      </c>
      <c r="P73" s="175">
        <v>0</v>
      </c>
      <c r="Q73" s="175">
        <f>ROUND(E73*P73,2)</f>
        <v>0</v>
      </c>
      <c r="R73" s="175" t="s">
        <v>302</v>
      </c>
      <c r="S73" s="175" t="s">
        <v>217</v>
      </c>
      <c r="T73" s="176" t="s">
        <v>217</v>
      </c>
      <c r="U73" s="161">
        <v>0.45982000000000001</v>
      </c>
      <c r="V73" s="161">
        <f>ROUND(E73*U73,2)</f>
        <v>2.5299999999999998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4" t="s">
        <v>309</v>
      </c>
      <c r="D74" s="192"/>
      <c r="E74" s="193">
        <v>5.5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258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0">
        <v>28</v>
      </c>
      <c r="B75" s="171" t="s">
        <v>310</v>
      </c>
      <c r="C75" s="187" t="s">
        <v>311</v>
      </c>
      <c r="D75" s="172" t="s">
        <v>242</v>
      </c>
      <c r="E75" s="173">
        <v>2.5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1.03E-2</v>
      </c>
      <c r="O75" s="175">
        <f>ROUND(E75*N75,2)</f>
        <v>0.03</v>
      </c>
      <c r="P75" s="175">
        <v>0</v>
      </c>
      <c r="Q75" s="175">
        <f>ROUND(E75*P75,2)</f>
        <v>0</v>
      </c>
      <c r="R75" s="175" t="s">
        <v>302</v>
      </c>
      <c r="S75" s="175" t="s">
        <v>217</v>
      </c>
      <c r="T75" s="176" t="s">
        <v>217</v>
      </c>
      <c r="U75" s="161">
        <v>0.53200000000000003</v>
      </c>
      <c r="V75" s="161">
        <f>ROUND(E75*U75,2)</f>
        <v>1.33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312</v>
      </c>
      <c r="D76" s="192"/>
      <c r="E76" s="193">
        <v>2.5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258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0">
        <v>29</v>
      </c>
      <c r="B77" s="171" t="s">
        <v>313</v>
      </c>
      <c r="C77" s="187" t="s">
        <v>314</v>
      </c>
      <c r="D77" s="172" t="s">
        <v>242</v>
      </c>
      <c r="E77" s="173">
        <v>5.5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9.7400000000000004E-3</v>
      </c>
      <c r="Q77" s="175">
        <f>ROUND(E77*P77,2)</f>
        <v>0.05</v>
      </c>
      <c r="R77" s="175" t="s">
        <v>302</v>
      </c>
      <c r="S77" s="175" t="s">
        <v>217</v>
      </c>
      <c r="T77" s="176" t="s">
        <v>217</v>
      </c>
      <c r="U77" s="161">
        <v>4.3999999999999997E-2</v>
      </c>
      <c r="V77" s="161">
        <f>ROUND(E77*U77,2)</f>
        <v>0.24</v>
      </c>
      <c r="W77" s="161"/>
      <c r="X77" s="161" t="s">
        <v>218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239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315</v>
      </c>
      <c r="D78" s="192"/>
      <c r="E78" s="193">
        <v>5.5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258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0">
        <v>30</v>
      </c>
      <c r="B79" s="171" t="s">
        <v>316</v>
      </c>
      <c r="C79" s="187" t="s">
        <v>317</v>
      </c>
      <c r="D79" s="172" t="s">
        <v>242</v>
      </c>
      <c r="E79" s="173">
        <v>2.5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1.03E-2</v>
      </c>
      <c r="Q79" s="175">
        <f>ROUND(E79*P79,2)</f>
        <v>0.03</v>
      </c>
      <c r="R79" s="175" t="s">
        <v>302</v>
      </c>
      <c r="S79" s="175" t="s">
        <v>217</v>
      </c>
      <c r="T79" s="176" t="s">
        <v>217</v>
      </c>
      <c r="U79" s="161">
        <v>4.4999999999999998E-2</v>
      </c>
      <c r="V79" s="161">
        <f>ROUND(E79*U79,2)</f>
        <v>0.11</v>
      </c>
      <c r="W79" s="161"/>
      <c r="X79" s="161" t="s">
        <v>218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239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4" t="s">
        <v>295</v>
      </c>
      <c r="D80" s="192"/>
      <c r="E80" s="193">
        <v>2.5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4" t="s">
        <v>151</v>
      </c>
      <c r="B81" s="165" t="s">
        <v>104</v>
      </c>
      <c r="C81" s="186" t="s">
        <v>105</v>
      </c>
      <c r="D81" s="166"/>
      <c r="E81" s="167"/>
      <c r="F81" s="168"/>
      <c r="G81" s="168">
        <f>SUMIF(AG82:AG84,"&lt;&gt;NOR",G82:G84)</f>
        <v>0</v>
      </c>
      <c r="H81" s="168"/>
      <c r="I81" s="168">
        <f>SUM(I82:I84)</f>
        <v>0</v>
      </c>
      <c r="J81" s="168"/>
      <c r="K81" s="168">
        <f>SUM(K82:K84)</f>
        <v>0</v>
      </c>
      <c r="L81" s="168"/>
      <c r="M81" s="168">
        <f>SUM(M82:M84)</f>
        <v>0</v>
      </c>
      <c r="N81" s="168"/>
      <c r="O81" s="168">
        <f>SUM(O82:O84)</f>
        <v>0</v>
      </c>
      <c r="P81" s="168"/>
      <c r="Q81" s="168">
        <f>SUM(Q82:Q84)</f>
        <v>0</v>
      </c>
      <c r="R81" s="168"/>
      <c r="S81" s="168"/>
      <c r="T81" s="169"/>
      <c r="U81" s="163"/>
      <c r="V81" s="163">
        <f>SUM(V82:V84)</f>
        <v>1.86</v>
      </c>
      <c r="W81" s="163"/>
      <c r="X81" s="163"/>
      <c r="AG81" t="s">
        <v>152</v>
      </c>
    </row>
    <row r="82" spans="1:60" outlineLevel="1" x14ac:dyDescent="0.2">
      <c r="A82" s="170">
        <v>31</v>
      </c>
      <c r="B82" s="171" t="s">
        <v>318</v>
      </c>
      <c r="C82" s="187" t="s">
        <v>319</v>
      </c>
      <c r="D82" s="172" t="s">
        <v>320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/>
      <c r="S82" s="175" t="s">
        <v>156</v>
      </c>
      <c r="T82" s="176" t="s">
        <v>157</v>
      </c>
      <c r="U82" s="161">
        <v>1.86</v>
      </c>
      <c r="V82" s="161">
        <f>ROUND(E82*U82,2)</f>
        <v>1.86</v>
      </c>
      <c r="W82" s="161"/>
      <c r="X82" s="161" t="s">
        <v>218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239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5" t="s">
        <v>321</v>
      </c>
      <c r="D83" s="256"/>
      <c r="E83" s="256"/>
      <c r="F83" s="256"/>
      <c r="G83" s="256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1"/>
      <c r="Z83" s="151"/>
      <c r="AA83" s="151"/>
      <c r="AB83" s="151"/>
      <c r="AC83" s="151"/>
      <c r="AD83" s="151"/>
      <c r="AE83" s="151"/>
      <c r="AF83" s="151"/>
      <c r="AG83" s="151" t="s">
        <v>161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4" t="s">
        <v>66</v>
      </c>
      <c r="D84" s="192"/>
      <c r="E84" s="193">
        <v>1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258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4" t="s">
        <v>151</v>
      </c>
      <c r="B85" s="165" t="s">
        <v>86</v>
      </c>
      <c r="C85" s="186" t="s">
        <v>87</v>
      </c>
      <c r="D85" s="166"/>
      <c r="E85" s="167"/>
      <c r="F85" s="168"/>
      <c r="G85" s="168">
        <f>SUMIF(AG86:AG90,"&lt;&gt;NOR",G86:G90)</f>
        <v>0</v>
      </c>
      <c r="H85" s="168"/>
      <c r="I85" s="168">
        <f>SUM(I86:I90)</f>
        <v>0</v>
      </c>
      <c r="J85" s="168"/>
      <c r="K85" s="168">
        <f>SUM(K86:K90)</f>
        <v>0</v>
      </c>
      <c r="L85" s="168"/>
      <c r="M85" s="168">
        <f>SUM(M86:M90)</f>
        <v>0</v>
      </c>
      <c r="N85" s="168"/>
      <c r="O85" s="168">
        <f>SUM(O86:O90)</f>
        <v>0</v>
      </c>
      <c r="P85" s="168"/>
      <c r="Q85" s="168">
        <f>SUM(Q86:Q90)</f>
        <v>0</v>
      </c>
      <c r="R85" s="168"/>
      <c r="S85" s="168"/>
      <c r="T85" s="169"/>
      <c r="U85" s="163"/>
      <c r="V85" s="163">
        <f>SUM(V86:V90)</f>
        <v>0.76</v>
      </c>
      <c r="W85" s="163"/>
      <c r="X85" s="163"/>
      <c r="AG85" t="s">
        <v>152</v>
      </c>
    </row>
    <row r="86" spans="1:60" outlineLevel="1" x14ac:dyDescent="0.2">
      <c r="A86" s="170">
        <v>32</v>
      </c>
      <c r="B86" s="171" t="s">
        <v>322</v>
      </c>
      <c r="C86" s="187" t="s">
        <v>323</v>
      </c>
      <c r="D86" s="172" t="s">
        <v>242</v>
      </c>
      <c r="E86" s="173">
        <v>8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2.2000000000000001E-4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302</v>
      </c>
      <c r="S86" s="175" t="s">
        <v>217</v>
      </c>
      <c r="T86" s="176" t="s">
        <v>217</v>
      </c>
      <c r="U86" s="161">
        <v>9.5000000000000001E-2</v>
      </c>
      <c r="V86" s="161">
        <f>ROUND(E86*U86,2)</f>
        <v>0.76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309</v>
      </c>
      <c r="D87" s="192"/>
      <c r="E87" s="193">
        <v>5.5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258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4" t="s">
        <v>312</v>
      </c>
      <c r="D88" s="192"/>
      <c r="E88" s="193">
        <v>2.5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258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0">
        <v>33</v>
      </c>
      <c r="B89" s="171" t="s">
        <v>324</v>
      </c>
      <c r="C89" s="187" t="s">
        <v>325</v>
      </c>
      <c r="D89" s="172" t="s">
        <v>182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/>
      <c r="S89" s="175" t="s">
        <v>156</v>
      </c>
      <c r="T89" s="176" t="s">
        <v>157</v>
      </c>
      <c r="U89" s="161">
        <v>0</v>
      </c>
      <c r="V89" s="161">
        <f>ROUND(E89*U89,2)</f>
        <v>0</v>
      </c>
      <c r="W89" s="161"/>
      <c r="X89" s="161" t="s">
        <v>218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239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66</v>
      </c>
      <c r="D90" s="192"/>
      <c r="E90" s="193">
        <v>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64" t="s">
        <v>151</v>
      </c>
      <c r="B91" s="165" t="s">
        <v>84</v>
      </c>
      <c r="C91" s="186" t="s">
        <v>85</v>
      </c>
      <c r="D91" s="166"/>
      <c r="E91" s="167"/>
      <c r="F91" s="168"/>
      <c r="G91" s="168">
        <f>SUMIF(AG92:AG92,"&lt;&gt;NOR",G92:G92)</f>
        <v>0</v>
      </c>
      <c r="H91" s="168"/>
      <c r="I91" s="168">
        <f>SUM(I92:I92)</f>
        <v>0</v>
      </c>
      <c r="J91" s="168"/>
      <c r="K91" s="168">
        <f>SUM(K92:K92)</f>
        <v>0</v>
      </c>
      <c r="L91" s="168"/>
      <c r="M91" s="168">
        <f>SUM(M92:M92)</f>
        <v>0</v>
      </c>
      <c r="N91" s="168"/>
      <c r="O91" s="168">
        <f>SUM(O92:O92)</f>
        <v>0</v>
      </c>
      <c r="P91" s="168"/>
      <c r="Q91" s="168">
        <f>SUM(Q92:Q92)</f>
        <v>0</v>
      </c>
      <c r="R91" s="168"/>
      <c r="S91" s="168"/>
      <c r="T91" s="169"/>
      <c r="U91" s="163"/>
      <c r="V91" s="163">
        <f>SUM(V92:V92)</f>
        <v>0</v>
      </c>
      <c r="W91" s="163"/>
      <c r="X91" s="163"/>
      <c r="AG91" t="s">
        <v>152</v>
      </c>
    </row>
    <row r="92" spans="1:60" outlineLevel="1" x14ac:dyDescent="0.2">
      <c r="A92" s="177">
        <v>34</v>
      </c>
      <c r="B92" s="178" t="s">
        <v>326</v>
      </c>
      <c r="C92" s="188" t="s">
        <v>327</v>
      </c>
      <c r="D92" s="179" t="s">
        <v>182</v>
      </c>
      <c r="E92" s="180">
        <v>2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 t="s">
        <v>156</v>
      </c>
      <c r="T92" s="183" t="s">
        <v>157</v>
      </c>
      <c r="U92" s="161">
        <v>0</v>
      </c>
      <c r="V92" s="161">
        <f>ROUND(E92*U92,2)</f>
        <v>0</v>
      </c>
      <c r="W92" s="161"/>
      <c r="X92" s="161" t="s">
        <v>218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239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4" t="s">
        <v>151</v>
      </c>
      <c r="B93" s="165" t="s">
        <v>72</v>
      </c>
      <c r="C93" s="186" t="s">
        <v>73</v>
      </c>
      <c r="D93" s="166"/>
      <c r="E93" s="167"/>
      <c r="F93" s="168"/>
      <c r="G93" s="168">
        <f>SUMIF(AG94:AG95,"&lt;&gt;NOR",G94:G95)</f>
        <v>0</v>
      </c>
      <c r="H93" s="168"/>
      <c r="I93" s="168">
        <f>SUM(I94:I95)</f>
        <v>0</v>
      </c>
      <c r="J93" s="168"/>
      <c r="K93" s="168">
        <f>SUM(K94:K95)</f>
        <v>0</v>
      </c>
      <c r="L93" s="168"/>
      <c r="M93" s="168">
        <f>SUM(M94:M95)</f>
        <v>0</v>
      </c>
      <c r="N93" s="168"/>
      <c r="O93" s="168">
        <f>SUM(O94:O95)</f>
        <v>0.15</v>
      </c>
      <c r="P93" s="168"/>
      <c r="Q93" s="168">
        <f>SUM(Q94:Q95)</f>
        <v>0</v>
      </c>
      <c r="R93" s="168"/>
      <c r="S93" s="168"/>
      <c r="T93" s="169"/>
      <c r="U93" s="163"/>
      <c r="V93" s="163">
        <f>SUM(V94:V95)</f>
        <v>3.69</v>
      </c>
      <c r="W93" s="163"/>
      <c r="X93" s="163"/>
      <c r="AG93" t="s">
        <v>152</v>
      </c>
    </row>
    <row r="94" spans="1:60" outlineLevel="1" x14ac:dyDescent="0.2">
      <c r="A94" s="170">
        <v>35</v>
      </c>
      <c r="B94" s="171" t="s">
        <v>328</v>
      </c>
      <c r="C94" s="187" t="s">
        <v>329</v>
      </c>
      <c r="D94" s="172" t="s">
        <v>242</v>
      </c>
      <c r="E94" s="173">
        <v>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4.8939999999999997E-2</v>
      </c>
      <c r="O94" s="175">
        <f>ROUND(E94*N94,2)</f>
        <v>0.15</v>
      </c>
      <c r="P94" s="175">
        <v>0</v>
      </c>
      <c r="Q94" s="175">
        <f>ROUND(E94*P94,2)</f>
        <v>0</v>
      </c>
      <c r="R94" s="175" t="s">
        <v>330</v>
      </c>
      <c r="S94" s="175" t="s">
        <v>217</v>
      </c>
      <c r="T94" s="176" t="s">
        <v>217</v>
      </c>
      <c r="U94" s="161">
        <v>1.2295499999999999</v>
      </c>
      <c r="V94" s="161">
        <f>ROUND(E94*U94,2)</f>
        <v>3.69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4" t="s">
        <v>331</v>
      </c>
      <c r="D95" s="192"/>
      <c r="E95" s="193">
        <v>3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258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4" t="s">
        <v>151</v>
      </c>
      <c r="B96" s="165" t="s">
        <v>84</v>
      </c>
      <c r="C96" s="186" t="s">
        <v>85</v>
      </c>
      <c r="D96" s="166"/>
      <c r="E96" s="167"/>
      <c r="F96" s="168"/>
      <c r="G96" s="168">
        <f>SUMIF(AG97:AG97,"&lt;&gt;NOR",G97:G97)</f>
        <v>0</v>
      </c>
      <c r="H96" s="168"/>
      <c r="I96" s="168">
        <f>SUM(I97:I97)</f>
        <v>0</v>
      </c>
      <c r="J96" s="168"/>
      <c r="K96" s="168">
        <f>SUM(K97:K97)</f>
        <v>0</v>
      </c>
      <c r="L96" s="168"/>
      <c r="M96" s="168">
        <f>SUM(M97:M97)</f>
        <v>0</v>
      </c>
      <c r="N96" s="168"/>
      <c r="O96" s="168">
        <f>SUM(O97:O97)</f>
        <v>0</v>
      </c>
      <c r="P96" s="168"/>
      <c r="Q96" s="168">
        <f>SUM(Q97:Q97)</f>
        <v>0</v>
      </c>
      <c r="R96" s="168"/>
      <c r="S96" s="168"/>
      <c r="T96" s="169"/>
      <c r="U96" s="163"/>
      <c r="V96" s="163">
        <f>SUM(V97:V97)</f>
        <v>0</v>
      </c>
      <c r="W96" s="163"/>
      <c r="X96" s="163"/>
      <c r="AG96" t="s">
        <v>152</v>
      </c>
    </row>
    <row r="97" spans="1:60" outlineLevel="1" x14ac:dyDescent="0.2">
      <c r="A97" s="177">
        <v>36</v>
      </c>
      <c r="B97" s="178" t="s">
        <v>332</v>
      </c>
      <c r="C97" s="188" t="s">
        <v>333</v>
      </c>
      <c r="D97" s="179" t="s">
        <v>320</v>
      </c>
      <c r="E97" s="180">
        <v>2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 t="s">
        <v>156</v>
      </c>
      <c r="T97" s="183" t="s">
        <v>157</v>
      </c>
      <c r="U97" s="161">
        <v>0</v>
      </c>
      <c r="V97" s="161">
        <f>ROUND(E97*U97,2)</f>
        <v>0</v>
      </c>
      <c r="W97" s="161"/>
      <c r="X97" s="161" t="s">
        <v>218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239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4" t="s">
        <v>151</v>
      </c>
      <c r="B98" s="165" t="s">
        <v>98</v>
      </c>
      <c r="C98" s="186" t="s">
        <v>99</v>
      </c>
      <c r="D98" s="166"/>
      <c r="E98" s="167"/>
      <c r="F98" s="168"/>
      <c r="G98" s="168">
        <f>SUMIF(AG99:AG102,"&lt;&gt;NOR",G99:G102)</f>
        <v>0</v>
      </c>
      <c r="H98" s="168"/>
      <c r="I98" s="168">
        <f>SUM(I99:I102)</f>
        <v>0</v>
      </c>
      <c r="J98" s="168"/>
      <c r="K98" s="168">
        <f>SUM(K99:K102)</f>
        <v>0</v>
      </c>
      <c r="L98" s="168"/>
      <c r="M98" s="168">
        <f>SUM(M99:M102)</f>
        <v>0</v>
      </c>
      <c r="N98" s="168"/>
      <c r="O98" s="168">
        <f>SUM(O99:O102)</f>
        <v>0</v>
      </c>
      <c r="P98" s="168"/>
      <c r="Q98" s="168">
        <f>SUM(Q99:Q102)</f>
        <v>0</v>
      </c>
      <c r="R98" s="168"/>
      <c r="S98" s="168"/>
      <c r="T98" s="169"/>
      <c r="U98" s="163"/>
      <c r="V98" s="163">
        <f>SUM(V99:V102)</f>
        <v>0.26</v>
      </c>
      <c r="W98" s="163"/>
      <c r="X98" s="163"/>
      <c r="AG98" t="s">
        <v>152</v>
      </c>
    </row>
    <row r="99" spans="1:60" outlineLevel="1" x14ac:dyDescent="0.2">
      <c r="A99" s="170">
        <v>37</v>
      </c>
      <c r="B99" s="171" t="s">
        <v>334</v>
      </c>
      <c r="C99" s="187" t="s">
        <v>335</v>
      </c>
      <c r="D99" s="172" t="s">
        <v>238</v>
      </c>
      <c r="E99" s="173">
        <v>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336</v>
      </c>
      <c r="S99" s="175" t="s">
        <v>217</v>
      </c>
      <c r="T99" s="176" t="s">
        <v>157</v>
      </c>
      <c r="U99" s="161">
        <v>2.9000000000000001E-2</v>
      </c>
      <c r="V99" s="161">
        <f>ROUND(E99*U99,2)</f>
        <v>0.03</v>
      </c>
      <c r="W99" s="161"/>
      <c r="X99" s="161" t="s">
        <v>218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5" t="s">
        <v>337</v>
      </c>
      <c r="D100" s="256"/>
      <c r="E100" s="256"/>
      <c r="F100" s="256"/>
      <c r="G100" s="25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161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0">
        <v>38</v>
      </c>
      <c r="B101" s="171" t="s">
        <v>338</v>
      </c>
      <c r="C101" s="187" t="s">
        <v>339</v>
      </c>
      <c r="D101" s="172" t="s">
        <v>242</v>
      </c>
      <c r="E101" s="173">
        <v>3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2.5999999999999998E-4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336</v>
      </c>
      <c r="S101" s="175" t="s">
        <v>217</v>
      </c>
      <c r="T101" s="176" t="s">
        <v>217</v>
      </c>
      <c r="U101" s="161">
        <v>7.8070000000000001E-2</v>
      </c>
      <c r="V101" s="161">
        <f>ROUND(E101*U101,2)</f>
        <v>0.23</v>
      </c>
      <c r="W101" s="161"/>
      <c r="X101" s="161" t="s">
        <v>218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219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4" t="s">
        <v>340</v>
      </c>
      <c r="D102" s="192"/>
      <c r="E102" s="193">
        <v>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258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64" t="s">
        <v>151</v>
      </c>
      <c r="B103" s="165" t="s">
        <v>84</v>
      </c>
      <c r="C103" s="186" t="s">
        <v>85</v>
      </c>
      <c r="D103" s="166"/>
      <c r="E103" s="167"/>
      <c r="F103" s="168"/>
      <c r="G103" s="168">
        <f>SUMIF(AG104:AG109,"&lt;&gt;NOR",G104:G109)</f>
        <v>0</v>
      </c>
      <c r="H103" s="168"/>
      <c r="I103" s="168">
        <f>SUM(I104:I109)</f>
        <v>0</v>
      </c>
      <c r="J103" s="168"/>
      <c r="K103" s="168">
        <f>SUM(K104:K109)</f>
        <v>0</v>
      </c>
      <c r="L103" s="168"/>
      <c r="M103" s="168">
        <f>SUM(M104:M109)</f>
        <v>0</v>
      </c>
      <c r="N103" s="168"/>
      <c r="O103" s="168">
        <f>SUM(O104:O109)</f>
        <v>0</v>
      </c>
      <c r="P103" s="168"/>
      <c r="Q103" s="168">
        <f>SUM(Q104:Q109)</f>
        <v>0</v>
      </c>
      <c r="R103" s="168"/>
      <c r="S103" s="168"/>
      <c r="T103" s="169"/>
      <c r="U103" s="163"/>
      <c r="V103" s="163">
        <f>SUM(V104:V109)</f>
        <v>4.62</v>
      </c>
      <c r="W103" s="163"/>
      <c r="X103" s="163"/>
      <c r="AG103" t="s">
        <v>152</v>
      </c>
    </row>
    <row r="104" spans="1:60" outlineLevel="1" x14ac:dyDescent="0.2">
      <c r="A104" s="177">
        <v>39</v>
      </c>
      <c r="B104" s="178" t="s">
        <v>341</v>
      </c>
      <c r="C104" s="188" t="s">
        <v>342</v>
      </c>
      <c r="D104" s="179" t="s">
        <v>182</v>
      </c>
      <c r="E104" s="180">
        <v>1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2">
        <v>0</v>
      </c>
      <c r="O104" s="182">
        <f>ROUND(E104*N104,2)</f>
        <v>0</v>
      </c>
      <c r="P104" s="182">
        <v>0</v>
      </c>
      <c r="Q104" s="182">
        <f>ROUND(E104*P104,2)</f>
        <v>0</v>
      </c>
      <c r="R104" s="182"/>
      <c r="S104" s="182" t="s">
        <v>156</v>
      </c>
      <c r="T104" s="183" t="s">
        <v>157</v>
      </c>
      <c r="U104" s="161">
        <v>0</v>
      </c>
      <c r="V104" s="161">
        <f>ROUND(E104*U104,2)</f>
        <v>0</v>
      </c>
      <c r="W104" s="161"/>
      <c r="X104" s="161" t="s">
        <v>218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0">
        <v>40</v>
      </c>
      <c r="B105" s="171" t="s">
        <v>343</v>
      </c>
      <c r="C105" s="187" t="s">
        <v>344</v>
      </c>
      <c r="D105" s="172" t="s">
        <v>238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/>
      <c r="S105" s="175" t="s">
        <v>217</v>
      </c>
      <c r="T105" s="176" t="s">
        <v>157</v>
      </c>
      <c r="U105" s="161">
        <v>1</v>
      </c>
      <c r="V105" s="161">
        <f>ROUND(E105*U105,2)</f>
        <v>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5" t="s">
        <v>345</v>
      </c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161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7">
        <v>41</v>
      </c>
      <c r="B107" s="178" t="s">
        <v>346</v>
      </c>
      <c r="C107" s="188" t="s">
        <v>347</v>
      </c>
      <c r="D107" s="179" t="s">
        <v>182</v>
      </c>
      <c r="E107" s="180">
        <v>1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21</v>
      </c>
      <c r="M107" s="182">
        <f>G107*(1+L107/100)</f>
        <v>0</v>
      </c>
      <c r="N107" s="182">
        <v>0</v>
      </c>
      <c r="O107" s="182">
        <f>ROUND(E107*N107,2)</f>
        <v>0</v>
      </c>
      <c r="P107" s="182">
        <v>0</v>
      </c>
      <c r="Q107" s="182">
        <f>ROUND(E107*P107,2)</f>
        <v>0</v>
      </c>
      <c r="R107" s="182"/>
      <c r="S107" s="182" t="s">
        <v>156</v>
      </c>
      <c r="T107" s="183" t="s">
        <v>157</v>
      </c>
      <c r="U107" s="161">
        <v>0</v>
      </c>
      <c r="V107" s="161">
        <f>ROUND(E107*U107,2)</f>
        <v>0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33.75" outlineLevel="1" x14ac:dyDescent="0.2">
      <c r="A108" s="170">
        <v>42</v>
      </c>
      <c r="B108" s="171" t="s">
        <v>348</v>
      </c>
      <c r="C108" s="187" t="s">
        <v>349</v>
      </c>
      <c r="D108" s="172" t="s">
        <v>268</v>
      </c>
      <c r="E108" s="173">
        <v>1.405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330</v>
      </c>
      <c r="S108" s="175" t="s">
        <v>217</v>
      </c>
      <c r="T108" s="176" t="s">
        <v>157</v>
      </c>
      <c r="U108" s="161">
        <v>2.577</v>
      </c>
      <c r="V108" s="161">
        <f>ROUND(E108*U108,2)</f>
        <v>3.62</v>
      </c>
      <c r="W108" s="161"/>
      <c r="X108" s="161" t="s">
        <v>218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219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6" t="s">
        <v>350</v>
      </c>
      <c r="D109" s="267"/>
      <c r="E109" s="267"/>
      <c r="F109" s="267"/>
      <c r="G109" s="26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221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4" t="s">
        <v>151</v>
      </c>
      <c r="B110" s="165" t="s">
        <v>70</v>
      </c>
      <c r="C110" s="186" t="s">
        <v>71</v>
      </c>
      <c r="D110" s="166"/>
      <c r="E110" s="167"/>
      <c r="F110" s="168"/>
      <c r="G110" s="168">
        <f>SUMIF(AG111:AG115,"&lt;&gt;NOR",G111:G115)</f>
        <v>0</v>
      </c>
      <c r="H110" s="168"/>
      <c r="I110" s="168">
        <f>SUM(I111:I115)</f>
        <v>0</v>
      </c>
      <c r="J110" s="168"/>
      <c r="K110" s="168">
        <f>SUM(K111:K115)</f>
        <v>0</v>
      </c>
      <c r="L110" s="168"/>
      <c r="M110" s="168">
        <f>SUM(M111:M115)</f>
        <v>0</v>
      </c>
      <c r="N110" s="168"/>
      <c r="O110" s="168">
        <f>SUM(O111:O115)</f>
        <v>0</v>
      </c>
      <c r="P110" s="168"/>
      <c r="Q110" s="168">
        <f>SUM(Q111:Q115)</f>
        <v>0.19</v>
      </c>
      <c r="R110" s="168"/>
      <c r="S110" s="168"/>
      <c r="T110" s="169"/>
      <c r="U110" s="163"/>
      <c r="V110" s="163">
        <f>SUM(V111:V115)</f>
        <v>3.02</v>
      </c>
      <c r="W110" s="163"/>
      <c r="X110" s="163"/>
      <c r="AG110" t="s">
        <v>152</v>
      </c>
    </row>
    <row r="111" spans="1:60" outlineLevel="1" x14ac:dyDescent="0.2">
      <c r="A111" s="170">
        <v>43</v>
      </c>
      <c r="B111" s="171" t="s">
        <v>351</v>
      </c>
      <c r="C111" s="187" t="s">
        <v>352</v>
      </c>
      <c r="D111" s="172" t="s">
        <v>242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6.3E-2</v>
      </c>
      <c r="Q111" s="175">
        <f>ROUND(E111*P111,2)</f>
        <v>0.19</v>
      </c>
      <c r="R111" s="175" t="s">
        <v>251</v>
      </c>
      <c r="S111" s="175" t="s">
        <v>217</v>
      </c>
      <c r="T111" s="176" t="s">
        <v>217</v>
      </c>
      <c r="U111" s="161">
        <v>1.006</v>
      </c>
      <c r="V111" s="161">
        <f>ROUND(E111*U111,2)</f>
        <v>3.02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5" t="s">
        <v>353</v>
      </c>
      <c r="D112" s="256"/>
      <c r="E112" s="256"/>
      <c r="F112" s="256"/>
      <c r="G112" s="256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161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7" t="s">
        <v>354</v>
      </c>
      <c r="D113" s="258"/>
      <c r="E113" s="258"/>
      <c r="F113" s="258"/>
      <c r="G113" s="25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161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7" t="s">
        <v>355</v>
      </c>
      <c r="D114" s="258"/>
      <c r="E114" s="258"/>
      <c r="F114" s="258"/>
      <c r="G114" s="258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161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7" t="s">
        <v>356</v>
      </c>
      <c r="D115" s="258"/>
      <c r="E115" s="258"/>
      <c r="F115" s="258"/>
      <c r="G115" s="25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161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4" t="s">
        <v>151</v>
      </c>
      <c r="B116" s="165" t="s">
        <v>80</v>
      </c>
      <c r="C116" s="186" t="s">
        <v>81</v>
      </c>
      <c r="D116" s="166"/>
      <c r="E116" s="167"/>
      <c r="F116" s="168"/>
      <c r="G116" s="168">
        <f>SUMIF(AG117:AG122,"&lt;&gt;NOR",G117:G122)</f>
        <v>0</v>
      </c>
      <c r="H116" s="168"/>
      <c r="I116" s="168">
        <f>SUM(I117:I122)</f>
        <v>0</v>
      </c>
      <c r="J116" s="168"/>
      <c r="K116" s="168">
        <f>SUM(K117:K122)</f>
        <v>0</v>
      </c>
      <c r="L116" s="168"/>
      <c r="M116" s="168">
        <f>SUM(M117:M122)</f>
        <v>0</v>
      </c>
      <c r="N116" s="168"/>
      <c r="O116" s="168">
        <f>SUM(O117:O122)</f>
        <v>2.4</v>
      </c>
      <c r="P116" s="168"/>
      <c r="Q116" s="168">
        <f>SUM(Q117:Q122)</f>
        <v>3.5999999999999996</v>
      </c>
      <c r="R116" s="168"/>
      <c r="S116" s="168"/>
      <c r="T116" s="169"/>
      <c r="U116" s="163"/>
      <c r="V116" s="163">
        <f>SUM(V117:V122)</f>
        <v>20.38</v>
      </c>
      <c r="W116" s="163"/>
      <c r="X116" s="163"/>
      <c r="AG116" t="s">
        <v>152</v>
      </c>
    </row>
    <row r="117" spans="1:60" ht="22.5" outlineLevel="1" x14ac:dyDescent="0.2">
      <c r="A117" s="170">
        <v>44</v>
      </c>
      <c r="B117" s="171" t="s">
        <v>357</v>
      </c>
      <c r="C117" s="187" t="s">
        <v>358</v>
      </c>
      <c r="D117" s="172" t="s">
        <v>215</v>
      </c>
      <c r="E117" s="173">
        <v>0.5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1.82E-3</v>
      </c>
      <c r="O117" s="175">
        <f>ROUND(E117*N117,2)</f>
        <v>0</v>
      </c>
      <c r="P117" s="175">
        <v>2.4</v>
      </c>
      <c r="Q117" s="175">
        <f>ROUND(E117*P117,2)</f>
        <v>1.2</v>
      </c>
      <c r="R117" s="175" t="s">
        <v>261</v>
      </c>
      <c r="S117" s="175" t="s">
        <v>217</v>
      </c>
      <c r="T117" s="176" t="s">
        <v>217</v>
      </c>
      <c r="U117" s="161">
        <v>27.326000000000001</v>
      </c>
      <c r="V117" s="161">
        <f>ROUND(E117*U117,2)</f>
        <v>13.66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219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6" t="s">
        <v>359</v>
      </c>
      <c r="D118" s="267"/>
      <c r="E118" s="267"/>
      <c r="F118" s="267"/>
      <c r="G118" s="267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221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7" t="s">
        <v>360</v>
      </c>
      <c r="D119" s="258"/>
      <c r="E119" s="258"/>
      <c r="F119" s="258"/>
      <c r="G119" s="258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161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361</v>
      </c>
      <c r="D120" s="192"/>
      <c r="E120" s="193">
        <v>0.5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258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0">
        <v>45</v>
      </c>
      <c r="B121" s="171" t="s">
        <v>362</v>
      </c>
      <c r="C121" s="187" t="s">
        <v>363</v>
      </c>
      <c r="D121" s="172" t="s">
        <v>238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2.4</v>
      </c>
      <c r="O121" s="175">
        <f>ROUND(E121*N121,2)</f>
        <v>2.4</v>
      </c>
      <c r="P121" s="175">
        <v>2.4</v>
      </c>
      <c r="Q121" s="175">
        <f>ROUND(E121*P121,2)</f>
        <v>2.4</v>
      </c>
      <c r="R121" s="175"/>
      <c r="S121" s="175" t="s">
        <v>156</v>
      </c>
      <c r="T121" s="176" t="s">
        <v>157</v>
      </c>
      <c r="U121" s="161">
        <v>6.72</v>
      </c>
      <c r="V121" s="161">
        <f>ROUND(E121*U121,2)</f>
        <v>6.72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4" t="s">
        <v>66</v>
      </c>
      <c r="D122" s="192"/>
      <c r="E122" s="193">
        <v>1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258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4" t="s">
        <v>151</v>
      </c>
      <c r="B123" s="165" t="s">
        <v>118</v>
      </c>
      <c r="C123" s="186" t="s">
        <v>119</v>
      </c>
      <c r="D123" s="166"/>
      <c r="E123" s="167"/>
      <c r="F123" s="168"/>
      <c r="G123" s="168">
        <f>SUMIF(AG124:AG129,"&lt;&gt;NOR",G124:G129)</f>
        <v>0</v>
      </c>
      <c r="H123" s="168"/>
      <c r="I123" s="168">
        <f>SUM(I124:I129)</f>
        <v>0</v>
      </c>
      <c r="J123" s="168"/>
      <c r="K123" s="168">
        <f>SUM(K124:K129)</f>
        <v>0</v>
      </c>
      <c r="L123" s="168"/>
      <c r="M123" s="168">
        <f>SUM(M124:M129)</f>
        <v>0</v>
      </c>
      <c r="N123" s="168"/>
      <c r="O123" s="168">
        <f>SUM(O124:O129)</f>
        <v>0</v>
      </c>
      <c r="P123" s="168"/>
      <c r="Q123" s="168">
        <f>SUM(Q124:Q129)</f>
        <v>0</v>
      </c>
      <c r="R123" s="168"/>
      <c r="S123" s="168"/>
      <c r="T123" s="169"/>
      <c r="U123" s="163"/>
      <c r="V123" s="163">
        <f>SUM(V124:V129)</f>
        <v>0.78</v>
      </c>
      <c r="W123" s="163"/>
      <c r="X123" s="163"/>
      <c r="AG123" t="s">
        <v>152</v>
      </c>
    </row>
    <row r="124" spans="1:60" ht="22.5" outlineLevel="1" x14ac:dyDescent="0.2">
      <c r="A124" s="170">
        <v>46</v>
      </c>
      <c r="B124" s="171" t="s">
        <v>364</v>
      </c>
      <c r="C124" s="187" t="s">
        <v>365</v>
      </c>
      <c r="D124" s="172" t="s">
        <v>268</v>
      </c>
      <c r="E124" s="173">
        <v>0.58499999999999996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251</v>
      </c>
      <c r="S124" s="175" t="s">
        <v>217</v>
      </c>
      <c r="T124" s="176" t="s">
        <v>217</v>
      </c>
      <c r="U124" s="161">
        <v>0.83199999999999996</v>
      </c>
      <c r="V124" s="161">
        <f>ROUND(E124*U124,2)</f>
        <v>0.49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6" t="s">
        <v>366</v>
      </c>
      <c r="D125" s="267"/>
      <c r="E125" s="267"/>
      <c r="F125" s="267"/>
      <c r="G125" s="267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221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84" t="str">
        <f>C125</f>
        <v>nebo vybouraných hmot nošením nebo přehazováním k místu nakládky přístupnému normálním dopravním prostředkům do 10 m,</v>
      </c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8"/>
      <c r="B126" s="159"/>
      <c r="C126" s="257" t="s">
        <v>367</v>
      </c>
      <c r="D126" s="258"/>
      <c r="E126" s="258"/>
      <c r="F126" s="258"/>
      <c r="G126" s="258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161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84" t="str">
        <f>C126</f>
        <v>S naložením suti nebo vybouraných hmot do dopravního prostředku a na jejich vyložením, popřípadě přeložením na normální dopravní prostředek.</v>
      </c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47</v>
      </c>
      <c r="B127" s="171" t="s">
        <v>368</v>
      </c>
      <c r="C127" s="187" t="s">
        <v>271</v>
      </c>
      <c r="D127" s="172" t="s">
        <v>268</v>
      </c>
      <c r="E127" s="173">
        <v>0.58499999999999996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261</v>
      </c>
      <c r="S127" s="175" t="s">
        <v>217</v>
      </c>
      <c r="T127" s="176" t="s">
        <v>217</v>
      </c>
      <c r="U127" s="161">
        <v>0.49</v>
      </c>
      <c r="V127" s="161">
        <f>ROUND(E127*U127,2)</f>
        <v>0.28999999999999998</v>
      </c>
      <c r="W127" s="161"/>
      <c r="X127" s="161" t="s">
        <v>218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5" t="s">
        <v>272</v>
      </c>
      <c r="D128" s="256"/>
      <c r="E128" s="256"/>
      <c r="F128" s="256"/>
      <c r="G128" s="256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161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48</v>
      </c>
      <c r="B129" s="171" t="s">
        <v>369</v>
      </c>
      <c r="C129" s="187" t="s">
        <v>370</v>
      </c>
      <c r="D129" s="172" t="s">
        <v>268</v>
      </c>
      <c r="E129" s="173">
        <v>0.58499999999999996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261</v>
      </c>
      <c r="S129" s="175" t="s">
        <v>217</v>
      </c>
      <c r="T129" s="176" t="s">
        <v>217</v>
      </c>
      <c r="U129" s="161">
        <v>0</v>
      </c>
      <c r="V129" s="161">
        <f>ROUND(E129*U129,2)</f>
        <v>0</v>
      </c>
      <c r="W129" s="161"/>
      <c r="X129" s="161" t="s">
        <v>218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3"/>
      <c r="B130" s="4"/>
      <c r="C130" s="189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138</v>
      </c>
    </row>
    <row r="131" spans="1:60" x14ac:dyDescent="0.2">
      <c r="A131" s="154"/>
      <c r="B131" s="155" t="s">
        <v>29</v>
      </c>
      <c r="C131" s="190"/>
      <c r="D131" s="156"/>
      <c r="E131" s="157"/>
      <c r="F131" s="157"/>
      <c r="G131" s="185">
        <f>G8+G20+G22+G24+G27+G29+G31+G36+G39+G43+G49+G51+G54+G57+G65+G68+G81+G85+G91+G93+G96+G98+G103+G110+G116+G123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210</v>
      </c>
    </row>
    <row r="132" spans="1:60" x14ac:dyDescent="0.2">
      <c r="C132" s="191"/>
      <c r="D132" s="10"/>
      <c r="AG132" t="s">
        <v>211</v>
      </c>
    </row>
    <row r="133" spans="1:60" x14ac:dyDescent="0.2">
      <c r="D133" s="10"/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iK0r+i6QI5QuP7Asc3c/f/ThE+SLhfyRQMVKAvTfxvktfrQCNLMacQ8eR1W87xO8gj4+AhPINMCOyjXMwjiMw==" saltValue="pAHpwlGMcYcpzQIXvNe1Qg==" spinCount="100000" sheet="1"/>
  <mergeCells count="33">
    <mergeCell ref="C33:G33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6:G26"/>
    <mergeCell ref="C109:G109"/>
    <mergeCell ref="C34:G34"/>
    <mergeCell ref="C41:G41"/>
    <mergeCell ref="C42:G42"/>
    <mergeCell ref="C45:G45"/>
    <mergeCell ref="C47:G47"/>
    <mergeCell ref="C53:G53"/>
    <mergeCell ref="C56:G56"/>
    <mergeCell ref="C59:G59"/>
    <mergeCell ref="C83:G83"/>
    <mergeCell ref="C100:G100"/>
    <mergeCell ref="C106:G106"/>
    <mergeCell ref="C125:G125"/>
    <mergeCell ref="C126:G126"/>
    <mergeCell ref="C128:G128"/>
    <mergeCell ref="C112:G112"/>
    <mergeCell ref="C113:G113"/>
    <mergeCell ref="C114:G114"/>
    <mergeCell ref="C115:G115"/>
    <mergeCell ref="C118:G118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57</v>
      </c>
      <c r="C3" s="260" t="s">
        <v>58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59</v>
      </c>
      <c r="C4" s="263" t="s">
        <v>56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88</v>
      </c>
      <c r="C8" s="186" t="s">
        <v>89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152</v>
      </c>
    </row>
    <row r="9" spans="1:60" ht="22.5" outlineLevel="1" x14ac:dyDescent="0.2">
      <c r="A9" s="170">
        <v>1</v>
      </c>
      <c r="B9" s="171" t="s">
        <v>487</v>
      </c>
      <c r="C9" s="187" t="s">
        <v>488</v>
      </c>
      <c r="D9" s="172" t="s">
        <v>283</v>
      </c>
      <c r="E9" s="173">
        <v>14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6" t="s">
        <v>157</v>
      </c>
      <c r="U9" s="161">
        <v>0</v>
      </c>
      <c r="V9" s="161">
        <f>ROUND(E9*U9,2)</f>
        <v>0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239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5" t="s">
        <v>489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161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4" t="s">
        <v>490</v>
      </c>
      <c r="D11" s="192"/>
      <c r="E11" s="193">
        <v>14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258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2</v>
      </c>
      <c r="B12" s="171" t="s">
        <v>491</v>
      </c>
      <c r="C12" s="187" t="s">
        <v>492</v>
      </c>
      <c r="D12" s="172" t="s">
        <v>283</v>
      </c>
      <c r="E12" s="173">
        <v>4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156</v>
      </c>
      <c r="T12" s="176" t="s">
        <v>157</v>
      </c>
      <c r="U12" s="161">
        <v>0</v>
      </c>
      <c r="V12" s="161">
        <f>ROUND(E12*U12,2)</f>
        <v>0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239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5" t="s">
        <v>489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161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4" t="s">
        <v>493</v>
      </c>
      <c r="D14" s="192"/>
      <c r="E14" s="193">
        <v>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258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4" t="s">
        <v>151</v>
      </c>
      <c r="B15" s="165" t="s">
        <v>90</v>
      </c>
      <c r="C15" s="186" t="s">
        <v>91</v>
      </c>
      <c r="D15" s="166"/>
      <c r="E15" s="167"/>
      <c r="F15" s="168"/>
      <c r="G15" s="168">
        <f>SUMIF(AG16:AG65,"&lt;&gt;NOR",G16:G65)</f>
        <v>0</v>
      </c>
      <c r="H15" s="168"/>
      <c r="I15" s="168">
        <f>SUM(I16:I65)</f>
        <v>0</v>
      </c>
      <c r="J15" s="168"/>
      <c r="K15" s="168">
        <f>SUM(K16:K65)</f>
        <v>0</v>
      </c>
      <c r="L15" s="168"/>
      <c r="M15" s="168">
        <f>SUM(M16:M65)</f>
        <v>0</v>
      </c>
      <c r="N15" s="168"/>
      <c r="O15" s="168">
        <f>SUM(O16:O65)</f>
        <v>0.29000000000000004</v>
      </c>
      <c r="P15" s="168"/>
      <c r="Q15" s="168">
        <f>SUM(Q16:Q65)</f>
        <v>0</v>
      </c>
      <c r="R15" s="168"/>
      <c r="S15" s="168"/>
      <c r="T15" s="169"/>
      <c r="U15" s="163"/>
      <c r="V15" s="163">
        <f>SUM(V16:V65)</f>
        <v>55.94</v>
      </c>
      <c r="W15" s="163"/>
      <c r="X15" s="163"/>
      <c r="AG15" t="s">
        <v>152</v>
      </c>
    </row>
    <row r="16" spans="1:60" outlineLevel="1" x14ac:dyDescent="0.2">
      <c r="A16" s="170">
        <v>3</v>
      </c>
      <c r="B16" s="171" t="s">
        <v>494</v>
      </c>
      <c r="C16" s="187" t="s">
        <v>495</v>
      </c>
      <c r="D16" s="172" t="s">
        <v>283</v>
      </c>
      <c r="E16" s="173">
        <v>6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1.16E-3</v>
      </c>
      <c r="O16" s="175">
        <f>ROUND(E16*N16,2)</f>
        <v>0.01</v>
      </c>
      <c r="P16" s="175">
        <v>0</v>
      </c>
      <c r="Q16" s="175">
        <f>ROUND(E16*P16,2)</f>
        <v>0</v>
      </c>
      <c r="R16" s="175" t="s">
        <v>496</v>
      </c>
      <c r="S16" s="175" t="s">
        <v>217</v>
      </c>
      <c r="T16" s="176" t="s">
        <v>217</v>
      </c>
      <c r="U16" s="161">
        <v>0.28499999999999998</v>
      </c>
      <c r="V16" s="161">
        <f>ROUND(E16*U16,2)</f>
        <v>1.71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239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6" t="s">
        <v>497</v>
      </c>
      <c r="D17" s="267"/>
      <c r="E17" s="267"/>
      <c r="F17" s="267"/>
      <c r="G17" s="26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7" t="s">
        <v>498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161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4</v>
      </c>
      <c r="B19" s="171" t="s">
        <v>499</v>
      </c>
      <c r="C19" s="187" t="s">
        <v>500</v>
      </c>
      <c r="D19" s="172" t="s">
        <v>283</v>
      </c>
      <c r="E19" s="173">
        <v>16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1.66E-3</v>
      </c>
      <c r="O19" s="175">
        <f>ROUND(E19*N19,2)</f>
        <v>0.03</v>
      </c>
      <c r="P19" s="175">
        <v>0</v>
      </c>
      <c r="Q19" s="175">
        <f>ROUND(E19*P19,2)</f>
        <v>0</v>
      </c>
      <c r="R19" s="175" t="s">
        <v>496</v>
      </c>
      <c r="S19" s="175" t="s">
        <v>217</v>
      </c>
      <c r="T19" s="176" t="s">
        <v>217</v>
      </c>
      <c r="U19" s="161">
        <v>0.31900000000000001</v>
      </c>
      <c r="V19" s="161">
        <f>ROUND(E19*U19,2)</f>
        <v>5.0999999999999996</v>
      </c>
      <c r="W19" s="161"/>
      <c r="X19" s="161" t="s">
        <v>218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239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6" t="s">
        <v>497</v>
      </c>
      <c r="D20" s="267"/>
      <c r="E20" s="267"/>
      <c r="F20" s="267"/>
      <c r="G20" s="26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498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5</v>
      </c>
      <c r="B22" s="171" t="s">
        <v>501</v>
      </c>
      <c r="C22" s="187" t="s">
        <v>502</v>
      </c>
      <c r="D22" s="172" t="s">
        <v>283</v>
      </c>
      <c r="E22" s="173">
        <v>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4.0000000000000003E-5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496</v>
      </c>
      <c r="S22" s="175" t="s">
        <v>217</v>
      </c>
      <c r="T22" s="176" t="s">
        <v>217</v>
      </c>
      <c r="U22" s="161">
        <v>0.129</v>
      </c>
      <c r="V22" s="161">
        <f>ROUND(E22*U22,2)</f>
        <v>0.77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239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5" t="s">
        <v>503</v>
      </c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161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4" t="s">
        <v>504</v>
      </c>
      <c r="D24" s="192"/>
      <c r="E24" s="193">
        <v>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258</v>
      </c>
      <c r="AH24" s="151">
        <v>5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0">
        <v>6</v>
      </c>
      <c r="B25" s="171" t="s">
        <v>505</v>
      </c>
      <c r="C25" s="187" t="s">
        <v>506</v>
      </c>
      <c r="D25" s="172" t="s">
        <v>283</v>
      </c>
      <c r="E25" s="173">
        <v>10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4.0000000000000003E-5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496</v>
      </c>
      <c r="S25" s="175" t="s">
        <v>217</v>
      </c>
      <c r="T25" s="176" t="s">
        <v>217</v>
      </c>
      <c r="U25" s="161">
        <v>0.14199999999999999</v>
      </c>
      <c r="V25" s="161">
        <f>ROUND(E25*U25,2)</f>
        <v>1.42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239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503</v>
      </c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161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4" t="s">
        <v>507</v>
      </c>
      <c r="D27" s="192"/>
      <c r="E27" s="193">
        <v>10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258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7</v>
      </c>
      <c r="B28" s="171" t="s">
        <v>508</v>
      </c>
      <c r="C28" s="187" t="s">
        <v>509</v>
      </c>
      <c r="D28" s="172" t="s">
        <v>283</v>
      </c>
      <c r="E28" s="173">
        <v>16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5.0000000000000002E-5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496</v>
      </c>
      <c r="S28" s="175" t="s">
        <v>217</v>
      </c>
      <c r="T28" s="176" t="s">
        <v>217</v>
      </c>
      <c r="U28" s="161">
        <v>0.14199999999999999</v>
      </c>
      <c r="V28" s="161">
        <f>ROUND(E28*U28,2)</f>
        <v>2.27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239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5" t="s">
        <v>503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161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510</v>
      </c>
      <c r="D30" s="192"/>
      <c r="E30" s="193">
        <v>16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258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0">
        <v>8</v>
      </c>
      <c r="B31" s="171" t="s">
        <v>511</v>
      </c>
      <c r="C31" s="187" t="s">
        <v>512</v>
      </c>
      <c r="D31" s="172" t="s">
        <v>283</v>
      </c>
      <c r="E31" s="173">
        <v>24.5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1.2999999999999999E-4</v>
      </c>
      <c r="O31" s="175">
        <f>ROUND(E31*N31,2)</f>
        <v>0</v>
      </c>
      <c r="P31" s="175">
        <v>0</v>
      </c>
      <c r="Q31" s="175">
        <f>ROUND(E31*P31,2)</f>
        <v>0</v>
      </c>
      <c r="R31" s="175" t="s">
        <v>496</v>
      </c>
      <c r="S31" s="175" t="s">
        <v>217</v>
      </c>
      <c r="T31" s="176" t="s">
        <v>217</v>
      </c>
      <c r="U31" s="161">
        <v>0.17</v>
      </c>
      <c r="V31" s="161">
        <f>ROUND(E31*U31,2)</f>
        <v>4.17</v>
      </c>
      <c r="W31" s="161"/>
      <c r="X31" s="161" t="s">
        <v>218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239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5" t="s">
        <v>503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161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513</v>
      </c>
      <c r="D33" s="192"/>
      <c r="E33" s="193">
        <v>24.5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258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7">
        <v>9</v>
      </c>
      <c r="B34" s="178" t="s">
        <v>514</v>
      </c>
      <c r="C34" s="188" t="s">
        <v>698</v>
      </c>
      <c r="D34" s="179" t="s">
        <v>320</v>
      </c>
      <c r="E34" s="180">
        <v>7</v>
      </c>
      <c r="F34" s="181"/>
      <c r="G34" s="182">
        <f t="shared" ref="G34:G41" si="0">ROUND(E34*F34,2)</f>
        <v>0</v>
      </c>
      <c r="H34" s="181"/>
      <c r="I34" s="182">
        <f t="shared" ref="I34:I41" si="1">ROUND(E34*H34,2)</f>
        <v>0</v>
      </c>
      <c r="J34" s="181"/>
      <c r="K34" s="182">
        <f t="shared" ref="K34:K41" si="2">ROUND(E34*J34,2)</f>
        <v>0</v>
      </c>
      <c r="L34" s="182">
        <v>21</v>
      </c>
      <c r="M34" s="182">
        <f t="shared" ref="M34:M41" si="3">G34*(1+L34/100)</f>
        <v>0</v>
      </c>
      <c r="N34" s="182">
        <v>0</v>
      </c>
      <c r="O34" s="182">
        <f t="shared" ref="O34:O41" si="4">ROUND(E34*N34,2)</f>
        <v>0</v>
      </c>
      <c r="P34" s="182">
        <v>0</v>
      </c>
      <c r="Q34" s="182">
        <f t="shared" ref="Q34:Q41" si="5">ROUND(E34*P34,2)</f>
        <v>0</v>
      </c>
      <c r="R34" s="182" t="s">
        <v>496</v>
      </c>
      <c r="S34" s="182" t="s">
        <v>217</v>
      </c>
      <c r="T34" s="183" t="s">
        <v>217</v>
      </c>
      <c r="U34" s="161">
        <v>8.3000000000000004E-2</v>
      </c>
      <c r="V34" s="161">
        <f t="shared" ref="V34:V41" si="6">ROUND(E34*U34,2)</f>
        <v>0.57999999999999996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239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10</v>
      </c>
      <c r="B35" s="178" t="s">
        <v>516</v>
      </c>
      <c r="C35" s="188" t="s">
        <v>517</v>
      </c>
      <c r="D35" s="179" t="s">
        <v>320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3.6999999999999999E-4</v>
      </c>
      <c r="O35" s="182">
        <f t="shared" si="4"/>
        <v>0</v>
      </c>
      <c r="P35" s="182">
        <v>0</v>
      </c>
      <c r="Q35" s="182">
        <f t="shared" si="5"/>
        <v>0</v>
      </c>
      <c r="R35" s="182" t="s">
        <v>496</v>
      </c>
      <c r="S35" s="182" t="s">
        <v>217</v>
      </c>
      <c r="T35" s="183" t="s">
        <v>217</v>
      </c>
      <c r="U35" s="161">
        <v>0.22700000000000001</v>
      </c>
      <c r="V35" s="161">
        <f t="shared" si="6"/>
        <v>0.23</v>
      </c>
      <c r="W35" s="161"/>
      <c r="X35" s="161" t="s">
        <v>218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239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11</v>
      </c>
      <c r="B36" s="178" t="s">
        <v>518</v>
      </c>
      <c r="C36" s="188" t="s">
        <v>519</v>
      </c>
      <c r="D36" s="179" t="s">
        <v>320</v>
      </c>
      <c r="E36" s="180">
        <v>1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5.0000000000000001E-4</v>
      </c>
      <c r="O36" s="182">
        <f t="shared" si="4"/>
        <v>0</v>
      </c>
      <c r="P36" s="182">
        <v>0</v>
      </c>
      <c r="Q36" s="182">
        <f t="shared" si="5"/>
        <v>0</v>
      </c>
      <c r="R36" s="182" t="s">
        <v>496</v>
      </c>
      <c r="S36" s="182" t="s">
        <v>217</v>
      </c>
      <c r="T36" s="183" t="s">
        <v>217</v>
      </c>
      <c r="U36" s="161">
        <v>0.22700000000000001</v>
      </c>
      <c r="V36" s="161">
        <f t="shared" si="6"/>
        <v>0.23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239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7">
        <v>12</v>
      </c>
      <c r="B37" s="178" t="s">
        <v>520</v>
      </c>
      <c r="C37" s="188" t="s">
        <v>699</v>
      </c>
      <c r="D37" s="179" t="s">
        <v>320</v>
      </c>
      <c r="E37" s="180">
        <v>2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3.2000000000000003E-4</v>
      </c>
      <c r="O37" s="182">
        <f t="shared" si="4"/>
        <v>0</v>
      </c>
      <c r="P37" s="182">
        <v>0</v>
      </c>
      <c r="Q37" s="182">
        <f t="shared" si="5"/>
        <v>0</v>
      </c>
      <c r="R37" s="182" t="s">
        <v>496</v>
      </c>
      <c r="S37" s="182" t="s">
        <v>217</v>
      </c>
      <c r="T37" s="183" t="s">
        <v>217</v>
      </c>
      <c r="U37" s="161">
        <v>0.22700000000000001</v>
      </c>
      <c r="V37" s="161">
        <f t="shared" si="6"/>
        <v>0.45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239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7">
        <v>13</v>
      </c>
      <c r="B38" s="178" t="s">
        <v>522</v>
      </c>
      <c r="C38" s="188" t="s">
        <v>700</v>
      </c>
      <c r="D38" s="179" t="s">
        <v>320</v>
      </c>
      <c r="E38" s="180">
        <v>3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5.1999999999999995E-4</v>
      </c>
      <c r="O38" s="182">
        <f t="shared" si="4"/>
        <v>0</v>
      </c>
      <c r="P38" s="182">
        <v>0</v>
      </c>
      <c r="Q38" s="182">
        <f t="shared" si="5"/>
        <v>0</v>
      </c>
      <c r="R38" s="182" t="s">
        <v>496</v>
      </c>
      <c r="S38" s="182" t="s">
        <v>217</v>
      </c>
      <c r="T38" s="183" t="s">
        <v>217</v>
      </c>
      <c r="U38" s="161">
        <v>0.26900000000000002</v>
      </c>
      <c r="V38" s="161">
        <f t="shared" si="6"/>
        <v>0.81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239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7">
        <v>14</v>
      </c>
      <c r="B39" s="178" t="s">
        <v>524</v>
      </c>
      <c r="C39" s="188" t="s">
        <v>701</v>
      </c>
      <c r="D39" s="179" t="s">
        <v>320</v>
      </c>
      <c r="E39" s="180">
        <v>1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 t="s">
        <v>496</v>
      </c>
      <c r="S39" s="182" t="s">
        <v>217</v>
      </c>
      <c r="T39" s="183" t="s">
        <v>217</v>
      </c>
      <c r="U39" s="161">
        <v>0.26900000000000002</v>
      </c>
      <c r="V39" s="161">
        <f t="shared" si="6"/>
        <v>0.27</v>
      </c>
      <c r="W39" s="161"/>
      <c r="X39" s="161" t="s">
        <v>218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239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7">
        <v>15</v>
      </c>
      <c r="B40" s="178" t="s">
        <v>526</v>
      </c>
      <c r="C40" s="188" t="s">
        <v>702</v>
      </c>
      <c r="D40" s="179" t="s">
        <v>320</v>
      </c>
      <c r="E40" s="180">
        <v>1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4.8000000000000001E-4</v>
      </c>
      <c r="O40" s="182">
        <f t="shared" si="4"/>
        <v>0</v>
      </c>
      <c r="P40" s="182">
        <v>0</v>
      </c>
      <c r="Q40" s="182">
        <f t="shared" si="5"/>
        <v>0</v>
      </c>
      <c r="R40" s="182" t="s">
        <v>496</v>
      </c>
      <c r="S40" s="182" t="s">
        <v>217</v>
      </c>
      <c r="T40" s="183" t="s">
        <v>217</v>
      </c>
      <c r="U40" s="161">
        <v>0.26900000000000002</v>
      </c>
      <c r="V40" s="161">
        <f t="shared" si="6"/>
        <v>0.27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0">
        <v>16</v>
      </c>
      <c r="B41" s="171" t="s">
        <v>528</v>
      </c>
      <c r="C41" s="187" t="s">
        <v>529</v>
      </c>
      <c r="D41" s="172" t="s">
        <v>283</v>
      </c>
      <c r="E41" s="173">
        <v>56.5</v>
      </c>
      <c r="F41" s="174"/>
      <c r="G41" s="175">
        <f t="shared" si="0"/>
        <v>0</v>
      </c>
      <c r="H41" s="174"/>
      <c r="I41" s="175">
        <f t="shared" si="1"/>
        <v>0</v>
      </c>
      <c r="J41" s="174"/>
      <c r="K41" s="175">
        <f t="shared" si="2"/>
        <v>0</v>
      </c>
      <c r="L41" s="175">
        <v>21</v>
      </c>
      <c r="M41" s="175">
        <f t="shared" si="3"/>
        <v>0</v>
      </c>
      <c r="N41" s="175">
        <v>0</v>
      </c>
      <c r="O41" s="175">
        <f t="shared" si="4"/>
        <v>0</v>
      </c>
      <c r="P41" s="175">
        <v>0</v>
      </c>
      <c r="Q41" s="175">
        <f t="shared" si="5"/>
        <v>0</v>
      </c>
      <c r="R41" s="175" t="s">
        <v>496</v>
      </c>
      <c r="S41" s="175" t="s">
        <v>217</v>
      </c>
      <c r="T41" s="176" t="s">
        <v>217</v>
      </c>
      <c r="U41" s="161">
        <v>4.2000000000000003E-2</v>
      </c>
      <c r="V41" s="161">
        <f t="shared" si="6"/>
        <v>2.37</v>
      </c>
      <c r="W41" s="161"/>
      <c r="X41" s="161" t="s">
        <v>218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239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5" t="s">
        <v>530</v>
      </c>
      <c r="D42" s="256"/>
      <c r="E42" s="256"/>
      <c r="F42" s="256"/>
      <c r="G42" s="256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4" t="s">
        <v>504</v>
      </c>
      <c r="D43" s="192"/>
      <c r="E43" s="193">
        <v>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258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4" t="s">
        <v>510</v>
      </c>
      <c r="D44" s="192"/>
      <c r="E44" s="193">
        <v>16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258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507</v>
      </c>
      <c r="D45" s="192"/>
      <c r="E45" s="193">
        <v>10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258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4" t="s">
        <v>513</v>
      </c>
      <c r="D46" s="192"/>
      <c r="E46" s="193">
        <v>24.5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258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17</v>
      </c>
      <c r="B47" s="171" t="s">
        <v>531</v>
      </c>
      <c r="C47" s="187" t="s">
        <v>532</v>
      </c>
      <c r="D47" s="172" t="s">
        <v>283</v>
      </c>
      <c r="E47" s="173">
        <v>56.5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496</v>
      </c>
      <c r="S47" s="175" t="s">
        <v>217</v>
      </c>
      <c r="T47" s="176" t="s">
        <v>217</v>
      </c>
      <c r="U47" s="161">
        <v>6.2E-2</v>
      </c>
      <c r="V47" s="161">
        <f>ROUND(E47*U47,2)</f>
        <v>3.5</v>
      </c>
      <c r="W47" s="161"/>
      <c r="X47" s="161" t="s">
        <v>218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239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5" t="s">
        <v>533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161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4" t="s">
        <v>534</v>
      </c>
      <c r="D49" s="192"/>
      <c r="E49" s="193">
        <v>56.5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258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18</v>
      </c>
      <c r="B50" s="178" t="s">
        <v>535</v>
      </c>
      <c r="C50" s="188" t="s">
        <v>536</v>
      </c>
      <c r="D50" s="179" t="s">
        <v>182</v>
      </c>
      <c r="E50" s="180">
        <v>20</v>
      </c>
      <c r="F50" s="181"/>
      <c r="G50" s="182">
        <f t="shared" ref="G50:G62" si="7">ROUND(E50*F50,2)</f>
        <v>0</v>
      </c>
      <c r="H50" s="181"/>
      <c r="I50" s="182">
        <f t="shared" ref="I50:I62" si="8">ROUND(E50*H50,2)</f>
        <v>0</v>
      </c>
      <c r="J50" s="181"/>
      <c r="K50" s="182">
        <f t="shared" ref="K50:K62" si="9">ROUND(E50*J50,2)</f>
        <v>0</v>
      </c>
      <c r="L50" s="182">
        <v>21</v>
      </c>
      <c r="M50" s="182">
        <f t="shared" ref="M50:M62" si="10">G50*(1+L50/100)</f>
        <v>0</v>
      </c>
      <c r="N50" s="182">
        <v>1.1299999999999999E-3</v>
      </c>
      <c r="O50" s="182">
        <f t="shared" ref="O50:O62" si="11">ROUND(E50*N50,2)</f>
        <v>0.02</v>
      </c>
      <c r="P50" s="182">
        <v>0</v>
      </c>
      <c r="Q50" s="182">
        <f t="shared" ref="Q50:Q62" si="12">ROUND(E50*P50,2)</f>
        <v>0</v>
      </c>
      <c r="R50" s="182" t="s">
        <v>537</v>
      </c>
      <c r="S50" s="182" t="s">
        <v>217</v>
      </c>
      <c r="T50" s="183" t="s">
        <v>217</v>
      </c>
      <c r="U50" s="161">
        <v>0.114</v>
      </c>
      <c r="V50" s="161">
        <f t="shared" ref="V50:V62" si="13">ROUND(E50*U50,2)</f>
        <v>2.2799999999999998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239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19</v>
      </c>
      <c r="B51" s="178" t="s">
        <v>538</v>
      </c>
      <c r="C51" s="188" t="s">
        <v>539</v>
      </c>
      <c r="D51" s="179" t="s">
        <v>320</v>
      </c>
      <c r="E51" s="180">
        <v>2</v>
      </c>
      <c r="F51" s="181"/>
      <c r="G51" s="182">
        <f t="shared" si="7"/>
        <v>0</v>
      </c>
      <c r="H51" s="181"/>
      <c r="I51" s="182">
        <f t="shared" si="8"/>
        <v>0</v>
      </c>
      <c r="J51" s="181"/>
      <c r="K51" s="182">
        <f t="shared" si="9"/>
        <v>0</v>
      </c>
      <c r="L51" s="182">
        <v>21</v>
      </c>
      <c r="M51" s="182">
        <f t="shared" si="10"/>
        <v>0</v>
      </c>
      <c r="N51" s="182">
        <v>0</v>
      </c>
      <c r="O51" s="182">
        <f t="shared" si="11"/>
        <v>0</v>
      </c>
      <c r="P51" s="182">
        <v>0</v>
      </c>
      <c r="Q51" s="182">
        <f t="shared" si="12"/>
        <v>0</v>
      </c>
      <c r="R51" s="182"/>
      <c r="S51" s="182" t="s">
        <v>156</v>
      </c>
      <c r="T51" s="183" t="s">
        <v>157</v>
      </c>
      <c r="U51" s="161">
        <v>0</v>
      </c>
      <c r="V51" s="161">
        <f t="shared" si="13"/>
        <v>0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239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7">
        <v>20</v>
      </c>
      <c r="B52" s="178" t="s">
        <v>540</v>
      </c>
      <c r="C52" s="188" t="s">
        <v>541</v>
      </c>
      <c r="D52" s="179" t="s">
        <v>320</v>
      </c>
      <c r="E52" s="180">
        <v>1</v>
      </c>
      <c r="F52" s="181"/>
      <c r="G52" s="182">
        <f t="shared" si="7"/>
        <v>0</v>
      </c>
      <c r="H52" s="181"/>
      <c r="I52" s="182">
        <f t="shared" si="8"/>
        <v>0</v>
      </c>
      <c r="J52" s="181"/>
      <c r="K52" s="182">
        <f t="shared" si="9"/>
        <v>0</v>
      </c>
      <c r="L52" s="182">
        <v>21</v>
      </c>
      <c r="M52" s="182">
        <f t="shared" si="10"/>
        <v>0</v>
      </c>
      <c r="N52" s="182">
        <v>0.02</v>
      </c>
      <c r="O52" s="182">
        <f t="shared" si="11"/>
        <v>0.02</v>
      </c>
      <c r="P52" s="182">
        <v>0</v>
      </c>
      <c r="Q52" s="182">
        <f t="shared" si="12"/>
        <v>0</v>
      </c>
      <c r="R52" s="182"/>
      <c r="S52" s="182" t="s">
        <v>156</v>
      </c>
      <c r="T52" s="183" t="s">
        <v>157</v>
      </c>
      <c r="U52" s="161">
        <v>0</v>
      </c>
      <c r="V52" s="161">
        <f t="shared" si="13"/>
        <v>0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239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7">
        <v>21</v>
      </c>
      <c r="B53" s="178" t="s">
        <v>542</v>
      </c>
      <c r="C53" s="188" t="s">
        <v>543</v>
      </c>
      <c r="D53" s="179" t="s">
        <v>182</v>
      </c>
      <c r="E53" s="180">
        <v>1</v>
      </c>
      <c r="F53" s="181"/>
      <c r="G53" s="182">
        <f t="shared" si="7"/>
        <v>0</v>
      </c>
      <c r="H53" s="181"/>
      <c r="I53" s="182">
        <f t="shared" si="8"/>
        <v>0</v>
      </c>
      <c r="J53" s="181"/>
      <c r="K53" s="182">
        <f t="shared" si="9"/>
        <v>0</v>
      </c>
      <c r="L53" s="182">
        <v>21</v>
      </c>
      <c r="M53" s="182">
        <f t="shared" si="10"/>
        <v>0</v>
      </c>
      <c r="N53" s="182">
        <v>0</v>
      </c>
      <c r="O53" s="182">
        <f t="shared" si="11"/>
        <v>0</v>
      </c>
      <c r="P53" s="182">
        <v>0</v>
      </c>
      <c r="Q53" s="182">
        <f t="shared" si="12"/>
        <v>0</v>
      </c>
      <c r="R53" s="182"/>
      <c r="S53" s="182" t="s">
        <v>156</v>
      </c>
      <c r="T53" s="183" t="s">
        <v>157</v>
      </c>
      <c r="U53" s="161">
        <v>0</v>
      </c>
      <c r="V53" s="161">
        <f t="shared" si="13"/>
        <v>0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239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22</v>
      </c>
      <c r="B54" s="178" t="s">
        <v>544</v>
      </c>
      <c r="C54" s="188" t="s">
        <v>545</v>
      </c>
      <c r="D54" s="179" t="s">
        <v>182</v>
      </c>
      <c r="E54" s="180">
        <v>1</v>
      </c>
      <c r="F54" s="181"/>
      <c r="G54" s="182">
        <f t="shared" si="7"/>
        <v>0</v>
      </c>
      <c r="H54" s="181"/>
      <c r="I54" s="182">
        <f t="shared" si="8"/>
        <v>0</v>
      </c>
      <c r="J54" s="181"/>
      <c r="K54" s="182">
        <f t="shared" si="9"/>
        <v>0</v>
      </c>
      <c r="L54" s="182">
        <v>21</v>
      </c>
      <c r="M54" s="182">
        <f t="shared" si="10"/>
        <v>0</v>
      </c>
      <c r="N54" s="182">
        <v>0</v>
      </c>
      <c r="O54" s="182">
        <f t="shared" si="11"/>
        <v>0</v>
      </c>
      <c r="P54" s="182">
        <v>0</v>
      </c>
      <c r="Q54" s="182">
        <f t="shared" si="12"/>
        <v>0</v>
      </c>
      <c r="R54" s="182"/>
      <c r="S54" s="182" t="s">
        <v>156</v>
      </c>
      <c r="T54" s="183" t="s">
        <v>157</v>
      </c>
      <c r="U54" s="161">
        <v>0</v>
      </c>
      <c r="V54" s="161">
        <f t="shared" si="13"/>
        <v>0</v>
      </c>
      <c r="W54" s="161"/>
      <c r="X54" s="161" t="s">
        <v>218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239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7">
        <v>23</v>
      </c>
      <c r="B55" s="178" t="s">
        <v>546</v>
      </c>
      <c r="C55" s="188" t="s">
        <v>547</v>
      </c>
      <c r="D55" s="179" t="s">
        <v>182</v>
      </c>
      <c r="E55" s="180">
        <v>1</v>
      </c>
      <c r="F55" s="181"/>
      <c r="G55" s="182">
        <f t="shared" si="7"/>
        <v>0</v>
      </c>
      <c r="H55" s="181"/>
      <c r="I55" s="182">
        <f t="shared" si="8"/>
        <v>0</v>
      </c>
      <c r="J55" s="181"/>
      <c r="K55" s="182">
        <f t="shared" si="9"/>
        <v>0</v>
      </c>
      <c r="L55" s="182">
        <v>21</v>
      </c>
      <c r="M55" s="182">
        <f t="shared" si="10"/>
        <v>0</v>
      </c>
      <c r="N55" s="182">
        <v>0</v>
      </c>
      <c r="O55" s="182">
        <f t="shared" si="11"/>
        <v>0</v>
      </c>
      <c r="P55" s="182">
        <v>0</v>
      </c>
      <c r="Q55" s="182">
        <f t="shared" si="12"/>
        <v>0</v>
      </c>
      <c r="R55" s="182"/>
      <c r="S55" s="182" t="s">
        <v>156</v>
      </c>
      <c r="T55" s="183" t="s">
        <v>157</v>
      </c>
      <c r="U55" s="161">
        <v>0</v>
      </c>
      <c r="V55" s="161">
        <f t="shared" si="13"/>
        <v>0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239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24</v>
      </c>
      <c r="B56" s="178" t="s">
        <v>548</v>
      </c>
      <c r="C56" s="188" t="s">
        <v>549</v>
      </c>
      <c r="D56" s="179" t="s">
        <v>182</v>
      </c>
      <c r="E56" s="180">
        <v>1</v>
      </c>
      <c r="F56" s="181"/>
      <c r="G56" s="182">
        <f t="shared" si="7"/>
        <v>0</v>
      </c>
      <c r="H56" s="181"/>
      <c r="I56" s="182">
        <f t="shared" si="8"/>
        <v>0</v>
      </c>
      <c r="J56" s="181"/>
      <c r="K56" s="182">
        <f t="shared" si="9"/>
        <v>0</v>
      </c>
      <c r="L56" s="182">
        <v>21</v>
      </c>
      <c r="M56" s="182">
        <f t="shared" si="10"/>
        <v>0</v>
      </c>
      <c r="N56" s="182">
        <v>0</v>
      </c>
      <c r="O56" s="182">
        <f t="shared" si="11"/>
        <v>0</v>
      </c>
      <c r="P56" s="182">
        <v>0</v>
      </c>
      <c r="Q56" s="182">
        <f t="shared" si="12"/>
        <v>0</v>
      </c>
      <c r="R56" s="182"/>
      <c r="S56" s="182" t="s">
        <v>156</v>
      </c>
      <c r="T56" s="183" t="s">
        <v>157</v>
      </c>
      <c r="U56" s="161">
        <v>0</v>
      </c>
      <c r="V56" s="161">
        <f t="shared" si="13"/>
        <v>0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239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25</v>
      </c>
      <c r="B57" s="178" t="s">
        <v>550</v>
      </c>
      <c r="C57" s="188" t="s">
        <v>551</v>
      </c>
      <c r="D57" s="179" t="s">
        <v>182</v>
      </c>
      <c r="E57" s="180">
        <v>1</v>
      </c>
      <c r="F57" s="181"/>
      <c r="G57" s="182">
        <f t="shared" si="7"/>
        <v>0</v>
      </c>
      <c r="H57" s="181"/>
      <c r="I57" s="182">
        <f t="shared" si="8"/>
        <v>0</v>
      </c>
      <c r="J57" s="181"/>
      <c r="K57" s="182">
        <f t="shared" si="9"/>
        <v>0</v>
      </c>
      <c r="L57" s="182">
        <v>21</v>
      </c>
      <c r="M57" s="182">
        <f t="shared" si="10"/>
        <v>0</v>
      </c>
      <c r="N57" s="182">
        <v>0</v>
      </c>
      <c r="O57" s="182">
        <f t="shared" si="11"/>
        <v>0</v>
      </c>
      <c r="P57" s="182">
        <v>0</v>
      </c>
      <c r="Q57" s="182">
        <f t="shared" si="12"/>
        <v>0</v>
      </c>
      <c r="R57" s="182"/>
      <c r="S57" s="182" t="s">
        <v>156</v>
      </c>
      <c r="T57" s="183" t="s">
        <v>157</v>
      </c>
      <c r="U57" s="161">
        <v>0</v>
      </c>
      <c r="V57" s="161">
        <f t="shared" si="13"/>
        <v>0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239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26</v>
      </c>
      <c r="B58" s="178" t="s">
        <v>552</v>
      </c>
      <c r="C58" s="188" t="s">
        <v>553</v>
      </c>
      <c r="D58" s="179" t="s">
        <v>182</v>
      </c>
      <c r="E58" s="180">
        <v>1</v>
      </c>
      <c r="F58" s="181"/>
      <c r="G58" s="182">
        <f t="shared" si="7"/>
        <v>0</v>
      </c>
      <c r="H58" s="181"/>
      <c r="I58" s="182">
        <f t="shared" si="8"/>
        <v>0</v>
      </c>
      <c r="J58" s="181"/>
      <c r="K58" s="182">
        <f t="shared" si="9"/>
        <v>0</v>
      </c>
      <c r="L58" s="182">
        <v>21</v>
      </c>
      <c r="M58" s="182">
        <f t="shared" si="10"/>
        <v>0</v>
      </c>
      <c r="N58" s="182">
        <v>0</v>
      </c>
      <c r="O58" s="182">
        <f t="shared" si="11"/>
        <v>0</v>
      </c>
      <c r="P58" s="182">
        <v>0</v>
      </c>
      <c r="Q58" s="182">
        <f t="shared" si="12"/>
        <v>0</v>
      </c>
      <c r="R58" s="182"/>
      <c r="S58" s="182" t="s">
        <v>156</v>
      </c>
      <c r="T58" s="183" t="s">
        <v>157</v>
      </c>
      <c r="U58" s="161">
        <v>0</v>
      </c>
      <c r="V58" s="161">
        <f t="shared" si="13"/>
        <v>0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7">
        <v>27</v>
      </c>
      <c r="B59" s="178" t="s">
        <v>554</v>
      </c>
      <c r="C59" s="188" t="s">
        <v>555</v>
      </c>
      <c r="D59" s="179" t="s">
        <v>283</v>
      </c>
      <c r="E59" s="180">
        <v>10</v>
      </c>
      <c r="F59" s="181"/>
      <c r="G59" s="182">
        <f t="shared" si="7"/>
        <v>0</v>
      </c>
      <c r="H59" s="181"/>
      <c r="I59" s="182">
        <f t="shared" si="8"/>
        <v>0</v>
      </c>
      <c r="J59" s="181"/>
      <c r="K59" s="182">
        <f t="shared" si="9"/>
        <v>0</v>
      </c>
      <c r="L59" s="182">
        <v>21</v>
      </c>
      <c r="M59" s="182">
        <f t="shared" si="10"/>
        <v>0</v>
      </c>
      <c r="N59" s="182">
        <v>5.4099999999999999E-3</v>
      </c>
      <c r="O59" s="182">
        <f t="shared" si="11"/>
        <v>0.05</v>
      </c>
      <c r="P59" s="182">
        <v>0</v>
      </c>
      <c r="Q59" s="182">
        <f t="shared" si="12"/>
        <v>0</v>
      </c>
      <c r="R59" s="182"/>
      <c r="S59" s="182" t="s">
        <v>156</v>
      </c>
      <c r="T59" s="183" t="s">
        <v>157</v>
      </c>
      <c r="U59" s="161">
        <v>0.68279999999999996</v>
      </c>
      <c r="V59" s="161">
        <f t="shared" si="13"/>
        <v>6.83</v>
      </c>
      <c r="W59" s="161"/>
      <c r="X59" s="161" t="s">
        <v>218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239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7">
        <v>28</v>
      </c>
      <c r="B60" s="178" t="s">
        <v>556</v>
      </c>
      <c r="C60" s="188" t="s">
        <v>557</v>
      </c>
      <c r="D60" s="179" t="s">
        <v>283</v>
      </c>
      <c r="E60" s="180">
        <v>24.5</v>
      </c>
      <c r="F60" s="181"/>
      <c r="G60" s="182">
        <f t="shared" si="7"/>
        <v>0</v>
      </c>
      <c r="H60" s="181"/>
      <c r="I60" s="182">
        <f t="shared" si="8"/>
        <v>0</v>
      </c>
      <c r="J60" s="181"/>
      <c r="K60" s="182">
        <f t="shared" si="9"/>
        <v>0</v>
      </c>
      <c r="L60" s="182">
        <v>21</v>
      </c>
      <c r="M60" s="182">
        <f t="shared" si="10"/>
        <v>0</v>
      </c>
      <c r="N60" s="182">
        <v>6.1000000000000004E-3</v>
      </c>
      <c r="O60" s="182">
        <f t="shared" si="11"/>
        <v>0.15</v>
      </c>
      <c r="P60" s="182">
        <v>0</v>
      </c>
      <c r="Q60" s="182">
        <f t="shared" si="12"/>
        <v>0</v>
      </c>
      <c r="R60" s="182"/>
      <c r="S60" s="182" t="s">
        <v>156</v>
      </c>
      <c r="T60" s="183" t="s">
        <v>157</v>
      </c>
      <c r="U60" s="161">
        <v>0.92569999999999997</v>
      </c>
      <c r="V60" s="161">
        <f t="shared" si="13"/>
        <v>22.68</v>
      </c>
      <c r="W60" s="161"/>
      <c r="X60" s="161" t="s">
        <v>218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239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0">
        <v>29</v>
      </c>
      <c r="B61" s="171" t="s">
        <v>558</v>
      </c>
      <c r="C61" s="187" t="s">
        <v>559</v>
      </c>
      <c r="D61" s="172" t="s">
        <v>320</v>
      </c>
      <c r="E61" s="173">
        <v>1</v>
      </c>
      <c r="F61" s="174"/>
      <c r="G61" s="175">
        <f t="shared" si="7"/>
        <v>0</v>
      </c>
      <c r="H61" s="174"/>
      <c r="I61" s="175">
        <f t="shared" si="8"/>
        <v>0</v>
      </c>
      <c r="J61" s="174"/>
      <c r="K61" s="175">
        <f t="shared" si="9"/>
        <v>0</v>
      </c>
      <c r="L61" s="175">
        <v>21</v>
      </c>
      <c r="M61" s="175">
        <f t="shared" si="10"/>
        <v>0</v>
      </c>
      <c r="N61" s="175">
        <v>0.01</v>
      </c>
      <c r="O61" s="175">
        <f t="shared" si="11"/>
        <v>0.01</v>
      </c>
      <c r="P61" s="175">
        <v>0</v>
      </c>
      <c r="Q61" s="175">
        <f t="shared" si="12"/>
        <v>0</v>
      </c>
      <c r="R61" s="175"/>
      <c r="S61" s="175" t="s">
        <v>156</v>
      </c>
      <c r="T61" s="176" t="s">
        <v>157</v>
      </c>
      <c r="U61" s="161">
        <v>0</v>
      </c>
      <c r="V61" s="161">
        <f t="shared" si="13"/>
        <v>0</v>
      </c>
      <c r="W61" s="161"/>
      <c r="X61" s="161" t="s">
        <v>560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561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30</v>
      </c>
      <c r="B62" s="159" t="s">
        <v>562</v>
      </c>
      <c r="C62" s="196" t="s">
        <v>563</v>
      </c>
      <c r="D62" s="160" t="s">
        <v>0</v>
      </c>
      <c r="E62" s="195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21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 t="s">
        <v>496</v>
      </c>
      <c r="S62" s="161" t="s">
        <v>217</v>
      </c>
      <c r="T62" s="161" t="s">
        <v>217</v>
      </c>
      <c r="U62" s="161">
        <v>0</v>
      </c>
      <c r="V62" s="161">
        <f t="shared" si="13"/>
        <v>0</v>
      </c>
      <c r="W62" s="161"/>
      <c r="X62" s="161" t="s">
        <v>564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565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8" t="s">
        <v>566</v>
      </c>
      <c r="D63" s="269"/>
      <c r="E63" s="269"/>
      <c r="F63" s="269"/>
      <c r="G63" s="269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221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158">
        <v>31</v>
      </c>
      <c r="B64" s="159" t="s">
        <v>567</v>
      </c>
      <c r="C64" s="196" t="s">
        <v>568</v>
      </c>
      <c r="D64" s="160" t="s">
        <v>0</v>
      </c>
      <c r="E64" s="195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 t="s">
        <v>496</v>
      </c>
      <c r="S64" s="161" t="s">
        <v>217</v>
      </c>
      <c r="T64" s="161" t="s">
        <v>217</v>
      </c>
      <c r="U64" s="161">
        <v>0</v>
      </c>
      <c r="V64" s="161">
        <f>ROUND(E64*U64,2)</f>
        <v>0</v>
      </c>
      <c r="W64" s="161"/>
      <c r="X64" s="161" t="s">
        <v>564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565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8" t="s">
        <v>566</v>
      </c>
      <c r="D65" s="269"/>
      <c r="E65" s="269"/>
      <c r="F65" s="269"/>
      <c r="G65" s="26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221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151</v>
      </c>
      <c r="B66" s="165" t="s">
        <v>92</v>
      </c>
      <c r="C66" s="186" t="s">
        <v>93</v>
      </c>
      <c r="D66" s="166"/>
      <c r="E66" s="167"/>
      <c r="F66" s="168"/>
      <c r="G66" s="168">
        <f>SUMIF(AG67:AG79,"&lt;&gt;NOR",G67:G79)</f>
        <v>0</v>
      </c>
      <c r="H66" s="168"/>
      <c r="I66" s="168">
        <f>SUM(I67:I79)</f>
        <v>0</v>
      </c>
      <c r="J66" s="168"/>
      <c r="K66" s="168">
        <f>SUM(K67:K79)</f>
        <v>0</v>
      </c>
      <c r="L66" s="168"/>
      <c r="M66" s="168">
        <f>SUM(M67:M79)</f>
        <v>0</v>
      </c>
      <c r="N66" s="168"/>
      <c r="O66" s="168">
        <f>SUM(O67:O79)</f>
        <v>1.56</v>
      </c>
      <c r="P66" s="168"/>
      <c r="Q66" s="168">
        <f>SUM(Q67:Q79)</f>
        <v>0</v>
      </c>
      <c r="R66" s="168"/>
      <c r="S66" s="168"/>
      <c r="T66" s="169"/>
      <c r="U66" s="163"/>
      <c r="V66" s="163">
        <f>SUM(V67:V79)</f>
        <v>0</v>
      </c>
      <c r="W66" s="163"/>
      <c r="X66" s="163"/>
      <c r="AG66" t="s">
        <v>152</v>
      </c>
    </row>
    <row r="67" spans="1:60" outlineLevel="1" x14ac:dyDescent="0.2">
      <c r="A67" s="177">
        <v>32</v>
      </c>
      <c r="B67" s="178" t="s">
        <v>569</v>
      </c>
      <c r="C67" s="188" t="s">
        <v>570</v>
      </c>
      <c r="D67" s="179" t="s">
        <v>320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0.05</v>
      </c>
      <c r="O67" s="182">
        <f>ROUND(E67*N67,2)</f>
        <v>0.05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239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0">
        <v>33</v>
      </c>
      <c r="B68" s="171" t="s">
        <v>571</v>
      </c>
      <c r="C68" s="187" t="s">
        <v>572</v>
      </c>
      <c r="D68" s="172" t="s">
        <v>320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5.0000000000000001E-3</v>
      </c>
      <c r="O68" s="175">
        <f>ROUND(E68*N68,2)</f>
        <v>0.01</v>
      </c>
      <c r="P68" s="175">
        <v>0</v>
      </c>
      <c r="Q68" s="175">
        <f>ROUND(E68*P68,2)</f>
        <v>0</v>
      </c>
      <c r="R68" s="175"/>
      <c r="S68" s="175" t="s">
        <v>156</v>
      </c>
      <c r="T68" s="176" t="s">
        <v>157</v>
      </c>
      <c r="U68" s="161">
        <v>0</v>
      </c>
      <c r="V68" s="161">
        <f>ROUND(E68*U68,2)</f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239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5" t="s">
        <v>489</v>
      </c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161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0">
        <v>34</v>
      </c>
      <c r="B70" s="171" t="s">
        <v>573</v>
      </c>
      <c r="C70" s="187" t="s">
        <v>574</v>
      </c>
      <c r="D70" s="172" t="s">
        <v>320</v>
      </c>
      <c r="E70" s="173">
        <v>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1.5</v>
      </c>
      <c r="O70" s="175">
        <f>ROUND(E70*N70,2)</f>
        <v>1.5</v>
      </c>
      <c r="P70" s="175">
        <v>0</v>
      </c>
      <c r="Q70" s="175">
        <f>ROUND(E70*P70,2)</f>
        <v>0</v>
      </c>
      <c r="R70" s="175"/>
      <c r="S70" s="175" t="s">
        <v>156</v>
      </c>
      <c r="T70" s="176" t="s">
        <v>157</v>
      </c>
      <c r="U70" s="161">
        <v>0</v>
      </c>
      <c r="V70" s="161">
        <f>ROUND(E70*U70,2)</f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239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5" t="s">
        <v>489</v>
      </c>
      <c r="D71" s="256"/>
      <c r="E71" s="256"/>
      <c r="F71" s="256"/>
      <c r="G71" s="256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161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35</v>
      </c>
      <c r="B72" s="178" t="s">
        <v>575</v>
      </c>
      <c r="C72" s="188" t="s">
        <v>576</v>
      </c>
      <c r="D72" s="179" t="s">
        <v>320</v>
      </c>
      <c r="E72" s="180">
        <v>1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2">
        <v>0</v>
      </c>
      <c r="O72" s="182">
        <f>ROUND(E72*N72,2)</f>
        <v>0</v>
      </c>
      <c r="P72" s="182">
        <v>0</v>
      </c>
      <c r="Q72" s="182">
        <f>ROUND(E72*P72,2)</f>
        <v>0</v>
      </c>
      <c r="R72" s="182"/>
      <c r="S72" s="182" t="s">
        <v>156</v>
      </c>
      <c r="T72" s="183" t="s">
        <v>157</v>
      </c>
      <c r="U72" s="161">
        <v>0</v>
      </c>
      <c r="V72" s="161">
        <f>ROUND(E72*U72,2)</f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239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36</v>
      </c>
      <c r="B73" s="171" t="s">
        <v>577</v>
      </c>
      <c r="C73" s="187" t="s">
        <v>578</v>
      </c>
      <c r="D73" s="172" t="s">
        <v>320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/>
      <c r="S73" s="175" t="s">
        <v>156</v>
      </c>
      <c r="T73" s="176" t="s">
        <v>157</v>
      </c>
      <c r="U73" s="161">
        <v>0</v>
      </c>
      <c r="V73" s="161">
        <f>ROUND(E73*U73,2)</f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5" t="s">
        <v>489</v>
      </c>
      <c r="D74" s="256"/>
      <c r="E74" s="256"/>
      <c r="F74" s="256"/>
      <c r="G74" s="256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161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7">
        <v>37</v>
      </c>
      <c r="B75" s="178" t="s">
        <v>579</v>
      </c>
      <c r="C75" s="188" t="s">
        <v>580</v>
      </c>
      <c r="D75" s="179" t="s">
        <v>320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2"/>
      <c r="S75" s="182" t="s">
        <v>156</v>
      </c>
      <c r="T75" s="183" t="s">
        <v>157</v>
      </c>
      <c r="U75" s="161">
        <v>0</v>
      </c>
      <c r="V75" s="161">
        <f>ROUND(E75*U75,2)</f>
        <v>0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7">
        <v>38</v>
      </c>
      <c r="B76" s="178" t="s">
        <v>581</v>
      </c>
      <c r="C76" s="188" t="s">
        <v>582</v>
      </c>
      <c r="D76" s="179" t="s">
        <v>320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 t="s">
        <v>156</v>
      </c>
      <c r="T76" s="183" t="s">
        <v>157</v>
      </c>
      <c r="U76" s="161">
        <v>0</v>
      </c>
      <c r="V76" s="161">
        <f>ROUND(E76*U76,2)</f>
        <v>0</v>
      </c>
      <c r="W76" s="161"/>
      <c r="X76" s="161" t="s">
        <v>218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239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39</v>
      </c>
      <c r="B77" s="171" t="s">
        <v>571</v>
      </c>
      <c r="C77" s="187" t="s">
        <v>584</v>
      </c>
      <c r="D77" s="172" t="s">
        <v>320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5" t="s">
        <v>156</v>
      </c>
      <c r="T77" s="176" t="s">
        <v>157</v>
      </c>
      <c r="U77" s="161">
        <v>0</v>
      </c>
      <c r="V77" s="161">
        <f>ROUND(E77*U77,2)</f>
        <v>0</v>
      </c>
      <c r="W77" s="161"/>
      <c r="X77" s="161" t="s">
        <v>560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561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5" t="s">
        <v>585</v>
      </c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161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7" t="s">
        <v>489</v>
      </c>
      <c r="D79" s="258"/>
      <c r="E79" s="258"/>
      <c r="F79" s="258"/>
      <c r="G79" s="25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161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4" t="s">
        <v>151</v>
      </c>
      <c r="B80" s="165" t="s">
        <v>94</v>
      </c>
      <c r="C80" s="186" t="s">
        <v>95</v>
      </c>
      <c r="D80" s="166"/>
      <c r="E80" s="167"/>
      <c r="F80" s="168"/>
      <c r="G80" s="168">
        <f>SUMIF(AG81:AG103,"&lt;&gt;NOR",G81:G103)</f>
        <v>0</v>
      </c>
      <c r="H80" s="168"/>
      <c r="I80" s="168">
        <f>SUM(I81:I103)</f>
        <v>0</v>
      </c>
      <c r="J80" s="168"/>
      <c r="K80" s="168">
        <f>SUM(K81:K103)</f>
        <v>0</v>
      </c>
      <c r="L80" s="168"/>
      <c r="M80" s="168">
        <f>SUM(M81:M103)</f>
        <v>0</v>
      </c>
      <c r="N80" s="168"/>
      <c r="O80" s="168">
        <f>SUM(O81:O103)</f>
        <v>0.19</v>
      </c>
      <c r="P80" s="168"/>
      <c r="Q80" s="168">
        <f>SUM(Q81:Q103)</f>
        <v>0.21</v>
      </c>
      <c r="R80" s="168"/>
      <c r="S80" s="168"/>
      <c r="T80" s="169"/>
      <c r="U80" s="163"/>
      <c r="V80" s="163">
        <f>SUM(V81:V103)</f>
        <v>19.62</v>
      </c>
      <c r="W80" s="163"/>
      <c r="X80" s="163"/>
      <c r="AG80" t="s">
        <v>152</v>
      </c>
    </row>
    <row r="81" spans="1:60" outlineLevel="1" x14ac:dyDescent="0.2">
      <c r="A81" s="170">
        <v>40</v>
      </c>
      <c r="B81" s="171" t="s">
        <v>587</v>
      </c>
      <c r="C81" s="187" t="s">
        <v>588</v>
      </c>
      <c r="D81" s="172" t="s">
        <v>283</v>
      </c>
      <c r="E81" s="173">
        <v>14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1.0240000000000001E-2</v>
      </c>
      <c r="O81" s="175">
        <f>ROUND(E81*N81,2)</f>
        <v>0.14000000000000001</v>
      </c>
      <c r="P81" s="175">
        <v>0</v>
      </c>
      <c r="Q81" s="175">
        <f>ROUND(E81*P81,2)</f>
        <v>0</v>
      </c>
      <c r="R81" s="175" t="s">
        <v>537</v>
      </c>
      <c r="S81" s="175" t="s">
        <v>217</v>
      </c>
      <c r="T81" s="176" t="s">
        <v>217</v>
      </c>
      <c r="U81" s="161">
        <v>0.52600000000000002</v>
      </c>
      <c r="V81" s="161">
        <f>ROUND(E81*U81,2)</f>
        <v>7.36</v>
      </c>
      <c r="W81" s="161"/>
      <c r="X81" s="161" t="s">
        <v>218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239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5" t="s">
        <v>589</v>
      </c>
      <c r="D82" s="256"/>
      <c r="E82" s="256"/>
      <c r="F82" s="256"/>
      <c r="G82" s="256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161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0">
        <v>41</v>
      </c>
      <c r="B83" s="171" t="s">
        <v>590</v>
      </c>
      <c r="C83" s="187" t="s">
        <v>591</v>
      </c>
      <c r="D83" s="172" t="s">
        <v>283</v>
      </c>
      <c r="E83" s="173">
        <v>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1.1900000000000001E-2</v>
      </c>
      <c r="O83" s="175">
        <f>ROUND(E83*N83,2)</f>
        <v>0.05</v>
      </c>
      <c r="P83" s="175">
        <v>0</v>
      </c>
      <c r="Q83" s="175">
        <f>ROUND(E83*P83,2)</f>
        <v>0</v>
      </c>
      <c r="R83" s="175" t="s">
        <v>537</v>
      </c>
      <c r="S83" s="175" t="s">
        <v>217</v>
      </c>
      <c r="T83" s="176" t="s">
        <v>217</v>
      </c>
      <c r="U83" s="161">
        <v>0.68300000000000005</v>
      </c>
      <c r="V83" s="161">
        <f>ROUND(E83*U83,2)</f>
        <v>2.73</v>
      </c>
      <c r="W83" s="161"/>
      <c r="X83" s="161" t="s">
        <v>218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5" t="s">
        <v>589</v>
      </c>
      <c r="D84" s="256"/>
      <c r="E84" s="256"/>
      <c r="F84" s="256"/>
      <c r="G84" s="256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161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7">
        <v>42</v>
      </c>
      <c r="B85" s="178" t="s">
        <v>592</v>
      </c>
      <c r="C85" s="188" t="s">
        <v>593</v>
      </c>
      <c r="D85" s="179" t="s">
        <v>283</v>
      </c>
      <c r="E85" s="180">
        <v>18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2">
        <v>5.0000000000000002E-5</v>
      </c>
      <c r="O85" s="182">
        <f>ROUND(E85*N85,2)</f>
        <v>0</v>
      </c>
      <c r="P85" s="182">
        <v>4.7299999999999998E-3</v>
      </c>
      <c r="Q85" s="182">
        <f>ROUND(E85*P85,2)</f>
        <v>0.09</v>
      </c>
      <c r="R85" s="182" t="s">
        <v>537</v>
      </c>
      <c r="S85" s="182" t="s">
        <v>217</v>
      </c>
      <c r="T85" s="183" t="s">
        <v>217</v>
      </c>
      <c r="U85" s="161">
        <v>0.125</v>
      </c>
      <c r="V85" s="161">
        <f>ROUND(E85*U85,2)</f>
        <v>2.25</v>
      </c>
      <c r="W85" s="161"/>
      <c r="X85" s="161" t="s">
        <v>218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7">
        <v>43</v>
      </c>
      <c r="B86" s="178" t="s">
        <v>594</v>
      </c>
      <c r="C86" s="188" t="s">
        <v>595</v>
      </c>
      <c r="D86" s="179" t="s">
        <v>320</v>
      </c>
      <c r="E86" s="180">
        <v>2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82">
        <v>1.14E-3</v>
      </c>
      <c r="O86" s="182">
        <f>ROUND(E86*N86,2)</f>
        <v>0</v>
      </c>
      <c r="P86" s="182">
        <v>0</v>
      </c>
      <c r="Q86" s="182">
        <f>ROUND(E86*P86,2)</f>
        <v>0</v>
      </c>
      <c r="R86" s="182" t="s">
        <v>537</v>
      </c>
      <c r="S86" s="182" t="s">
        <v>217</v>
      </c>
      <c r="T86" s="183" t="s">
        <v>217</v>
      </c>
      <c r="U86" s="161">
        <v>1.1020000000000001</v>
      </c>
      <c r="V86" s="161">
        <f>ROUND(E86*U86,2)</f>
        <v>2.2000000000000002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7">
        <v>44</v>
      </c>
      <c r="B87" s="178" t="s">
        <v>596</v>
      </c>
      <c r="C87" s="188" t="s">
        <v>597</v>
      </c>
      <c r="D87" s="179" t="s">
        <v>283</v>
      </c>
      <c r="E87" s="180">
        <v>32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21</v>
      </c>
      <c r="M87" s="182">
        <f>G87*(1+L87/100)</f>
        <v>0</v>
      </c>
      <c r="N87" s="182">
        <v>0</v>
      </c>
      <c r="O87" s="182">
        <f>ROUND(E87*N87,2)</f>
        <v>0</v>
      </c>
      <c r="P87" s="182">
        <v>3.5999999999999999E-3</v>
      </c>
      <c r="Q87" s="182">
        <f>ROUND(E87*P87,2)</f>
        <v>0.12</v>
      </c>
      <c r="R87" s="182" t="s">
        <v>537</v>
      </c>
      <c r="S87" s="182" t="s">
        <v>217</v>
      </c>
      <c r="T87" s="183" t="s">
        <v>217</v>
      </c>
      <c r="U87" s="161">
        <v>0.11700000000000001</v>
      </c>
      <c r="V87" s="161">
        <f>ROUND(E87*U87,2)</f>
        <v>3.74</v>
      </c>
      <c r="W87" s="161"/>
      <c r="X87" s="161" t="s">
        <v>218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239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0">
        <v>45</v>
      </c>
      <c r="B88" s="171" t="s">
        <v>598</v>
      </c>
      <c r="C88" s="187" t="s">
        <v>599</v>
      </c>
      <c r="D88" s="172" t="s">
        <v>283</v>
      </c>
      <c r="E88" s="173">
        <v>14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537</v>
      </c>
      <c r="S88" s="175" t="s">
        <v>217</v>
      </c>
      <c r="T88" s="176" t="s">
        <v>217</v>
      </c>
      <c r="U88" s="161">
        <v>3.2000000000000001E-2</v>
      </c>
      <c r="V88" s="161">
        <f>ROUND(E88*U88,2)</f>
        <v>0.45</v>
      </c>
      <c r="W88" s="161"/>
      <c r="X88" s="161" t="s">
        <v>218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239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5" t="s">
        <v>530</v>
      </c>
      <c r="D89" s="256"/>
      <c r="E89" s="256"/>
      <c r="F89" s="256"/>
      <c r="G89" s="256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161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600</v>
      </c>
      <c r="D90" s="192"/>
      <c r="E90" s="193">
        <v>14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0">
        <v>46</v>
      </c>
      <c r="B91" s="171" t="s">
        <v>601</v>
      </c>
      <c r="C91" s="187" t="s">
        <v>602</v>
      </c>
      <c r="D91" s="172" t="s">
        <v>283</v>
      </c>
      <c r="E91" s="173">
        <v>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537</v>
      </c>
      <c r="S91" s="175" t="s">
        <v>217</v>
      </c>
      <c r="T91" s="176" t="s">
        <v>217</v>
      </c>
      <c r="U91" s="161">
        <v>4.2000000000000003E-2</v>
      </c>
      <c r="V91" s="161">
        <f>ROUND(E91*U91,2)</f>
        <v>0.17</v>
      </c>
      <c r="W91" s="161"/>
      <c r="X91" s="161" t="s">
        <v>218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239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5" t="s">
        <v>530</v>
      </c>
      <c r="D92" s="256"/>
      <c r="E92" s="256"/>
      <c r="F92" s="256"/>
      <c r="G92" s="256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161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4" t="s">
        <v>603</v>
      </c>
      <c r="D93" s="192"/>
      <c r="E93" s="193">
        <v>4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258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77">
        <v>47</v>
      </c>
      <c r="B94" s="178" t="s">
        <v>604</v>
      </c>
      <c r="C94" s="188" t="s">
        <v>605</v>
      </c>
      <c r="D94" s="179" t="s">
        <v>320</v>
      </c>
      <c r="E94" s="180">
        <v>1</v>
      </c>
      <c r="F94" s="181"/>
      <c r="G94" s="182">
        <f t="shared" ref="G94:G103" si="14">ROUND(E94*F94,2)</f>
        <v>0</v>
      </c>
      <c r="H94" s="181"/>
      <c r="I94" s="182">
        <f t="shared" ref="I94:I103" si="15">ROUND(E94*H94,2)</f>
        <v>0</v>
      </c>
      <c r="J94" s="181"/>
      <c r="K94" s="182">
        <f t="shared" ref="K94:K103" si="16">ROUND(E94*J94,2)</f>
        <v>0</v>
      </c>
      <c r="L94" s="182">
        <v>21</v>
      </c>
      <c r="M94" s="182">
        <f t="shared" ref="M94:M103" si="17">G94*(1+L94/100)</f>
        <v>0</v>
      </c>
      <c r="N94" s="182">
        <v>2.9E-4</v>
      </c>
      <c r="O94" s="182">
        <f t="shared" ref="O94:O103" si="18">ROUND(E94*N94,2)</f>
        <v>0</v>
      </c>
      <c r="P94" s="182">
        <v>0</v>
      </c>
      <c r="Q94" s="182">
        <f t="shared" ref="Q94:Q103" si="19">ROUND(E94*P94,2)</f>
        <v>0</v>
      </c>
      <c r="R94" s="182" t="s">
        <v>537</v>
      </c>
      <c r="S94" s="182" t="s">
        <v>217</v>
      </c>
      <c r="T94" s="183" t="s">
        <v>217</v>
      </c>
      <c r="U94" s="161">
        <v>0.31900000000000001</v>
      </c>
      <c r="V94" s="161">
        <f t="shared" ref="V94:V103" si="20">ROUND(E94*U94,2)</f>
        <v>0.32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7">
        <v>48</v>
      </c>
      <c r="B95" s="178" t="s">
        <v>606</v>
      </c>
      <c r="C95" s="188" t="s">
        <v>607</v>
      </c>
      <c r="D95" s="179" t="s">
        <v>320</v>
      </c>
      <c r="E95" s="180">
        <v>1</v>
      </c>
      <c r="F95" s="181"/>
      <c r="G95" s="182">
        <f t="shared" si="14"/>
        <v>0</v>
      </c>
      <c r="H95" s="181"/>
      <c r="I95" s="182">
        <f t="shared" si="15"/>
        <v>0</v>
      </c>
      <c r="J95" s="181"/>
      <c r="K95" s="182">
        <f t="shared" si="16"/>
        <v>0</v>
      </c>
      <c r="L95" s="182">
        <v>21</v>
      </c>
      <c r="M95" s="182">
        <f t="shared" si="17"/>
        <v>0</v>
      </c>
      <c r="N95" s="182">
        <v>4.4000000000000002E-4</v>
      </c>
      <c r="O95" s="182">
        <f t="shared" si="18"/>
        <v>0</v>
      </c>
      <c r="P95" s="182">
        <v>0</v>
      </c>
      <c r="Q95" s="182">
        <f t="shared" si="19"/>
        <v>0</v>
      </c>
      <c r="R95" s="182" t="s">
        <v>537</v>
      </c>
      <c r="S95" s="182" t="s">
        <v>217</v>
      </c>
      <c r="T95" s="183" t="s">
        <v>217</v>
      </c>
      <c r="U95" s="161">
        <v>0.40200000000000002</v>
      </c>
      <c r="V95" s="161">
        <f t="shared" si="20"/>
        <v>0.4</v>
      </c>
      <c r="W95" s="161"/>
      <c r="X95" s="161" t="s">
        <v>218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239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7">
        <v>49</v>
      </c>
      <c r="B96" s="178" t="s">
        <v>608</v>
      </c>
      <c r="C96" s="188" t="s">
        <v>609</v>
      </c>
      <c r="D96" s="179" t="s">
        <v>182</v>
      </c>
      <c r="E96" s="180">
        <v>2</v>
      </c>
      <c r="F96" s="181"/>
      <c r="G96" s="182">
        <f t="shared" si="14"/>
        <v>0</v>
      </c>
      <c r="H96" s="181"/>
      <c r="I96" s="182">
        <f t="shared" si="15"/>
        <v>0</v>
      </c>
      <c r="J96" s="181"/>
      <c r="K96" s="182">
        <f t="shared" si="16"/>
        <v>0</v>
      </c>
      <c r="L96" s="182">
        <v>21</v>
      </c>
      <c r="M96" s="182">
        <f t="shared" si="17"/>
        <v>0</v>
      </c>
      <c r="N96" s="182">
        <v>0</v>
      </c>
      <c r="O96" s="182">
        <f t="shared" si="18"/>
        <v>0</v>
      </c>
      <c r="P96" s="182">
        <v>0</v>
      </c>
      <c r="Q96" s="182">
        <f t="shared" si="19"/>
        <v>0</v>
      </c>
      <c r="R96" s="182"/>
      <c r="S96" s="182" t="s">
        <v>156</v>
      </c>
      <c r="T96" s="183" t="s">
        <v>157</v>
      </c>
      <c r="U96" s="161">
        <v>0</v>
      </c>
      <c r="V96" s="161">
        <f t="shared" si="20"/>
        <v>0</v>
      </c>
      <c r="W96" s="161"/>
      <c r="X96" s="161" t="s">
        <v>218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239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7">
        <v>50</v>
      </c>
      <c r="B97" s="178" t="s">
        <v>610</v>
      </c>
      <c r="C97" s="188" t="s">
        <v>611</v>
      </c>
      <c r="D97" s="179" t="s">
        <v>320</v>
      </c>
      <c r="E97" s="180">
        <v>4</v>
      </c>
      <c r="F97" s="181"/>
      <c r="G97" s="182">
        <f t="shared" si="14"/>
        <v>0</v>
      </c>
      <c r="H97" s="181"/>
      <c r="I97" s="182">
        <f t="shared" si="15"/>
        <v>0</v>
      </c>
      <c r="J97" s="181"/>
      <c r="K97" s="182">
        <f t="shared" si="16"/>
        <v>0</v>
      </c>
      <c r="L97" s="182">
        <v>21</v>
      </c>
      <c r="M97" s="182">
        <f t="shared" si="17"/>
        <v>0</v>
      </c>
      <c r="N97" s="182">
        <v>5.0000000000000001E-4</v>
      </c>
      <c r="O97" s="182">
        <f t="shared" si="18"/>
        <v>0</v>
      </c>
      <c r="P97" s="182">
        <v>0</v>
      </c>
      <c r="Q97" s="182">
        <f t="shared" si="19"/>
        <v>0</v>
      </c>
      <c r="R97" s="182"/>
      <c r="S97" s="182" t="s">
        <v>156</v>
      </c>
      <c r="T97" s="183" t="s">
        <v>157</v>
      </c>
      <c r="U97" s="161">
        <v>0</v>
      </c>
      <c r="V97" s="161">
        <f t="shared" si="20"/>
        <v>0</v>
      </c>
      <c r="W97" s="161"/>
      <c r="X97" s="161" t="s">
        <v>293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7">
        <v>51</v>
      </c>
      <c r="B98" s="178" t="s">
        <v>612</v>
      </c>
      <c r="C98" s="188" t="s">
        <v>613</v>
      </c>
      <c r="D98" s="179" t="s">
        <v>320</v>
      </c>
      <c r="E98" s="180">
        <v>6</v>
      </c>
      <c r="F98" s="181"/>
      <c r="G98" s="182">
        <f t="shared" si="14"/>
        <v>0</v>
      </c>
      <c r="H98" s="181"/>
      <c r="I98" s="182">
        <f t="shared" si="15"/>
        <v>0</v>
      </c>
      <c r="J98" s="181"/>
      <c r="K98" s="182">
        <f t="shared" si="16"/>
        <v>0</v>
      </c>
      <c r="L98" s="182">
        <v>21</v>
      </c>
      <c r="M98" s="182">
        <f t="shared" si="17"/>
        <v>0</v>
      </c>
      <c r="N98" s="182">
        <v>5.0000000000000001E-4</v>
      </c>
      <c r="O98" s="182">
        <f t="shared" si="18"/>
        <v>0</v>
      </c>
      <c r="P98" s="182">
        <v>0</v>
      </c>
      <c r="Q98" s="182">
        <f t="shared" si="19"/>
        <v>0</v>
      </c>
      <c r="R98" s="182"/>
      <c r="S98" s="182" t="s">
        <v>156</v>
      </c>
      <c r="T98" s="183" t="s">
        <v>157</v>
      </c>
      <c r="U98" s="161">
        <v>0</v>
      </c>
      <c r="V98" s="161">
        <f t="shared" si="20"/>
        <v>0</v>
      </c>
      <c r="W98" s="161"/>
      <c r="X98" s="161" t="s">
        <v>293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294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7">
        <v>52</v>
      </c>
      <c r="B99" s="178" t="s">
        <v>614</v>
      </c>
      <c r="C99" s="188" t="s">
        <v>615</v>
      </c>
      <c r="D99" s="179" t="s">
        <v>320</v>
      </c>
      <c r="E99" s="180">
        <v>1</v>
      </c>
      <c r="F99" s="181"/>
      <c r="G99" s="182">
        <f t="shared" si="14"/>
        <v>0</v>
      </c>
      <c r="H99" s="181"/>
      <c r="I99" s="182">
        <f t="shared" si="15"/>
        <v>0</v>
      </c>
      <c r="J99" s="181"/>
      <c r="K99" s="182">
        <f t="shared" si="16"/>
        <v>0</v>
      </c>
      <c r="L99" s="182">
        <v>21</v>
      </c>
      <c r="M99" s="182">
        <f t="shared" si="17"/>
        <v>0</v>
      </c>
      <c r="N99" s="182">
        <v>5.0000000000000001E-4</v>
      </c>
      <c r="O99" s="182">
        <f t="shared" si="18"/>
        <v>0</v>
      </c>
      <c r="P99" s="182">
        <v>0</v>
      </c>
      <c r="Q99" s="182">
        <f t="shared" si="19"/>
        <v>0</v>
      </c>
      <c r="R99" s="182"/>
      <c r="S99" s="182" t="s">
        <v>156</v>
      </c>
      <c r="T99" s="183" t="s">
        <v>157</v>
      </c>
      <c r="U99" s="161">
        <v>0</v>
      </c>
      <c r="V99" s="161">
        <f t="shared" si="20"/>
        <v>0</v>
      </c>
      <c r="W99" s="161"/>
      <c r="X99" s="161" t="s">
        <v>293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294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7">
        <v>53</v>
      </c>
      <c r="B100" s="178" t="s">
        <v>616</v>
      </c>
      <c r="C100" s="188" t="s">
        <v>617</v>
      </c>
      <c r="D100" s="179" t="s">
        <v>320</v>
      </c>
      <c r="E100" s="180">
        <v>4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2">
        <v>5.0000000000000001E-4</v>
      </c>
      <c r="O100" s="182">
        <f t="shared" si="18"/>
        <v>0</v>
      </c>
      <c r="P100" s="182">
        <v>0</v>
      </c>
      <c r="Q100" s="182">
        <f t="shared" si="19"/>
        <v>0</v>
      </c>
      <c r="R100" s="182"/>
      <c r="S100" s="182" t="s">
        <v>156</v>
      </c>
      <c r="T100" s="183" t="s">
        <v>157</v>
      </c>
      <c r="U100" s="161">
        <v>0</v>
      </c>
      <c r="V100" s="161">
        <f t="shared" si="20"/>
        <v>0</v>
      </c>
      <c r="W100" s="161"/>
      <c r="X100" s="161" t="s">
        <v>293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294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7">
        <v>54</v>
      </c>
      <c r="B101" s="178" t="s">
        <v>618</v>
      </c>
      <c r="C101" s="188" t="s">
        <v>619</v>
      </c>
      <c r="D101" s="179" t="s">
        <v>320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2">
        <v>5.0000000000000001E-4</v>
      </c>
      <c r="O101" s="182">
        <f t="shared" si="18"/>
        <v>0</v>
      </c>
      <c r="P101" s="182">
        <v>0</v>
      </c>
      <c r="Q101" s="182">
        <f t="shared" si="19"/>
        <v>0</v>
      </c>
      <c r="R101" s="182"/>
      <c r="S101" s="182" t="s">
        <v>156</v>
      </c>
      <c r="T101" s="183" t="s">
        <v>157</v>
      </c>
      <c r="U101" s="161">
        <v>0</v>
      </c>
      <c r="V101" s="161">
        <f t="shared" si="20"/>
        <v>0</v>
      </c>
      <c r="W101" s="161"/>
      <c r="X101" s="161" t="s">
        <v>293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294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7">
        <v>55</v>
      </c>
      <c r="B102" s="178" t="s">
        <v>620</v>
      </c>
      <c r="C102" s="188" t="s">
        <v>621</v>
      </c>
      <c r="D102" s="179" t="s">
        <v>320</v>
      </c>
      <c r="E102" s="180">
        <v>4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2">
        <v>5.0000000000000001E-4</v>
      </c>
      <c r="O102" s="182">
        <f t="shared" si="18"/>
        <v>0</v>
      </c>
      <c r="P102" s="182">
        <v>0</v>
      </c>
      <c r="Q102" s="182">
        <f t="shared" si="19"/>
        <v>0</v>
      </c>
      <c r="R102" s="182"/>
      <c r="S102" s="182" t="s">
        <v>156</v>
      </c>
      <c r="T102" s="183" t="s">
        <v>157</v>
      </c>
      <c r="U102" s="161">
        <v>0</v>
      </c>
      <c r="V102" s="161">
        <f t="shared" si="20"/>
        <v>0</v>
      </c>
      <c r="W102" s="161"/>
      <c r="X102" s="161" t="s">
        <v>293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294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7">
        <v>56</v>
      </c>
      <c r="B103" s="178" t="s">
        <v>622</v>
      </c>
      <c r="C103" s="188" t="s">
        <v>623</v>
      </c>
      <c r="D103" s="179" t="s">
        <v>320</v>
      </c>
      <c r="E103" s="180">
        <v>2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2">
        <v>5.0000000000000001E-4</v>
      </c>
      <c r="O103" s="182">
        <f t="shared" si="18"/>
        <v>0</v>
      </c>
      <c r="P103" s="182">
        <v>0</v>
      </c>
      <c r="Q103" s="182">
        <f t="shared" si="19"/>
        <v>0</v>
      </c>
      <c r="R103" s="182"/>
      <c r="S103" s="182" t="s">
        <v>156</v>
      </c>
      <c r="T103" s="183" t="s">
        <v>157</v>
      </c>
      <c r="U103" s="161">
        <v>0</v>
      </c>
      <c r="V103" s="161">
        <f t="shared" si="20"/>
        <v>0</v>
      </c>
      <c r="W103" s="161"/>
      <c r="X103" s="161" t="s">
        <v>293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294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4" t="s">
        <v>151</v>
      </c>
      <c r="B104" s="165" t="s">
        <v>96</v>
      </c>
      <c r="C104" s="186" t="s">
        <v>97</v>
      </c>
      <c r="D104" s="166"/>
      <c r="E104" s="167"/>
      <c r="F104" s="168"/>
      <c r="G104" s="168">
        <f>SUMIF(AG105:AG128,"&lt;&gt;NOR",G105:G128)</f>
        <v>0</v>
      </c>
      <c r="H104" s="168"/>
      <c r="I104" s="168">
        <f>SUM(I105:I128)</f>
        <v>0</v>
      </c>
      <c r="J104" s="168"/>
      <c r="K104" s="168">
        <f>SUM(K105:K128)</f>
        <v>0</v>
      </c>
      <c r="L104" s="168"/>
      <c r="M104" s="168">
        <f>SUM(M105:M128)</f>
        <v>0</v>
      </c>
      <c r="N104" s="168"/>
      <c r="O104" s="168">
        <f>SUM(O105:O128)</f>
        <v>0.01</v>
      </c>
      <c r="P104" s="168"/>
      <c r="Q104" s="168">
        <f>SUM(Q105:Q128)</f>
        <v>0</v>
      </c>
      <c r="R104" s="168"/>
      <c r="S104" s="168"/>
      <c r="T104" s="169"/>
      <c r="U104" s="163"/>
      <c r="V104" s="163">
        <f>SUM(V105:V128)</f>
        <v>9.6199999999999992</v>
      </c>
      <c r="W104" s="163"/>
      <c r="X104" s="163"/>
      <c r="AG104" t="s">
        <v>152</v>
      </c>
    </row>
    <row r="105" spans="1:60" outlineLevel="1" x14ac:dyDescent="0.2">
      <c r="A105" s="170">
        <v>57</v>
      </c>
      <c r="B105" s="171" t="s">
        <v>624</v>
      </c>
      <c r="C105" s="187" t="s">
        <v>625</v>
      </c>
      <c r="D105" s="172" t="s">
        <v>320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 t="s">
        <v>537</v>
      </c>
      <c r="S105" s="175" t="s">
        <v>217</v>
      </c>
      <c r="T105" s="176" t="s">
        <v>217</v>
      </c>
      <c r="U105" s="161">
        <v>0.20599999999999999</v>
      </c>
      <c r="V105" s="161">
        <f>ROUND(E105*U105,2)</f>
        <v>0.21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239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626</v>
      </c>
      <c r="D106" s="192"/>
      <c r="E106" s="193">
        <v>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258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58</v>
      </c>
      <c r="B107" s="171" t="s">
        <v>627</v>
      </c>
      <c r="C107" s="187" t="s">
        <v>628</v>
      </c>
      <c r="D107" s="172" t="s">
        <v>320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 t="s">
        <v>537</v>
      </c>
      <c r="S107" s="175" t="s">
        <v>217</v>
      </c>
      <c r="T107" s="176" t="s">
        <v>217</v>
      </c>
      <c r="U107" s="161">
        <v>0.22700000000000001</v>
      </c>
      <c r="V107" s="161">
        <f>ROUND(E107*U107,2)</f>
        <v>0.23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239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629</v>
      </c>
      <c r="D108" s="192"/>
      <c r="E108" s="193">
        <v>1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258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0">
        <v>59</v>
      </c>
      <c r="B109" s="171" t="s">
        <v>630</v>
      </c>
      <c r="C109" s="187" t="s">
        <v>631</v>
      </c>
      <c r="D109" s="172" t="s">
        <v>320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5" t="s">
        <v>537</v>
      </c>
      <c r="S109" s="175" t="s">
        <v>217</v>
      </c>
      <c r="T109" s="176" t="s">
        <v>217</v>
      </c>
      <c r="U109" s="161">
        <v>0.26800000000000002</v>
      </c>
      <c r="V109" s="161">
        <f>ROUND(E109*U109,2)</f>
        <v>0.27</v>
      </c>
      <c r="W109" s="161"/>
      <c r="X109" s="161" t="s">
        <v>218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239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4" t="s">
        <v>632</v>
      </c>
      <c r="D110" s="192"/>
      <c r="E110" s="193">
        <v>1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258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0">
        <v>60</v>
      </c>
      <c r="B111" s="171" t="s">
        <v>633</v>
      </c>
      <c r="C111" s="187" t="s">
        <v>634</v>
      </c>
      <c r="D111" s="172" t="s">
        <v>320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537</v>
      </c>
      <c r="S111" s="175" t="s">
        <v>217</v>
      </c>
      <c r="T111" s="176" t="s">
        <v>217</v>
      </c>
      <c r="U111" s="161">
        <v>0.42199999999999999</v>
      </c>
      <c r="V111" s="161">
        <f>ROUND(E111*U111,2)</f>
        <v>1.27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239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635</v>
      </c>
      <c r="D112" s="192"/>
      <c r="E112" s="193">
        <v>1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258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4" t="s">
        <v>636</v>
      </c>
      <c r="D113" s="192"/>
      <c r="E113" s="193">
        <v>2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258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7">
        <v>61</v>
      </c>
      <c r="B114" s="178" t="s">
        <v>637</v>
      </c>
      <c r="C114" s="188" t="s">
        <v>638</v>
      </c>
      <c r="D114" s="179" t="s">
        <v>320</v>
      </c>
      <c r="E114" s="180">
        <v>1</v>
      </c>
      <c r="F114" s="181"/>
      <c r="G114" s="182">
        <f t="shared" ref="G114:G128" si="21">ROUND(E114*F114,2)</f>
        <v>0</v>
      </c>
      <c r="H114" s="181"/>
      <c r="I114" s="182">
        <f t="shared" ref="I114:I128" si="22">ROUND(E114*H114,2)</f>
        <v>0</v>
      </c>
      <c r="J114" s="181"/>
      <c r="K114" s="182">
        <f t="shared" ref="K114:K128" si="23">ROUND(E114*J114,2)</f>
        <v>0</v>
      </c>
      <c r="L114" s="182">
        <v>21</v>
      </c>
      <c r="M114" s="182">
        <f t="shared" ref="M114:M128" si="24">G114*(1+L114/100)</f>
        <v>0</v>
      </c>
      <c r="N114" s="182">
        <v>5.5000000000000003E-4</v>
      </c>
      <c r="O114" s="182">
        <f t="shared" ref="O114:O128" si="25">ROUND(E114*N114,2)</f>
        <v>0</v>
      </c>
      <c r="P114" s="182">
        <v>0</v>
      </c>
      <c r="Q114" s="182">
        <f t="shared" ref="Q114:Q128" si="26">ROUND(E114*P114,2)</f>
        <v>0</v>
      </c>
      <c r="R114" s="182" t="s">
        <v>537</v>
      </c>
      <c r="S114" s="182" t="s">
        <v>217</v>
      </c>
      <c r="T114" s="183" t="s">
        <v>217</v>
      </c>
      <c r="U114" s="161">
        <v>0.26900000000000002</v>
      </c>
      <c r="V114" s="161">
        <f t="shared" ref="V114:V128" si="27">ROUND(E114*U114,2)</f>
        <v>0.27</v>
      </c>
      <c r="W114" s="161"/>
      <c r="X114" s="161" t="s">
        <v>218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239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7">
        <v>62</v>
      </c>
      <c r="B115" s="178" t="s">
        <v>639</v>
      </c>
      <c r="C115" s="188" t="s">
        <v>640</v>
      </c>
      <c r="D115" s="179" t="s">
        <v>320</v>
      </c>
      <c r="E115" s="180">
        <v>1</v>
      </c>
      <c r="F115" s="181"/>
      <c r="G115" s="182">
        <f t="shared" si="21"/>
        <v>0</v>
      </c>
      <c r="H115" s="181"/>
      <c r="I115" s="182">
        <f t="shared" si="22"/>
        <v>0</v>
      </c>
      <c r="J115" s="181"/>
      <c r="K115" s="182">
        <f t="shared" si="23"/>
        <v>0</v>
      </c>
      <c r="L115" s="182">
        <v>21</v>
      </c>
      <c r="M115" s="182">
        <f t="shared" si="24"/>
        <v>0</v>
      </c>
      <c r="N115" s="182">
        <v>1.06E-3</v>
      </c>
      <c r="O115" s="182">
        <f t="shared" si="25"/>
        <v>0</v>
      </c>
      <c r="P115" s="182">
        <v>0</v>
      </c>
      <c r="Q115" s="182">
        <f t="shared" si="26"/>
        <v>0</v>
      </c>
      <c r="R115" s="182" t="s">
        <v>537</v>
      </c>
      <c r="S115" s="182" t="s">
        <v>217</v>
      </c>
      <c r="T115" s="183" t="s">
        <v>217</v>
      </c>
      <c r="U115" s="161">
        <v>0.42399999999999999</v>
      </c>
      <c r="V115" s="161">
        <f t="shared" si="27"/>
        <v>0.42</v>
      </c>
      <c r="W115" s="161"/>
      <c r="X115" s="161" t="s">
        <v>218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239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7">
        <v>63</v>
      </c>
      <c r="B116" s="178" t="s">
        <v>641</v>
      </c>
      <c r="C116" s="188" t="s">
        <v>703</v>
      </c>
      <c r="D116" s="179" t="s">
        <v>320</v>
      </c>
      <c r="E116" s="180">
        <v>4</v>
      </c>
      <c r="F116" s="181"/>
      <c r="G116" s="182">
        <f t="shared" si="21"/>
        <v>0</v>
      </c>
      <c r="H116" s="181"/>
      <c r="I116" s="182">
        <f t="shared" si="22"/>
        <v>0</v>
      </c>
      <c r="J116" s="181"/>
      <c r="K116" s="182">
        <f t="shared" si="23"/>
        <v>0</v>
      </c>
      <c r="L116" s="182">
        <v>21</v>
      </c>
      <c r="M116" s="182">
        <f t="shared" si="24"/>
        <v>0</v>
      </c>
      <c r="N116" s="182">
        <v>0</v>
      </c>
      <c r="O116" s="182">
        <f t="shared" si="25"/>
        <v>0</v>
      </c>
      <c r="P116" s="182">
        <v>0</v>
      </c>
      <c r="Q116" s="182">
        <f t="shared" si="26"/>
        <v>0</v>
      </c>
      <c r="R116" s="182" t="s">
        <v>537</v>
      </c>
      <c r="S116" s="182" t="s">
        <v>217</v>
      </c>
      <c r="T116" s="183" t="s">
        <v>217</v>
      </c>
      <c r="U116" s="161">
        <v>0.10299999999999999</v>
      </c>
      <c r="V116" s="161">
        <f t="shared" si="27"/>
        <v>0.41</v>
      </c>
      <c r="W116" s="161"/>
      <c r="X116" s="161" t="s">
        <v>218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239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7">
        <v>64</v>
      </c>
      <c r="B117" s="178" t="s">
        <v>643</v>
      </c>
      <c r="C117" s="188" t="s">
        <v>704</v>
      </c>
      <c r="D117" s="179" t="s">
        <v>320</v>
      </c>
      <c r="E117" s="180">
        <v>10</v>
      </c>
      <c r="F117" s="181"/>
      <c r="G117" s="182">
        <f t="shared" si="21"/>
        <v>0</v>
      </c>
      <c r="H117" s="181"/>
      <c r="I117" s="182">
        <f t="shared" si="22"/>
        <v>0</v>
      </c>
      <c r="J117" s="181"/>
      <c r="K117" s="182">
        <f t="shared" si="23"/>
        <v>0</v>
      </c>
      <c r="L117" s="182">
        <v>21</v>
      </c>
      <c r="M117" s="182">
        <f t="shared" si="24"/>
        <v>0</v>
      </c>
      <c r="N117" s="182">
        <v>0</v>
      </c>
      <c r="O117" s="182">
        <f t="shared" si="25"/>
        <v>0</v>
      </c>
      <c r="P117" s="182">
        <v>0</v>
      </c>
      <c r="Q117" s="182">
        <f t="shared" si="26"/>
        <v>0</v>
      </c>
      <c r="R117" s="182" t="s">
        <v>537</v>
      </c>
      <c r="S117" s="182" t="s">
        <v>217</v>
      </c>
      <c r="T117" s="183" t="s">
        <v>217</v>
      </c>
      <c r="U117" s="161">
        <v>0.124</v>
      </c>
      <c r="V117" s="161">
        <f t="shared" si="27"/>
        <v>1.24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239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7">
        <v>65</v>
      </c>
      <c r="B118" s="178" t="s">
        <v>645</v>
      </c>
      <c r="C118" s="188" t="s">
        <v>646</v>
      </c>
      <c r="D118" s="179" t="s">
        <v>320</v>
      </c>
      <c r="E118" s="180">
        <v>2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2">
        <v>1E-3</v>
      </c>
      <c r="O118" s="182">
        <f t="shared" si="25"/>
        <v>0</v>
      </c>
      <c r="P118" s="182">
        <v>0</v>
      </c>
      <c r="Q118" s="182">
        <f t="shared" si="26"/>
        <v>0</v>
      </c>
      <c r="R118" s="182" t="s">
        <v>537</v>
      </c>
      <c r="S118" s="182" t="s">
        <v>217</v>
      </c>
      <c r="T118" s="183" t="s">
        <v>217</v>
      </c>
      <c r="U118" s="161">
        <v>0.42399999999999999</v>
      </c>
      <c r="V118" s="161">
        <f t="shared" si="27"/>
        <v>0.85</v>
      </c>
      <c r="W118" s="161"/>
      <c r="X118" s="161" t="s">
        <v>218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239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7">
        <v>66</v>
      </c>
      <c r="B119" s="178" t="s">
        <v>647</v>
      </c>
      <c r="C119" s="188" t="s">
        <v>705</v>
      </c>
      <c r="D119" s="179" t="s">
        <v>320</v>
      </c>
      <c r="E119" s="180">
        <v>12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2">
        <v>2.4000000000000001E-4</v>
      </c>
      <c r="O119" s="182">
        <f t="shared" si="25"/>
        <v>0</v>
      </c>
      <c r="P119" s="182">
        <v>0</v>
      </c>
      <c r="Q119" s="182">
        <f t="shared" si="26"/>
        <v>0</v>
      </c>
      <c r="R119" s="182" t="s">
        <v>537</v>
      </c>
      <c r="S119" s="182" t="s">
        <v>217</v>
      </c>
      <c r="T119" s="183" t="s">
        <v>217</v>
      </c>
      <c r="U119" s="161">
        <v>0.27800000000000002</v>
      </c>
      <c r="V119" s="161">
        <f t="shared" si="27"/>
        <v>3.34</v>
      </c>
      <c r="W119" s="161"/>
      <c r="X119" s="161" t="s">
        <v>218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239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7">
        <v>67</v>
      </c>
      <c r="B120" s="178" t="s">
        <v>649</v>
      </c>
      <c r="C120" s="188" t="s">
        <v>706</v>
      </c>
      <c r="D120" s="179" t="s">
        <v>320</v>
      </c>
      <c r="E120" s="180">
        <v>4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2">
        <v>2.5999999999999998E-4</v>
      </c>
      <c r="O120" s="182">
        <f t="shared" si="25"/>
        <v>0</v>
      </c>
      <c r="P120" s="182">
        <v>0</v>
      </c>
      <c r="Q120" s="182">
        <f t="shared" si="26"/>
        <v>0</v>
      </c>
      <c r="R120" s="182" t="s">
        <v>537</v>
      </c>
      <c r="S120" s="182" t="s">
        <v>217</v>
      </c>
      <c r="T120" s="183" t="s">
        <v>217</v>
      </c>
      <c r="U120" s="161">
        <v>0.27800000000000002</v>
      </c>
      <c r="V120" s="161">
        <f t="shared" si="27"/>
        <v>1.1100000000000001</v>
      </c>
      <c r="W120" s="161"/>
      <c r="X120" s="161" t="s">
        <v>218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239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7">
        <v>68</v>
      </c>
      <c r="B121" s="178" t="s">
        <v>651</v>
      </c>
      <c r="C121" s="188" t="s">
        <v>652</v>
      </c>
      <c r="D121" s="179" t="s">
        <v>320</v>
      </c>
      <c r="E121" s="180">
        <v>3</v>
      </c>
      <c r="F121" s="181"/>
      <c r="G121" s="182">
        <f t="shared" si="21"/>
        <v>0</v>
      </c>
      <c r="H121" s="181"/>
      <c r="I121" s="182">
        <f t="shared" si="22"/>
        <v>0</v>
      </c>
      <c r="J121" s="181"/>
      <c r="K121" s="182">
        <f t="shared" si="23"/>
        <v>0</v>
      </c>
      <c r="L121" s="182">
        <v>21</v>
      </c>
      <c r="M121" s="182">
        <f t="shared" si="24"/>
        <v>0</v>
      </c>
      <c r="N121" s="182">
        <v>0</v>
      </c>
      <c r="O121" s="182">
        <f t="shared" si="25"/>
        <v>0</v>
      </c>
      <c r="P121" s="182">
        <v>0</v>
      </c>
      <c r="Q121" s="182">
        <f t="shared" si="26"/>
        <v>0</v>
      </c>
      <c r="R121" s="182"/>
      <c r="S121" s="182" t="s">
        <v>156</v>
      </c>
      <c r="T121" s="183" t="s">
        <v>157</v>
      </c>
      <c r="U121" s="161">
        <v>0</v>
      </c>
      <c r="V121" s="161">
        <f t="shared" si="27"/>
        <v>0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7">
        <v>69</v>
      </c>
      <c r="B122" s="178" t="s">
        <v>653</v>
      </c>
      <c r="C122" s="188" t="s">
        <v>654</v>
      </c>
      <c r="D122" s="179" t="s">
        <v>320</v>
      </c>
      <c r="E122" s="180">
        <v>4</v>
      </c>
      <c r="F122" s="181"/>
      <c r="G122" s="182">
        <f t="shared" si="21"/>
        <v>0</v>
      </c>
      <c r="H122" s="181"/>
      <c r="I122" s="182">
        <f t="shared" si="22"/>
        <v>0</v>
      </c>
      <c r="J122" s="181"/>
      <c r="K122" s="182">
        <f t="shared" si="23"/>
        <v>0</v>
      </c>
      <c r="L122" s="182">
        <v>21</v>
      </c>
      <c r="M122" s="182">
        <f t="shared" si="24"/>
        <v>0</v>
      </c>
      <c r="N122" s="182">
        <v>0</v>
      </c>
      <c r="O122" s="182">
        <f t="shared" si="25"/>
        <v>0</v>
      </c>
      <c r="P122" s="182">
        <v>0</v>
      </c>
      <c r="Q122" s="182">
        <f t="shared" si="26"/>
        <v>0</v>
      </c>
      <c r="R122" s="182"/>
      <c r="S122" s="182" t="s">
        <v>156</v>
      </c>
      <c r="T122" s="183" t="s">
        <v>157</v>
      </c>
      <c r="U122" s="161">
        <v>0</v>
      </c>
      <c r="V122" s="161">
        <f t="shared" si="27"/>
        <v>0</v>
      </c>
      <c r="W122" s="161"/>
      <c r="X122" s="161" t="s">
        <v>218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239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7">
        <v>70</v>
      </c>
      <c r="B123" s="178" t="s">
        <v>655</v>
      </c>
      <c r="C123" s="188" t="s">
        <v>656</v>
      </c>
      <c r="D123" s="179" t="s">
        <v>320</v>
      </c>
      <c r="E123" s="180">
        <v>6</v>
      </c>
      <c r="F123" s="181"/>
      <c r="G123" s="182">
        <f t="shared" si="21"/>
        <v>0</v>
      </c>
      <c r="H123" s="181"/>
      <c r="I123" s="182">
        <f t="shared" si="22"/>
        <v>0</v>
      </c>
      <c r="J123" s="181"/>
      <c r="K123" s="182">
        <f t="shared" si="23"/>
        <v>0</v>
      </c>
      <c r="L123" s="182">
        <v>21</v>
      </c>
      <c r="M123" s="182">
        <f t="shared" si="24"/>
        <v>0</v>
      </c>
      <c r="N123" s="182">
        <v>0</v>
      </c>
      <c r="O123" s="182">
        <f t="shared" si="25"/>
        <v>0</v>
      </c>
      <c r="P123" s="182">
        <v>0</v>
      </c>
      <c r="Q123" s="182">
        <f t="shared" si="26"/>
        <v>0</v>
      </c>
      <c r="R123" s="182"/>
      <c r="S123" s="182" t="s">
        <v>156</v>
      </c>
      <c r="T123" s="183" t="s">
        <v>157</v>
      </c>
      <c r="U123" s="161">
        <v>0</v>
      </c>
      <c r="V123" s="161">
        <f t="shared" si="27"/>
        <v>0</v>
      </c>
      <c r="W123" s="161"/>
      <c r="X123" s="161" t="s">
        <v>218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239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7">
        <v>71</v>
      </c>
      <c r="B124" s="178" t="s">
        <v>657</v>
      </c>
      <c r="C124" s="188" t="s">
        <v>658</v>
      </c>
      <c r="D124" s="179" t="s">
        <v>320</v>
      </c>
      <c r="E124" s="180">
        <v>10</v>
      </c>
      <c r="F124" s="181"/>
      <c r="G124" s="182">
        <f t="shared" si="21"/>
        <v>0</v>
      </c>
      <c r="H124" s="181"/>
      <c r="I124" s="182">
        <f t="shared" si="22"/>
        <v>0</v>
      </c>
      <c r="J124" s="181"/>
      <c r="K124" s="182">
        <f t="shared" si="23"/>
        <v>0</v>
      </c>
      <c r="L124" s="182">
        <v>21</v>
      </c>
      <c r="M124" s="182">
        <f t="shared" si="24"/>
        <v>0</v>
      </c>
      <c r="N124" s="182">
        <v>5.0000000000000001E-4</v>
      </c>
      <c r="O124" s="182">
        <f t="shared" si="25"/>
        <v>0.01</v>
      </c>
      <c r="P124" s="182">
        <v>0</v>
      </c>
      <c r="Q124" s="182">
        <f t="shared" si="26"/>
        <v>0</v>
      </c>
      <c r="R124" s="182"/>
      <c r="S124" s="182" t="s">
        <v>156</v>
      </c>
      <c r="T124" s="183" t="s">
        <v>157</v>
      </c>
      <c r="U124" s="161">
        <v>0</v>
      </c>
      <c r="V124" s="161">
        <f t="shared" si="27"/>
        <v>0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239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7">
        <v>72</v>
      </c>
      <c r="B125" s="178" t="s">
        <v>659</v>
      </c>
      <c r="C125" s="188" t="s">
        <v>660</v>
      </c>
      <c r="D125" s="179" t="s">
        <v>320</v>
      </c>
      <c r="E125" s="180">
        <v>6</v>
      </c>
      <c r="F125" s="181"/>
      <c r="G125" s="182">
        <f t="shared" si="21"/>
        <v>0</v>
      </c>
      <c r="H125" s="181"/>
      <c r="I125" s="182">
        <f t="shared" si="22"/>
        <v>0</v>
      </c>
      <c r="J125" s="181"/>
      <c r="K125" s="182">
        <f t="shared" si="23"/>
        <v>0</v>
      </c>
      <c r="L125" s="182">
        <v>21</v>
      </c>
      <c r="M125" s="182">
        <f t="shared" si="24"/>
        <v>0</v>
      </c>
      <c r="N125" s="182">
        <v>5.0000000000000001E-4</v>
      </c>
      <c r="O125" s="182">
        <f t="shared" si="25"/>
        <v>0</v>
      </c>
      <c r="P125" s="182">
        <v>0</v>
      </c>
      <c r="Q125" s="182">
        <f t="shared" si="26"/>
        <v>0</v>
      </c>
      <c r="R125" s="182"/>
      <c r="S125" s="182" t="s">
        <v>156</v>
      </c>
      <c r="T125" s="183" t="s">
        <v>157</v>
      </c>
      <c r="U125" s="161">
        <v>0</v>
      </c>
      <c r="V125" s="161">
        <f t="shared" si="27"/>
        <v>0</v>
      </c>
      <c r="W125" s="161"/>
      <c r="X125" s="161" t="s">
        <v>218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239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0">
        <v>73</v>
      </c>
      <c r="B126" s="171" t="s">
        <v>661</v>
      </c>
      <c r="C126" s="187" t="s">
        <v>662</v>
      </c>
      <c r="D126" s="172" t="s">
        <v>320</v>
      </c>
      <c r="E126" s="173">
        <v>2</v>
      </c>
      <c r="F126" s="174"/>
      <c r="G126" s="175">
        <f t="shared" si="21"/>
        <v>0</v>
      </c>
      <c r="H126" s="174"/>
      <c r="I126" s="175">
        <f t="shared" si="22"/>
        <v>0</v>
      </c>
      <c r="J126" s="174"/>
      <c r="K126" s="175">
        <f t="shared" si="23"/>
        <v>0</v>
      </c>
      <c r="L126" s="175">
        <v>21</v>
      </c>
      <c r="M126" s="175">
        <f t="shared" si="24"/>
        <v>0</v>
      </c>
      <c r="N126" s="175">
        <v>5.0000000000000001E-4</v>
      </c>
      <c r="O126" s="175">
        <f t="shared" si="25"/>
        <v>0</v>
      </c>
      <c r="P126" s="175">
        <v>0</v>
      </c>
      <c r="Q126" s="175">
        <f t="shared" si="26"/>
        <v>0</v>
      </c>
      <c r="R126" s="175"/>
      <c r="S126" s="175" t="s">
        <v>156</v>
      </c>
      <c r="T126" s="176" t="s">
        <v>157</v>
      </c>
      <c r="U126" s="161">
        <v>0</v>
      </c>
      <c r="V126" s="161">
        <f t="shared" si="27"/>
        <v>0</v>
      </c>
      <c r="W126" s="161"/>
      <c r="X126" s="161" t="s">
        <v>218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239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>
        <v>74</v>
      </c>
      <c r="B127" s="159" t="s">
        <v>663</v>
      </c>
      <c r="C127" s="196" t="s">
        <v>664</v>
      </c>
      <c r="D127" s="160" t="s">
        <v>0</v>
      </c>
      <c r="E127" s="195"/>
      <c r="F127" s="162"/>
      <c r="G127" s="161">
        <f t="shared" si="21"/>
        <v>0</v>
      </c>
      <c r="H127" s="162"/>
      <c r="I127" s="161">
        <f t="shared" si="22"/>
        <v>0</v>
      </c>
      <c r="J127" s="162"/>
      <c r="K127" s="161">
        <f t="shared" si="23"/>
        <v>0</v>
      </c>
      <c r="L127" s="161">
        <v>21</v>
      </c>
      <c r="M127" s="161">
        <f t="shared" si="24"/>
        <v>0</v>
      </c>
      <c r="N127" s="161">
        <v>0</v>
      </c>
      <c r="O127" s="161">
        <f t="shared" si="25"/>
        <v>0</v>
      </c>
      <c r="P127" s="161">
        <v>0</v>
      </c>
      <c r="Q127" s="161">
        <f t="shared" si="26"/>
        <v>0</v>
      </c>
      <c r="R127" s="161" t="s">
        <v>537</v>
      </c>
      <c r="S127" s="161" t="s">
        <v>217</v>
      </c>
      <c r="T127" s="161" t="s">
        <v>217</v>
      </c>
      <c r="U127" s="161">
        <v>0</v>
      </c>
      <c r="V127" s="161">
        <f t="shared" si="27"/>
        <v>0</v>
      </c>
      <c r="W127" s="161"/>
      <c r="X127" s="161" t="s">
        <v>564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565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33.75" outlineLevel="1" x14ac:dyDescent="0.2">
      <c r="A128" s="158">
        <v>75</v>
      </c>
      <c r="B128" s="159" t="s">
        <v>665</v>
      </c>
      <c r="C128" s="196" t="s">
        <v>666</v>
      </c>
      <c r="D128" s="160" t="s">
        <v>0</v>
      </c>
      <c r="E128" s="195"/>
      <c r="F128" s="162"/>
      <c r="G128" s="161">
        <f t="shared" si="21"/>
        <v>0</v>
      </c>
      <c r="H128" s="162"/>
      <c r="I128" s="161">
        <f t="shared" si="22"/>
        <v>0</v>
      </c>
      <c r="J128" s="162"/>
      <c r="K128" s="161">
        <f t="shared" si="23"/>
        <v>0</v>
      </c>
      <c r="L128" s="161">
        <v>21</v>
      </c>
      <c r="M128" s="161">
        <f t="shared" si="24"/>
        <v>0</v>
      </c>
      <c r="N128" s="161">
        <v>0</v>
      </c>
      <c r="O128" s="161">
        <f t="shared" si="25"/>
        <v>0</v>
      </c>
      <c r="P128" s="161">
        <v>0</v>
      </c>
      <c r="Q128" s="161">
        <f t="shared" si="26"/>
        <v>0</v>
      </c>
      <c r="R128" s="161" t="s">
        <v>537</v>
      </c>
      <c r="S128" s="161" t="s">
        <v>217</v>
      </c>
      <c r="T128" s="161" t="s">
        <v>217</v>
      </c>
      <c r="U128" s="161">
        <v>0</v>
      </c>
      <c r="V128" s="161">
        <f t="shared" si="27"/>
        <v>0</v>
      </c>
      <c r="W128" s="161"/>
      <c r="X128" s="161" t="s">
        <v>564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565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4" t="s">
        <v>151</v>
      </c>
      <c r="B129" s="165" t="s">
        <v>100</v>
      </c>
      <c r="C129" s="186" t="s">
        <v>101</v>
      </c>
      <c r="D129" s="166"/>
      <c r="E129" s="167"/>
      <c r="F129" s="168"/>
      <c r="G129" s="168">
        <f>SUMIF(AG130:AG137,"&lt;&gt;NOR",G130:G137)</f>
        <v>0</v>
      </c>
      <c r="H129" s="168"/>
      <c r="I129" s="168">
        <f>SUM(I130:I137)</f>
        <v>0</v>
      </c>
      <c r="J129" s="168"/>
      <c r="K129" s="168">
        <f>SUM(K130:K137)</f>
        <v>0</v>
      </c>
      <c r="L129" s="168"/>
      <c r="M129" s="168">
        <f>SUM(M130:M137)</f>
        <v>0</v>
      </c>
      <c r="N129" s="168"/>
      <c r="O129" s="168">
        <f>SUM(O130:O137)</f>
        <v>0</v>
      </c>
      <c r="P129" s="168"/>
      <c r="Q129" s="168">
        <f>SUM(Q130:Q137)</f>
        <v>0</v>
      </c>
      <c r="R129" s="168"/>
      <c r="S129" s="168"/>
      <c r="T129" s="169"/>
      <c r="U129" s="163"/>
      <c r="V129" s="163">
        <f>SUM(V130:V137)</f>
        <v>72</v>
      </c>
      <c r="W129" s="163"/>
      <c r="X129" s="163"/>
      <c r="AG129" t="s">
        <v>152</v>
      </c>
    </row>
    <row r="130" spans="1:60" outlineLevel="1" x14ac:dyDescent="0.2">
      <c r="A130" s="177">
        <v>76</v>
      </c>
      <c r="B130" s="178" t="s">
        <v>667</v>
      </c>
      <c r="C130" s="188" t="s">
        <v>668</v>
      </c>
      <c r="D130" s="179" t="s">
        <v>182</v>
      </c>
      <c r="E130" s="180">
        <v>1</v>
      </c>
      <c r="F130" s="181"/>
      <c r="G130" s="182">
        <f t="shared" ref="G130:G137" si="28">ROUND(E130*F130,2)</f>
        <v>0</v>
      </c>
      <c r="H130" s="181"/>
      <c r="I130" s="182">
        <f t="shared" ref="I130:I137" si="29">ROUND(E130*H130,2)</f>
        <v>0</v>
      </c>
      <c r="J130" s="181"/>
      <c r="K130" s="182">
        <f t="shared" ref="K130:K137" si="30">ROUND(E130*J130,2)</f>
        <v>0</v>
      </c>
      <c r="L130" s="182">
        <v>21</v>
      </c>
      <c r="M130" s="182">
        <f t="shared" ref="M130:M137" si="31">G130*(1+L130/100)</f>
        <v>0</v>
      </c>
      <c r="N130" s="182">
        <v>0</v>
      </c>
      <c r="O130" s="182">
        <f t="shared" ref="O130:O137" si="32">ROUND(E130*N130,2)</f>
        <v>0</v>
      </c>
      <c r="P130" s="182">
        <v>0</v>
      </c>
      <c r="Q130" s="182">
        <f t="shared" ref="Q130:Q137" si="33">ROUND(E130*P130,2)</f>
        <v>0</v>
      </c>
      <c r="R130" s="182"/>
      <c r="S130" s="182" t="s">
        <v>156</v>
      </c>
      <c r="T130" s="183" t="s">
        <v>157</v>
      </c>
      <c r="U130" s="161">
        <v>0</v>
      </c>
      <c r="V130" s="161">
        <f t="shared" ref="V130:V137" si="34">ROUND(E130*U130,2)</f>
        <v>0</v>
      </c>
      <c r="W130" s="161"/>
      <c r="X130" s="161" t="s">
        <v>218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239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7">
        <v>77</v>
      </c>
      <c r="B131" s="178" t="s">
        <v>669</v>
      </c>
      <c r="C131" s="188" t="s">
        <v>670</v>
      </c>
      <c r="D131" s="179" t="s">
        <v>320</v>
      </c>
      <c r="E131" s="180">
        <v>1</v>
      </c>
      <c r="F131" s="181"/>
      <c r="G131" s="182">
        <f t="shared" si="28"/>
        <v>0</v>
      </c>
      <c r="H131" s="181"/>
      <c r="I131" s="182">
        <f t="shared" si="29"/>
        <v>0</v>
      </c>
      <c r="J131" s="181"/>
      <c r="K131" s="182">
        <f t="shared" si="30"/>
        <v>0</v>
      </c>
      <c r="L131" s="182">
        <v>21</v>
      </c>
      <c r="M131" s="182">
        <f t="shared" si="31"/>
        <v>0</v>
      </c>
      <c r="N131" s="182">
        <v>0</v>
      </c>
      <c r="O131" s="182">
        <f t="shared" si="32"/>
        <v>0</v>
      </c>
      <c r="P131" s="182">
        <v>0</v>
      </c>
      <c r="Q131" s="182">
        <f t="shared" si="33"/>
        <v>0</v>
      </c>
      <c r="R131" s="182"/>
      <c r="S131" s="182" t="s">
        <v>156</v>
      </c>
      <c r="T131" s="183" t="s">
        <v>157</v>
      </c>
      <c r="U131" s="161">
        <v>0</v>
      </c>
      <c r="V131" s="161">
        <f t="shared" si="34"/>
        <v>0</v>
      </c>
      <c r="W131" s="161"/>
      <c r="X131" s="161" t="s">
        <v>218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239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7">
        <v>78</v>
      </c>
      <c r="B132" s="178" t="s">
        <v>671</v>
      </c>
      <c r="C132" s="188" t="s">
        <v>672</v>
      </c>
      <c r="D132" s="179" t="s">
        <v>320</v>
      </c>
      <c r="E132" s="180">
        <v>1</v>
      </c>
      <c r="F132" s="181"/>
      <c r="G132" s="182">
        <f t="shared" si="28"/>
        <v>0</v>
      </c>
      <c r="H132" s="181"/>
      <c r="I132" s="182">
        <f t="shared" si="29"/>
        <v>0</v>
      </c>
      <c r="J132" s="181"/>
      <c r="K132" s="182">
        <f t="shared" si="30"/>
        <v>0</v>
      </c>
      <c r="L132" s="182">
        <v>21</v>
      </c>
      <c r="M132" s="182">
        <f t="shared" si="31"/>
        <v>0</v>
      </c>
      <c r="N132" s="182">
        <v>0</v>
      </c>
      <c r="O132" s="182">
        <f t="shared" si="32"/>
        <v>0</v>
      </c>
      <c r="P132" s="182">
        <v>0</v>
      </c>
      <c r="Q132" s="182">
        <f t="shared" si="33"/>
        <v>0</v>
      </c>
      <c r="R132" s="182"/>
      <c r="S132" s="182" t="s">
        <v>156</v>
      </c>
      <c r="T132" s="183" t="s">
        <v>157</v>
      </c>
      <c r="U132" s="161">
        <v>0</v>
      </c>
      <c r="V132" s="161">
        <f t="shared" si="34"/>
        <v>0</v>
      </c>
      <c r="W132" s="161"/>
      <c r="X132" s="161" t="s">
        <v>218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239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7">
        <v>79</v>
      </c>
      <c r="B133" s="178" t="s">
        <v>673</v>
      </c>
      <c r="C133" s="188" t="s">
        <v>674</v>
      </c>
      <c r="D133" s="179" t="s">
        <v>182</v>
      </c>
      <c r="E133" s="180">
        <v>1</v>
      </c>
      <c r="F133" s="181"/>
      <c r="G133" s="182">
        <f t="shared" si="28"/>
        <v>0</v>
      </c>
      <c r="H133" s="181"/>
      <c r="I133" s="182">
        <f t="shared" si="29"/>
        <v>0</v>
      </c>
      <c r="J133" s="181"/>
      <c r="K133" s="182">
        <f t="shared" si="30"/>
        <v>0</v>
      </c>
      <c r="L133" s="182">
        <v>21</v>
      </c>
      <c r="M133" s="182">
        <f t="shared" si="31"/>
        <v>0</v>
      </c>
      <c r="N133" s="182">
        <v>0</v>
      </c>
      <c r="O133" s="182">
        <f t="shared" si="32"/>
        <v>0</v>
      </c>
      <c r="P133" s="182">
        <v>0</v>
      </c>
      <c r="Q133" s="182">
        <f t="shared" si="33"/>
        <v>0</v>
      </c>
      <c r="R133" s="182"/>
      <c r="S133" s="182" t="s">
        <v>156</v>
      </c>
      <c r="T133" s="183" t="s">
        <v>157</v>
      </c>
      <c r="U133" s="161">
        <v>0</v>
      </c>
      <c r="V133" s="161">
        <f t="shared" si="34"/>
        <v>0</v>
      </c>
      <c r="W133" s="161"/>
      <c r="X133" s="161" t="s">
        <v>218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239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7">
        <v>80</v>
      </c>
      <c r="B134" s="178" t="s">
        <v>675</v>
      </c>
      <c r="C134" s="188" t="s">
        <v>676</v>
      </c>
      <c r="D134" s="179" t="s">
        <v>182</v>
      </c>
      <c r="E134" s="180">
        <v>1</v>
      </c>
      <c r="F134" s="181"/>
      <c r="G134" s="182">
        <f t="shared" si="28"/>
        <v>0</v>
      </c>
      <c r="H134" s="181"/>
      <c r="I134" s="182">
        <f t="shared" si="29"/>
        <v>0</v>
      </c>
      <c r="J134" s="181"/>
      <c r="K134" s="182">
        <f t="shared" si="30"/>
        <v>0</v>
      </c>
      <c r="L134" s="182">
        <v>21</v>
      </c>
      <c r="M134" s="182">
        <f t="shared" si="31"/>
        <v>0</v>
      </c>
      <c r="N134" s="182">
        <v>0</v>
      </c>
      <c r="O134" s="182">
        <f t="shared" si="32"/>
        <v>0</v>
      </c>
      <c r="P134" s="182">
        <v>0</v>
      </c>
      <c r="Q134" s="182">
        <f t="shared" si="33"/>
        <v>0</v>
      </c>
      <c r="R134" s="182"/>
      <c r="S134" s="182" t="s">
        <v>156</v>
      </c>
      <c r="T134" s="183" t="s">
        <v>157</v>
      </c>
      <c r="U134" s="161">
        <v>0</v>
      </c>
      <c r="V134" s="161">
        <f t="shared" si="34"/>
        <v>0</v>
      </c>
      <c r="W134" s="161"/>
      <c r="X134" s="161" t="s">
        <v>218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239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7">
        <v>81</v>
      </c>
      <c r="B135" s="178" t="s">
        <v>677</v>
      </c>
      <c r="C135" s="188" t="s">
        <v>678</v>
      </c>
      <c r="D135" s="179" t="s">
        <v>182</v>
      </c>
      <c r="E135" s="180">
        <v>1</v>
      </c>
      <c r="F135" s="181"/>
      <c r="G135" s="182">
        <f t="shared" si="28"/>
        <v>0</v>
      </c>
      <c r="H135" s="181"/>
      <c r="I135" s="182">
        <f t="shared" si="29"/>
        <v>0</v>
      </c>
      <c r="J135" s="181"/>
      <c r="K135" s="182">
        <f t="shared" si="30"/>
        <v>0</v>
      </c>
      <c r="L135" s="182">
        <v>21</v>
      </c>
      <c r="M135" s="182">
        <f t="shared" si="31"/>
        <v>0</v>
      </c>
      <c r="N135" s="182">
        <v>0</v>
      </c>
      <c r="O135" s="182">
        <f t="shared" si="32"/>
        <v>0</v>
      </c>
      <c r="P135" s="182">
        <v>0</v>
      </c>
      <c r="Q135" s="182">
        <f t="shared" si="33"/>
        <v>0</v>
      </c>
      <c r="R135" s="182"/>
      <c r="S135" s="182" t="s">
        <v>156</v>
      </c>
      <c r="T135" s="183" t="s">
        <v>157</v>
      </c>
      <c r="U135" s="161">
        <v>0</v>
      </c>
      <c r="V135" s="161">
        <f t="shared" si="34"/>
        <v>0</v>
      </c>
      <c r="W135" s="161"/>
      <c r="X135" s="161" t="s">
        <v>218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239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7">
        <v>82</v>
      </c>
      <c r="B136" s="178" t="s">
        <v>679</v>
      </c>
      <c r="C136" s="188" t="s">
        <v>680</v>
      </c>
      <c r="D136" s="179" t="s">
        <v>681</v>
      </c>
      <c r="E136" s="180">
        <v>72</v>
      </c>
      <c r="F136" s="181"/>
      <c r="G136" s="182">
        <f t="shared" si="28"/>
        <v>0</v>
      </c>
      <c r="H136" s="181"/>
      <c r="I136" s="182">
        <f t="shared" si="29"/>
        <v>0</v>
      </c>
      <c r="J136" s="181"/>
      <c r="K136" s="182">
        <f t="shared" si="30"/>
        <v>0</v>
      </c>
      <c r="L136" s="182">
        <v>21</v>
      </c>
      <c r="M136" s="182">
        <f t="shared" si="31"/>
        <v>0</v>
      </c>
      <c r="N136" s="182">
        <v>0</v>
      </c>
      <c r="O136" s="182">
        <f t="shared" si="32"/>
        <v>0</v>
      </c>
      <c r="P136" s="182">
        <v>0</v>
      </c>
      <c r="Q136" s="182">
        <f t="shared" si="33"/>
        <v>0</v>
      </c>
      <c r="R136" s="182" t="s">
        <v>682</v>
      </c>
      <c r="S136" s="182" t="s">
        <v>217</v>
      </c>
      <c r="T136" s="183" t="s">
        <v>217</v>
      </c>
      <c r="U136" s="161">
        <v>1</v>
      </c>
      <c r="V136" s="161">
        <f t="shared" si="34"/>
        <v>72</v>
      </c>
      <c r="W136" s="161"/>
      <c r="X136" s="161" t="s">
        <v>683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684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7">
        <v>83</v>
      </c>
      <c r="B137" s="178" t="s">
        <v>685</v>
      </c>
      <c r="C137" s="188" t="s">
        <v>686</v>
      </c>
      <c r="D137" s="179" t="s">
        <v>474</v>
      </c>
      <c r="E137" s="180">
        <v>24</v>
      </c>
      <c r="F137" s="181"/>
      <c r="G137" s="182">
        <f t="shared" si="28"/>
        <v>0</v>
      </c>
      <c r="H137" s="181"/>
      <c r="I137" s="182">
        <f t="shared" si="29"/>
        <v>0</v>
      </c>
      <c r="J137" s="181"/>
      <c r="K137" s="182">
        <f t="shared" si="30"/>
        <v>0</v>
      </c>
      <c r="L137" s="182">
        <v>21</v>
      </c>
      <c r="M137" s="182">
        <f t="shared" si="31"/>
        <v>0</v>
      </c>
      <c r="N137" s="182">
        <v>0</v>
      </c>
      <c r="O137" s="182">
        <f t="shared" si="32"/>
        <v>0</v>
      </c>
      <c r="P137" s="182">
        <v>0</v>
      </c>
      <c r="Q137" s="182">
        <f t="shared" si="33"/>
        <v>0</v>
      </c>
      <c r="R137" s="182"/>
      <c r="S137" s="182" t="s">
        <v>156</v>
      </c>
      <c r="T137" s="183" t="s">
        <v>157</v>
      </c>
      <c r="U137" s="161">
        <v>0</v>
      </c>
      <c r="V137" s="161">
        <f t="shared" si="34"/>
        <v>0</v>
      </c>
      <c r="W137" s="161"/>
      <c r="X137" s="161" t="s">
        <v>683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684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4" t="s">
        <v>151</v>
      </c>
      <c r="B138" s="165" t="s">
        <v>102</v>
      </c>
      <c r="C138" s="186" t="s">
        <v>103</v>
      </c>
      <c r="D138" s="166"/>
      <c r="E138" s="167"/>
      <c r="F138" s="168"/>
      <c r="G138" s="168">
        <f>SUMIF(AG139:AG147,"&lt;&gt;NOR",G139:G147)</f>
        <v>0</v>
      </c>
      <c r="H138" s="168"/>
      <c r="I138" s="168">
        <f>SUM(I139:I147)</f>
        <v>0</v>
      </c>
      <c r="J138" s="168"/>
      <c r="K138" s="168">
        <f>SUM(K139:K147)</f>
        <v>0</v>
      </c>
      <c r="L138" s="168"/>
      <c r="M138" s="168">
        <f>SUM(M139:M147)</f>
        <v>0</v>
      </c>
      <c r="N138" s="168"/>
      <c r="O138" s="168">
        <f>SUM(O139:O147)</f>
        <v>0</v>
      </c>
      <c r="P138" s="168"/>
      <c r="Q138" s="168">
        <f>SUM(Q139:Q147)</f>
        <v>0</v>
      </c>
      <c r="R138" s="168"/>
      <c r="S138" s="168"/>
      <c r="T138" s="169"/>
      <c r="U138" s="163"/>
      <c r="V138" s="163">
        <f>SUM(V139:V147)</f>
        <v>7.45</v>
      </c>
      <c r="W138" s="163"/>
      <c r="X138" s="163"/>
      <c r="AG138" t="s">
        <v>152</v>
      </c>
    </row>
    <row r="139" spans="1:60" outlineLevel="1" x14ac:dyDescent="0.2">
      <c r="A139" s="170">
        <v>84</v>
      </c>
      <c r="B139" s="171" t="s">
        <v>687</v>
      </c>
      <c r="C139" s="187" t="s">
        <v>688</v>
      </c>
      <c r="D139" s="172" t="s">
        <v>283</v>
      </c>
      <c r="E139" s="173">
        <v>14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217</v>
      </c>
      <c r="T139" s="176" t="s">
        <v>217</v>
      </c>
      <c r="U139" s="161">
        <v>0</v>
      </c>
      <c r="V139" s="161">
        <f>ROUND(E139*U139,2)</f>
        <v>0</v>
      </c>
      <c r="W139" s="161"/>
      <c r="X139" s="161" t="s">
        <v>218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239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600</v>
      </c>
      <c r="D140" s="192"/>
      <c r="E140" s="193">
        <v>14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258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85</v>
      </c>
      <c r="B141" s="171" t="s">
        <v>689</v>
      </c>
      <c r="C141" s="187" t="s">
        <v>690</v>
      </c>
      <c r="D141" s="172" t="s">
        <v>283</v>
      </c>
      <c r="E141" s="173">
        <v>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/>
      <c r="S141" s="175" t="s">
        <v>217</v>
      </c>
      <c r="T141" s="176" t="s">
        <v>217</v>
      </c>
      <c r="U141" s="161">
        <v>0</v>
      </c>
      <c r="V141" s="161">
        <f>ROUND(E141*U141,2)</f>
        <v>0</v>
      </c>
      <c r="W141" s="161"/>
      <c r="X141" s="161" t="s">
        <v>218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239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603</v>
      </c>
      <c r="D142" s="192"/>
      <c r="E142" s="193">
        <v>4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258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7">
        <v>86</v>
      </c>
      <c r="B143" s="178" t="s">
        <v>691</v>
      </c>
      <c r="C143" s="188" t="s">
        <v>692</v>
      </c>
      <c r="D143" s="179" t="s">
        <v>693</v>
      </c>
      <c r="E143" s="180">
        <v>1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2"/>
      <c r="S143" s="182" t="s">
        <v>217</v>
      </c>
      <c r="T143" s="183" t="s">
        <v>217</v>
      </c>
      <c r="U143" s="161">
        <v>6.71</v>
      </c>
      <c r="V143" s="161">
        <f>ROUND(E143*U143,2)</f>
        <v>6.71</v>
      </c>
      <c r="W143" s="161"/>
      <c r="X143" s="161" t="s">
        <v>218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694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0">
        <v>87</v>
      </c>
      <c r="B144" s="171" t="s">
        <v>695</v>
      </c>
      <c r="C144" s="187" t="s">
        <v>696</v>
      </c>
      <c r="D144" s="172" t="s">
        <v>283</v>
      </c>
      <c r="E144" s="173">
        <v>18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/>
      <c r="S144" s="175" t="s">
        <v>217</v>
      </c>
      <c r="T144" s="176" t="s">
        <v>217</v>
      </c>
      <c r="U144" s="161">
        <v>4.1000000000000002E-2</v>
      </c>
      <c r="V144" s="161">
        <f>ROUND(E144*U144,2)</f>
        <v>0.74</v>
      </c>
      <c r="W144" s="161"/>
      <c r="X144" s="161" t="s">
        <v>218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694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5" t="s">
        <v>697</v>
      </c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161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4" t="s">
        <v>600</v>
      </c>
      <c r="D146" s="192"/>
      <c r="E146" s="193">
        <v>14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258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4" t="s">
        <v>603</v>
      </c>
      <c r="D147" s="192"/>
      <c r="E147" s="193">
        <v>4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258</v>
      </c>
      <c r="AH147" s="151">
        <v>5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3"/>
      <c r="B148" s="4"/>
      <c r="C148" s="189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138</v>
      </c>
    </row>
    <row r="149" spans="1:60" x14ac:dyDescent="0.2">
      <c r="A149" s="154"/>
      <c r="B149" s="155" t="s">
        <v>29</v>
      </c>
      <c r="C149" s="190"/>
      <c r="D149" s="156"/>
      <c r="E149" s="157"/>
      <c r="F149" s="157"/>
      <c r="G149" s="185">
        <f>G8+G15+G66+G80+G104+G129+G138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210</v>
      </c>
    </row>
    <row r="150" spans="1:60" x14ac:dyDescent="0.2">
      <c r="C150" s="191"/>
      <c r="D150" s="10"/>
      <c r="AG150" t="s">
        <v>211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D/RS6B3SkzrVgvlfwvQDrf0QjknP1tYyuP/TpQpoVG30tgFFPb5cIabJG5jWSigCQNa8sG2v08rJmFP4RpMpg==" saltValue="PAGkXSvAxA79crAOEoJKjA==" spinCount="100000" sheet="1"/>
  <mergeCells count="28">
    <mergeCell ref="C13:G13"/>
    <mergeCell ref="A1:G1"/>
    <mergeCell ref="C2:G2"/>
    <mergeCell ref="C3:G3"/>
    <mergeCell ref="C4:G4"/>
    <mergeCell ref="C10:G10"/>
    <mergeCell ref="C65:G65"/>
    <mergeCell ref="C17:G17"/>
    <mergeCell ref="C18:G18"/>
    <mergeCell ref="C20:G20"/>
    <mergeCell ref="C21:G21"/>
    <mergeCell ref="C23:G23"/>
    <mergeCell ref="C26:G26"/>
    <mergeCell ref="C29:G29"/>
    <mergeCell ref="C32:G32"/>
    <mergeCell ref="C42:G42"/>
    <mergeCell ref="C48:G48"/>
    <mergeCell ref="C63:G63"/>
    <mergeCell ref="C84:G84"/>
    <mergeCell ref="C89:G89"/>
    <mergeCell ref="C92:G92"/>
    <mergeCell ref="C145:G145"/>
    <mergeCell ref="C69:G69"/>
    <mergeCell ref="C71:G71"/>
    <mergeCell ref="C74:G74"/>
    <mergeCell ref="C78:G78"/>
    <mergeCell ref="C79:G79"/>
    <mergeCell ref="C82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57</v>
      </c>
      <c r="C3" s="260" t="s">
        <v>58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53</v>
      </c>
      <c r="C4" s="263" t="s">
        <v>54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106</v>
      </c>
      <c r="C8" s="186" t="s">
        <v>107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8"/>
      <c r="S8" s="168"/>
      <c r="T8" s="169"/>
      <c r="U8" s="163"/>
      <c r="V8" s="163">
        <f>SUM(V9:V24)</f>
        <v>7.43</v>
      </c>
      <c r="W8" s="163"/>
      <c r="X8" s="163"/>
      <c r="AG8" t="s">
        <v>152</v>
      </c>
    </row>
    <row r="9" spans="1:60" outlineLevel="1" x14ac:dyDescent="0.2">
      <c r="A9" s="177">
        <v>1</v>
      </c>
      <c r="B9" s="178" t="s">
        <v>371</v>
      </c>
      <c r="C9" s="188" t="s">
        <v>372</v>
      </c>
      <c r="D9" s="179" t="s">
        <v>373</v>
      </c>
      <c r="E9" s="180">
        <v>1</v>
      </c>
      <c r="F9" s="181"/>
      <c r="G9" s="182">
        <f t="shared" ref="G9:G24" si="0">ROUND(E9*F9,2)</f>
        <v>0</v>
      </c>
      <c r="H9" s="181"/>
      <c r="I9" s="182">
        <f t="shared" ref="I9:I24" si="1">ROUND(E9*H9,2)</f>
        <v>0</v>
      </c>
      <c r="J9" s="181"/>
      <c r="K9" s="182">
        <f t="shared" ref="K9:K24" si="2">ROUND(E9*J9,2)</f>
        <v>0</v>
      </c>
      <c r="L9" s="182">
        <v>21</v>
      </c>
      <c r="M9" s="182">
        <f t="shared" ref="M9:M24" si="3">G9*(1+L9/100)</f>
        <v>0</v>
      </c>
      <c r="N9" s="182">
        <v>0</v>
      </c>
      <c r="O9" s="182">
        <f t="shared" ref="O9:O24" si="4">ROUND(E9*N9,2)</f>
        <v>0</v>
      </c>
      <c r="P9" s="182">
        <v>0</v>
      </c>
      <c r="Q9" s="182">
        <f t="shared" ref="Q9:Q24" si="5">ROUND(E9*P9,2)</f>
        <v>0</v>
      </c>
      <c r="R9" s="182"/>
      <c r="S9" s="182" t="s">
        <v>156</v>
      </c>
      <c r="T9" s="183" t="s">
        <v>157</v>
      </c>
      <c r="U9" s="161">
        <v>0</v>
      </c>
      <c r="V9" s="161">
        <f t="shared" ref="V9:V24" si="6">ROUND(E9*U9,2)</f>
        <v>0</v>
      </c>
      <c r="W9" s="161"/>
      <c r="X9" s="161" t="s">
        <v>293</v>
      </c>
      <c r="Y9" s="151"/>
      <c r="Z9" s="151"/>
      <c r="AA9" s="151"/>
      <c r="AB9" s="151"/>
      <c r="AC9" s="151"/>
      <c r="AD9" s="151"/>
      <c r="AE9" s="151"/>
      <c r="AF9" s="151"/>
      <c r="AG9" s="151" t="s">
        <v>374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375</v>
      </c>
      <c r="C10" s="188" t="s">
        <v>376</v>
      </c>
      <c r="D10" s="179" t="s">
        <v>373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217</v>
      </c>
      <c r="T10" s="183" t="s">
        <v>157</v>
      </c>
      <c r="U10" s="161">
        <v>0.98</v>
      </c>
      <c r="V10" s="161">
        <f t="shared" si="6"/>
        <v>0.98</v>
      </c>
      <c r="W10" s="161"/>
      <c r="X10" s="161" t="s">
        <v>218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377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378</v>
      </c>
      <c r="C11" s="188" t="s">
        <v>379</v>
      </c>
      <c r="D11" s="179" t="s">
        <v>373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156</v>
      </c>
      <c r="T11" s="183" t="s">
        <v>157</v>
      </c>
      <c r="U11" s="161">
        <v>0</v>
      </c>
      <c r="V11" s="161">
        <f t="shared" si="6"/>
        <v>0</v>
      </c>
      <c r="W11" s="161"/>
      <c r="X11" s="161" t="s">
        <v>293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375</v>
      </c>
      <c r="C12" s="188" t="s">
        <v>376</v>
      </c>
      <c r="D12" s="179" t="s">
        <v>373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217</v>
      </c>
      <c r="T12" s="183" t="s">
        <v>157</v>
      </c>
      <c r="U12" s="161">
        <v>0.98</v>
      </c>
      <c r="V12" s="161">
        <f t="shared" si="6"/>
        <v>0.98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377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380</v>
      </c>
      <c r="C13" s="188" t="s">
        <v>381</v>
      </c>
      <c r="D13" s="179" t="s">
        <v>373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156</v>
      </c>
      <c r="T13" s="183" t="s">
        <v>157</v>
      </c>
      <c r="U13" s="161">
        <v>0</v>
      </c>
      <c r="V13" s="161">
        <f t="shared" si="6"/>
        <v>0</v>
      </c>
      <c r="W13" s="161"/>
      <c r="X13" s="161" t="s">
        <v>293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6</v>
      </c>
      <c r="B14" s="178" t="s">
        <v>375</v>
      </c>
      <c r="C14" s="188" t="s">
        <v>376</v>
      </c>
      <c r="D14" s="179" t="s">
        <v>373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217</v>
      </c>
      <c r="T14" s="183" t="s">
        <v>157</v>
      </c>
      <c r="U14" s="161">
        <v>0.98</v>
      </c>
      <c r="V14" s="161">
        <f t="shared" si="6"/>
        <v>0.98</v>
      </c>
      <c r="W14" s="161"/>
      <c r="X14" s="161" t="s">
        <v>218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239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7</v>
      </c>
      <c r="B15" s="178" t="s">
        <v>382</v>
      </c>
      <c r="C15" s="188" t="s">
        <v>383</v>
      </c>
      <c r="D15" s="179" t="s">
        <v>373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156</v>
      </c>
      <c r="T15" s="183" t="s">
        <v>157</v>
      </c>
      <c r="U15" s="161">
        <v>0</v>
      </c>
      <c r="V15" s="161">
        <f t="shared" si="6"/>
        <v>0</v>
      </c>
      <c r="W15" s="161"/>
      <c r="X15" s="161" t="s">
        <v>293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8</v>
      </c>
      <c r="B16" s="178" t="s">
        <v>375</v>
      </c>
      <c r="C16" s="188" t="s">
        <v>376</v>
      </c>
      <c r="D16" s="179" t="s">
        <v>373</v>
      </c>
      <c r="E16" s="180">
        <v>3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217</v>
      </c>
      <c r="T16" s="183" t="s">
        <v>157</v>
      </c>
      <c r="U16" s="161">
        <v>0.98</v>
      </c>
      <c r="V16" s="161">
        <f t="shared" si="6"/>
        <v>2.94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377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9</v>
      </c>
      <c r="B17" s="178" t="s">
        <v>384</v>
      </c>
      <c r="C17" s="188" t="s">
        <v>385</v>
      </c>
      <c r="D17" s="179" t="s">
        <v>373</v>
      </c>
      <c r="E17" s="180">
        <v>3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156</v>
      </c>
      <c r="T17" s="183" t="s">
        <v>157</v>
      </c>
      <c r="U17" s="161">
        <v>0</v>
      </c>
      <c r="V17" s="161">
        <f t="shared" si="6"/>
        <v>0</v>
      </c>
      <c r="W17" s="161"/>
      <c r="X17" s="161" t="s">
        <v>293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10</v>
      </c>
      <c r="B18" s="178" t="s">
        <v>386</v>
      </c>
      <c r="C18" s="188" t="s">
        <v>387</v>
      </c>
      <c r="D18" s="179" t="s">
        <v>373</v>
      </c>
      <c r="E18" s="180">
        <v>3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217</v>
      </c>
      <c r="T18" s="183" t="s">
        <v>157</v>
      </c>
      <c r="U18" s="161">
        <v>0.16300000000000001</v>
      </c>
      <c r="V18" s="161">
        <f t="shared" si="6"/>
        <v>0.49</v>
      </c>
      <c r="W18" s="161"/>
      <c r="X18" s="161" t="s">
        <v>218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377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11</v>
      </c>
      <c r="B19" s="178" t="s">
        <v>388</v>
      </c>
      <c r="C19" s="188" t="s">
        <v>389</v>
      </c>
      <c r="D19" s="179" t="s">
        <v>373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156</v>
      </c>
      <c r="T19" s="183" t="s">
        <v>157</v>
      </c>
      <c r="U19" s="161">
        <v>0</v>
      </c>
      <c r="V19" s="161">
        <f t="shared" si="6"/>
        <v>0</v>
      </c>
      <c r="W19" s="161"/>
      <c r="X19" s="161" t="s">
        <v>293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12</v>
      </c>
      <c r="B20" s="178" t="s">
        <v>390</v>
      </c>
      <c r="C20" s="188" t="s">
        <v>391</v>
      </c>
      <c r="D20" s="179" t="s">
        <v>373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156</v>
      </c>
      <c r="T20" s="183" t="s">
        <v>157</v>
      </c>
      <c r="U20" s="161">
        <v>0</v>
      </c>
      <c r="V20" s="161">
        <f t="shared" si="6"/>
        <v>0</v>
      </c>
      <c r="W20" s="161"/>
      <c r="X20" s="161" t="s">
        <v>218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13</v>
      </c>
      <c r="B21" s="178" t="s">
        <v>392</v>
      </c>
      <c r="C21" s="188" t="s">
        <v>393</v>
      </c>
      <c r="D21" s="179" t="s">
        <v>373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156</v>
      </c>
      <c r="T21" s="183" t="s">
        <v>157</v>
      </c>
      <c r="U21" s="161">
        <v>0</v>
      </c>
      <c r="V21" s="161">
        <f t="shared" si="6"/>
        <v>0</v>
      </c>
      <c r="W21" s="161"/>
      <c r="X21" s="161" t="s">
        <v>293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14</v>
      </c>
      <c r="B22" s="178" t="s">
        <v>394</v>
      </c>
      <c r="C22" s="188" t="s">
        <v>395</v>
      </c>
      <c r="D22" s="179" t="s">
        <v>373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217</v>
      </c>
      <c r="T22" s="183" t="s">
        <v>157</v>
      </c>
      <c r="U22" s="161">
        <v>1.06</v>
      </c>
      <c r="V22" s="161">
        <f t="shared" si="6"/>
        <v>1.06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377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15</v>
      </c>
      <c r="B23" s="178" t="s">
        <v>396</v>
      </c>
      <c r="C23" s="188" t="s">
        <v>397</v>
      </c>
      <c r="D23" s="179" t="s">
        <v>373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156</v>
      </c>
      <c r="T23" s="183" t="s">
        <v>157</v>
      </c>
      <c r="U23" s="161">
        <v>0</v>
      </c>
      <c r="V23" s="161">
        <f t="shared" si="6"/>
        <v>0</v>
      </c>
      <c r="W23" s="161"/>
      <c r="X23" s="161" t="s">
        <v>293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16</v>
      </c>
      <c r="B24" s="178" t="s">
        <v>398</v>
      </c>
      <c r="C24" s="188" t="s">
        <v>399</v>
      </c>
      <c r="D24" s="179" t="s">
        <v>373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156</v>
      </c>
      <c r="T24" s="183" t="s">
        <v>157</v>
      </c>
      <c r="U24" s="161">
        <v>0</v>
      </c>
      <c r="V24" s="161">
        <f t="shared" si="6"/>
        <v>0</v>
      </c>
      <c r="W24" s="161"/>
      <c r="X24" s="161" t="s">
        <v>218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377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151</v>
      </c>
      <c r="B25" s="165" t="s">
        <v>116</v>
      </c>
      <c r="C25" s="186" t="s">
        <v>117</v>
      </c>
      <c r="D25" s="166"/>
      <c r="E25" s="167"/>
      <c r="F25" s="168"/>
      <c r="G25" s="168">
        <f>SUMIF(AG26:AG29,"&lt;&gt;NOR",G26:G29)</f>
        <v>0</v>
      </c>
      <c r="H25" s="168"/>
      <c r="I25" s="168">
        <f>SUM(I26:I29)</f>
        <v>0</v>
      </c>
      <c r="J25" s="168"/>
      <c r="K25" s="168">
        <f>SUM(K26:K29)</f>
        <v>0</v>
      </c>
      <c r="L25" s="168"/>
      <c r="M25" s="168">
        <f>SUM(M26:M29)</f>
        <v>0</v>
      </c>
      <c r="N25" s="168"/>
      <c r="O25" s="168">
        <f>SUM(O26:O29)</f>
        <v>0</v>
      </c>
      <c r="P25" s="168"/>
      <c r="Q25" s="168">
        <f>SUM(Q26:Q29)</f>
        <v>0</v>
      </c>
      <c r="R25" s="168"/>
      <c r="S25" s="168"/>
      <c r="T25" s="169"/>
      <c r="U25" s="163"/>
      <c r="V25" s="163">
        <f>SUM(V26:V29)</f>
        <v>2.2400000000000002</v>
      </c>
      <c r="W25" s="163"/>
      <c r="X25" s="163"/>
      <c r="AG25" t="s">
        <v>152</v>
      </c>
    </row>
    <row r="26" spans="1:60" outlineLevel="1" x14ac:dyDescent="0.2">
      <c r="A26" s="177">
        <v>17</v>
      </c>
      <c r="B26" s="178" t="s">
        <v>400</v>
      </c>
      <c r="C26" s="188" t="s">
        <v>401</v>
      </c>
      <c r="D26" s="179" t="s">
        <v>373</v>
      </c>
      <c r="E26" s="180">
        <v>2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2"/>
      <c r="S26" s="182" t="s">
        <v>156</v>
      </c>
      <c r="T26" s="183" t="s">
        <v>157</v>
      </c>
      <c r="U26" s="161">
        <v>0</v>
      </c>
      <c r="V26" s="161">
        <f>ROUND(E26*U26,2)</f>
        <v>0</v>
      </c>
      <c r="W26" s="161"/>
      <c r="X26" s="161" t="s">
        <v>293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18</v>
      </c>
      <c r="B27" s="178" t="s">
        <v>402</v>
      </c>
      <c r="C27" s="188" t="s">
        <v>403</v>
      </c>
      <c r="D27" s="179" t="s">
        <v>373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2"/>
      <c r="S27" s="182" t="s">
        <v>156</v>
      </c>
      <c r="T27" s="183" t="s">
        <v>157</v>
      </c>
      <c r="U27" s="161">
        <v>0</v>
      </c>
      <c r="V27" s="161">
        <f>ROUND(E27*U27,2)</f>
        <v>0</v>
      </c>
      <c r="W27" s="161"/>
      <c r="X27" s="161" t="s">
        <v>293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19</v>
      </c>
      <c r="B28" s="178" t="s">
        <v>404</v>
      </c>
      <c r="C28" s="188" t="s">
        <v>405</v>
      </c>
      <c r="D28" s="179" t="s">
        <v>373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293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7">
        <v>20</v>
      </c>
      <c r="B29" s="178" t="s">
        <v>406</v>
      </c>
      <c r="C29" s="188" t="s">
        <v>407</v>
      </c>
      <c r="D29" s="179" t="s">
        <v>373</v>
      </c>
      <c r="E29" s="180">
        <v>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 t="s">
        <v>217</v>
      </c>
      <c r="T29" s="183" t="s">
        <v>157</v>
      </c>
      <c r="U29" s="161">
        <v>1.1200000000000001</v>
      </c>
      <c r="V29" s="161">
        <f>ROUND(E29*U29,2)</f>
        <v>2.2400000000000002</v>
      </c>
      <c r="W29" s="161"/>
      <c r="X29" s="161" t="s">
        <v>218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377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4" t="s">
        <v>151</v>
      </c>
      <c r="B30" s="165" t="s">
        <v>108</v>
      </c>
      <c r="C30" s="186" t="s">
        <v>109</v>
      </c>
      <c r="D30" s="166"/>
      <c r="E30" s="167"/>
      <c r="F30" s="168"/>
      <c r="G30" s="168">
        <f>SUMIF(AG31:AG40,"&lt;&gt;NOR",G31:G40)</f>
        <v>0</v>
      </c>
      <c r="H30" s="168"/>
      <c r="I30" s="168">
        <f>SUM(I31:I40)</f>
        <v>0</v>
      </c>
      <c r="J30" s="168"/>
      <c r="K30" s="168">
        <f>SUM(K31:K40)</f>
        <v>0</v>
      </c>
      <c r="L30" s="168"/>
      <c r="M30" s="168">
        <f>SUM(M31:M40)</f>
        <v>0</v>
      </c>
      <c r="N30" s="168"/>
      <c r="O30" s="168">
        <f>SUM(O31:O40)</f>
        <v>0</v>
      </c>
      <c r="P30" s="168"/>
      <c r="Q30" s="168">
        <f>SUM(Q31:Q40)</f>
        <v>0</v>
      </c>
      <c r="R30" s="168"/>
      <c r="S30" s="168"/>
      <c r="T30" s="169"/>
      <c r="U30" s="163"/>
      <c r="V30" s="163">
        <f>SUM(V31:V40)</f>
        <v>7.08</v>
      </c>
      <c r="W30" s="163"/>
      <c r="X30" s="163"/>
      <c r="AG30" t="s">
        <v>152</v>
      </c>
    </row>
    <row r="31" spans="1:60" outlineLevel="1" x14ac:dyDescent="0.2">
      <c r="A31" s="177">
        <v>21</v>
      </c>
      <c r="B31" s="178" t="s">
        <v>408</v>
      </c>
      <c r="C31" s="188" t="s">
        <v>409</v>
      </c>
      <c r="D31" s="179" t="s">
        <v>373</v>
      </c>
      <c r="E31" s="180">
        <v>1</v>
      </c>
      <c r="F31" s="181"/>
      <c r="G31" s="182">
        <f t="shared" ref="G31:G40" si="7">ROUND(E31*F31,2)</f>
        <v>0</v>
      </c>
      <c r="H31" s="181"/>
      <c r="I31" s="182">
        <f t="shared" ref="I31:I40" si="8">ROUND(E31*H31,2)</f>
        <v>0</v>
      </c>
      <c r="J31" s="181"/>
      <c r="K31" s="182">
        <f t="shared" ref="K31:K40" si="9">ROUND(E31*J31,2)</f>
        <v>0</v>
      </c>
      <c r="L31" s="182">
        <v>21</v>
      </c>
      <c r="M31" s="182">
        <f t="shared" ref="M31:M40" si="10">G31*(1+L31/100)</f>
        <v>0</v>
      </c>
      <c r="N31" s="182">
        <v>0</v>
      </c>
      <c r="O31" s="182">
        <f t="shared" ref="O31:O40" si="11">ROUND(E31*N31,2)</f>
        <v>0</v>
      </c>
      <c r="P31" s="182">
        <v>0</v>
      </c>
      <c r="Q31" s="182">
        <f t="shared" ref="Q31:Q40" si="12">ROUND(E31*P31,2)</f>
        <v>0</v>
      </c>
      <c r="R31" s="182"/>
      <c r="S31" s="182" t="s">
        <v>156</v>
      </c>
      <c r="T31" s="183" t="s">
        <v>157</v>
      </c>
      <c r="U31" s="161">
        <v>0</v>
      </c>
      <c r="V31" s="161">
        <f t="shared" ref="V31:V40" si="13">ROUND(E31*U31,2)</f>
        <v>0</v>
      </c>
      <c r="W31" s="161"/>
      <c r="X31" s="161" t="s">
        <v>293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22</v>
      </c>
      <c r="B32" s="178" t="s">
        <v>410</v>
      </c>
      <c r="C32" s="188" t="s">
        <v>411</v>
      </c>
      <c r="D32" s="179" t="s">
        <v>373</v>
      </c>
      <c r="E32" s="180">
        <v>1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217</v>
      </c>
      <c r="T32" s="183" t="s">
        <v>157</v>
      </c>
      <c r="U32" s="161">
        <v>1.23</v>
      </c>
      <c r="V32" s="161">
        <f t="shared" si="13"/>
        <v>1.23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23</v>
      </c>
      <c r="B33" s="178" t="s">
        <v>412</v>
      </c>
      <c r="C33" s="188" t="s">
        <v>413</v>
      </c>
      <c r="D33" s="179" t="s">
        <v>373</v>
      </c>
      <c r="E33" s="180">
        <v>1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217</v>
      </c>
      <c r="T33" s="183" t="s">
        <v>157</v>
      </c>
      <c r="U33" s="161">
        <v>1.27</v>
      </c>
      <c r="V33" s="161">
        <f t="shared" si="13"/>
        <v>1.27</v>
      </c>
      <c r="W33" s="161"/>
      <c r="X33" s="161" t="s">
        <v>218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239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24</v>
      </c>
      <c r="B34" s="178" t="s">
        <v>412</v>
      </c>
      <c r="C34" s="188" t="s">
        <v>413</v>
      </c>
      <c r="D34" s="179" t="s">
        <v>373</v>
      </c>
      <c r="E34" s="180">
        <v>2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217</v>
      </c>
      <c r="T34" s="183" t="s">
        <v>157</v>
      </c>
      <c r="U34" s="161">
        <v>1.27</v>
      </c>
      <c r="V34" s="161">
        <f t="shared" si="13"/>
        <v>2.54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377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7">
        <v>25</v>
      </c>
      <c r="B35" s="178" t="s">
        <v>414</v>
      </c>
      <c r="C35" s="188" t="s">
        <v>415</v>
      </c>
      <c r="D35" s="179" t="s">
        <v>373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156</v>
      </c>
      <c r="T35" s="183" t="s">
        <v>157</v>
      </c>
      <c r="U35" s="161">
        <v>0</v>
      </c>
      <c r="V35" s="161">
        <f t="shared" si="13"/>
        <v>0</v>
      </c>
      <c r="W35" s="161"/>
      <c r="X35" s="161" t="s">
        <v>293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26</v>
      </c>
      <c r="B36" s="178" t="s">
        <v>416</v>
      </c>
      <c r="C36" s="188" t="s">
        <v>417</v>
      </c>
      <c r="D36" s="179" t="s">
        <v>373</v>
      </c>
      <c r="E36" s="180">
        <v>1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156</v>
      </c>
      <c r="T36" s="183" t="s">
        <v>157</v>
      </c>
      <c r="U36" s="161">
        <v>0</v>
      </c>
      <c r="V36" s="161">
        <f t="shared" si="13"/>
        <v>0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377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27</v>
      </c>
      <c r="B37" s="178" t="s">
        <v>418</v>
      </c>
      <c r="C37" s="188" t="s">
        <v>419</v>
      </c>
      <c r="D37" s="179" t="s">
        <v>373</v>
      </c>
      <c r="E37" s="180">
        <v>1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156</v>
      </c>
      <c r="T37" s="183" t="s">
        <v>157</v>
      </c>
      <c r="U37" s="161">
        <v>0</v>
      </c>
      <c r="V37" s="161">
        <f t="shared" si="13"/>
        <v>0</v>
      </c>
      <c r="W37" s="161"/>
      <c r="X37" s="161" t="s">
        <v>293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374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28</v>
      </c>
      <c r="B38" s="178" t="s">
        <v>420</v>
      </c>
      <c r="C38" s="188" t="s">
        <v>421</v>
      </c>
      <c r="D38" s="179" t="s">
        <v>373</v>
      </c>
      <c r="E38" s="180">
        <v>1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156</v>
      </c>
      <c r="T38" s="183" t="s">
        <v>157</v>
      </c>
      <c r="U38" s="161">
        <v>0</v>
      </c>
      <c r="V38" s="161">
        <f t="shared" si="13"/>
        <v>0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377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29</v>
      </c>
      <c r="B39" s="178" t="s">
        <v>422</v>
      </c>
      <c r="C39" s="188" t="s">
        <v>423</v>
      </c>
      <c r="D39" s="179" t="s">
        <v>373</v>
      </c>
      <c r="E39" s="180">
        <v>1</v>
      </c>
      <c r="F39" s="181"/>
      <c r="G39" s="182">
        <f t="shared" si="7"/>
        <v>0</v>
      </c>
      <c r="H39" s="181"/>
      <c r="I39" s="182">
        <f t="shared" si="8"/>
        <v>0</v>
      </c>
      <c r="J39" s="181"/>
      <c r="K39" s="182">
        <f t="shared" si="9"/>
        <v>0</v>
      </c>
      <c r="L39" s="182">
        <v>21</v>
      </c>
      <c r="M39" s="182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2"/>
      <c r="S39" s="182" t="s">
        <v>156</v>
      </c>
      <c r="T39" s="183" t="s">
        <v>157</v>
      </c>
      <c r="U39" s="161">
        <v>0</v>
      </c>
      <c r="V39" s="161">
        <f t="shared" si="13"/>
        <v>0</v>
      </c>
      <c r="W39" s="161"/>
      <c r="X39" s="161" t="s">
        <v>293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30</v>
      </c>
      <c r="B40" s="178" t="s">
        <v>424</v>
      </c>
      <c r="C40" s="188" t="s">
        <v>425</v>
      </c>
      <c r="D40" s="179" t="s">
        <v>373</v>
      </c>
      <c r="E40" s="180">
        <v>1</v>
      </c>
      <c r="F40" s="181"/>
      <c r="G40" s="182">
        <f t="shared" si="7"/>
        <v>0</v>
      </c>
      <c r="H40" s="181"/>
      <c r="I40" s="182">
        <f t="shared" si="8"/>
        <v>0</v>
      </c>
      <c r="J40" s="181"/>
      <c r="K40" s="182">
        <f t="shared" si="9"/>
        <v>0</v>
      </c>
      <c r="L40" s="182">
        <v>21</v>
      </c>
      <c r="M40" s="182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2"/>
      <c r="S40" s="182" t="s">
        <v>217</v>
      </c>
      <c r="T40" s="183" t="s">
        <v>157</v>
      </c>
      <c r="U40" s="161">
        <v>2.04</v>
      </c>
      <c r="V40" s="161">
        <f t="shared" si="13"/>
        <v>2.04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151</v>
      </c>
      <c r="B41" s="165" t="s">
        <v>110</v>
      </c>
      <c r="C41" s="186" t="s">
        <v>111</v>
      </c>
      <c r="D41" s="166"/>
      <c r="E41" s="167"/>
      <c r="F41" s="168"/>
      <c r="G41" s="168">
        <f>SUMIF(AG42:AG53,"&lt;&gt;NOR",G42:G53)</f>
        <v>0</v>
      </c>
      <c r="H41" s="168"/>
      <c r="I41" s="168">
        <f>SUM(I42:I53)</f>
        <v>0</v>
      </c>
      <c r="J41" s="168"/>
      <c r="K41" s="168">
        <f>SUM(K42:K53)</f>
        <v>0</v>
      </c>
      <c r="L41" s="168"/>
      <c r="M41" s="168">
        <f>SUM(M42:M53)</f>
        <v>0</v>
      </c>
      <c r="N41" s="168"/>
      <c r="O41" s="168">
        <f>SUM(O42:O53)</f>
        <v>0</v>
      </c>
      <c r="P41" s="168"/>
      <c r="Q41" s="168">
        <f>SUM(Q42:Q53)</f>
        <v>0</v>
      </c>
      <c r="R41" s="168"/>
      <c r="S41" s="168"/>
      <c r="T41" s="169"/>
      <c r="U41" s="163"/>
      <c r="V41" s="163">
        <f>SUM(V42:V53)</f>
        <v>30.599999999999998</v>
      </c>
      <c r="W41" s="163"/>
      <c r="X41" s="163"/>
      <c r="AG41" t="s">
        <v>152</v>
      </c>
    </row>
    <row r="42" spans="1:60" outlineLevel="1" x14ac:dyDescent="0.2">
      <c r="A42" s="177">
        <v>31</v>
      </c>
      <c r="B42" s="178" t="s">
        <v>426</v>
      </c>
      <c r="C42" s="188" t="s">
        <v>427</v>
      </c>
      <c r="D42" s="179" t="s">
        <v>283</v>
      </c>
      <c r="E42" s="180">
        <v>60</v>
      </c>
      <c r="F42" s="181"/>
      <c r="G42" s="182">
        <f t="shared" ref="G42:G53" si="14">ROUND(E42*F42,2)</f>
        <v>0</v>
      </c>
      <c r="H42" s="181"/>
      <c r="I42" s="182">
        <f t="shared" ref="I42:I53" si="15">ROUND(E42*H42,2)</f>
        <v>0</v>
      </c>
      <c r="J42" s="181"/>
      <c r="K42" s="182">
        <f t="shared" ref="K42:K53" si="16">ROUND(E42*J42,2)</f>
        <v>0</v>
      </c>
      <c r="L42" s="182">
        <v>21</v>
      </c>
      <c r="M42" s="182">
        <f t="shared" ref="M42:M53" si="17">G42*(1+L42/100)</f>
        <v>0</v>
      </c>
      <c r="N42" s="182">
        <v>0</v>
      </c>
      <c r="O42" s="182">
        <f t="shared" ref="O42:O53" si="18">ROUND(E42*N42,2)</f>
        <v>0</v>
      </c>
      <c r="P42" s="182">
        <v>0</v>
      </c>
      <c r="Q42" s="182">
        <f t="shared" ref="Q42:Q53" si="19">ROUND(E42*P42,2)</f>
        <v>0</v>
      </c>
      <c r="R42" s="182"/>
      <c r="S42" s="182" t="s">
        <v>156</v>
      </c>
      <c r="T42" s="183" t="s">
        <v>157</v>
      </c>
      <c r="U42" s="161">
        <v>0</v>
      </c>
      <c r="V42" s="161">
        <f t="shared" ref="V42:V53" si="20">ROUND(E42*U42,2)</f>
        <v>0</v>
      </c>
      <c r="W42" s="161"/>
      <c r="X42" s="161" t="s">
        <v>293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32</v>
      </c>
      <c r="B43" s="178" t="s">
        <v>428</v>
      </c>
      <c r="C43" s="188" t="s">
        <v>429</v>
      </c>
      <c r="D43" s="179" t="s">
        <v>283</v>
      </c>
      <c r="E43" s="180">
        <v>30</v>
      </c>
      <c r="F43" s="181"/>
      <c r="G43" s="182">
        <f t="shared" si="14"/>
        <v>0</v>
      </c>
      <c r="H43" s="181"/>
      <c r="I43" s="182">
        <f t="shared" si="15"/>
        <v>0</v>
      </c>
      <c r="J43" s="181"/>
      <c r="K43" s="182">
        <f t="shared" si="16"/>
        <v>0</v>
      </c>
      <c r="L43" s="182">
        <v>21</v>
      </c>
      <c r="M43" s="182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2"/>
      <c r="S43" s="182" t="s">
        <v>156</v>
      </c>
      <c r="T43" s="183" t="s">
        <v>157</v>
      </c>
      <c r="U43" s="161">
        <v>0</v>
      </c>
      <c r="V43" s="161">
        <f t="shared" si="20"/>
        <v>0</v>
      </c>
      <c r="W43" s="161"/>
      <c r="X43" s="161" t="s">
        <v>293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7">
        <v>33</v>
      </c>
      <c r="B44" s="178" t="s">
        <v>430</v>
      </c>
      <c r="C44" s="188" t="s">
        <v>431</v>
      </c>
      <c r="D44" s="179" t="s">
        <v>283</v>
      </c>
      <c r="E44" s="180">
        <v>40</v>
      </c>
      <c r="F44" s="181"/>
      <c r="G44" s="182">
        <f t="shared" si="14"/>
        <v>0</v>
      </c>
      <c r="H44" s="181"/>
      <c r="I44" s="182">
        <f t="shared" si="15"/>
        <v>0</v>
      </c>
      <c r="J44" s="181"/>
      <c r="K44" s="182">
        <f t="shared" si="16"/>
        <v>0</v>
      </c>
      <c r="L44" s="182">
        <v>21</v>
      </c>
      <c r="M44" s="182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2"/>
      <c r="S44" s="182" t="s">
        <v>156</v>
      </c>
      <c r="T44" s="183" t="s">
        <v>157</v>
      </c>
      <c r="U44" s="161">
        <v>0</v>
      </c>
      <c r="V44" s="161">
        <f t="shared" si="20"/>
        <v>0</v>
      </c>
      <c r="W44" s="161"/>
      <c r="X44" s="161" t="s">
        <v>293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7">
        <v>34</v>
      </c>
      <c r="B45" s="178" t="s">
        <v>432</v>
      </c>
      <c r="C45" s="188" t="s">
        <v>433</v>
      </c>
      <c r="D45" s="179" t="s">
        <v>283</v>
      </c>
      <c r="E45" s="180">
        <v>5</v>
      </c>
      <c r="F45" s="181"/>
      <c r="G45" s="182">
        <f t="shared" si="14"/>
        <v>0</v>
      </c>
      <c r="H45" s="181"/>
      <c r="I45" s="182">
        <f t="shared" si="15"/>
        <v>0</v>
      </c>
      <c r="J45" s="181"/>
      <c r="K45" s="182">
        <f t="shared" si="16"/>
        <v>0</v>
      </c>
      <c r="L45" s="182">
        <v>21</v>
      </c>
      <c r="M45" s="182">
        <f t="shared" si="17"/>
        <v>0</v>
      </c>
      <c r="N45" s="182">
        <v>0</v>
      </c>
      <c r="O45" s="182">
        <f t="shared" si="18"/>
        <v>0</v>
      </c>
      <c r="P45" s="182">
        <v>0</v>
      </c>
      <c r="Q45" s="182">
        <f t="shared" si="19"/>
        <v>0</v>
      </c>
      <c r="R45" s="182" t="s">
        <v>291</v>
      </c>
      <c r="S45" s="182" t="s">
        <v>217</v>
      </c>
      <c r="T45" s="183" t="s">
        <v>157</v>
      </c>
      <c r="U45" s="161">
        <v>0</v>
      </c>
      <c r="V45" s="161">
        <f t="shared" si="20"/>
        <v>0</v>
      </c>
      <c r="W45" s="161"/>
      <c r="X45" s="161" t="s">
        <v>293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56.25" outlineLevel="1" x14ac:dyDescent="0.2">
      <c r="A46" s="177">
        <v>35</v>
      </c>
      <c r="B46" s="178" t="s">
        <v>434</v>
      </c>
      <c r="C46" s="188" t="s">
        <v>435</v>
      </c>
      <c r="D46" s="179" t="s">
        <v>283</v>
      </c>
      <c r="E46" s="180">
        <v>40</v>
      </c>
      <c r="F46" s="181"/>
      <c r="G46" s="182">
        <f t="shared" si="14"/>
        <v>0</v>
      </c>
      <c r="H46" s="181"/>
      <c r="I46" s="182">
        <f t="shared" si="15"/>
        <v>0</v>
      </c>
      <c r="J46" s="181"/>
      <c r="K46" s="182">
        <f t="shared" si="16"/>
        <v>0</v>
      </c>
      <c r="L46" s="182">
        <v>21</v>
      </c>
      <c r="M46" s="182">
        <f t="shared" si="17"/>
        <v>0</v>
      </c>
      <c r="N46" s="182">
        <v>0</v>
      </c>
      <c r="O46" s="182">
        <f t="shared" si="18"/>
        <v>0</v>
      </c>
      <c r="P46" s="182">
        <v>0</v>
      </c>
      <c r="Q46" s="182">
        <f t="shared" si="19"/>
        <v>0</v>
      </c>
      <c r="R46" s="182" t="s">
        <v>291</v>
      </c>
      <c r="S46" s="182" t="s">
        <v>217</v>
      </c>
      <c r="T46" s="183" t="s">
        <v>157</v>
      </c>
      <c r="U46" s="161">
        <v>0</v>
      </c>
      <c r="V46" s="161">
        <f t="shared" si="20"/>
        <v>0</v>
      </c>
      <c r="W46" s="161"/>
      <c r="X46" s="161" t="s">
        <v>293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56.25" outlineLevel="1" x14ac:dyDescent="0.2">
      <c r="A47" s="177">
        <v>36</v>
      </c>
      <c r="B47" s="178" t="s">
        <v>436</v>
      </c>
      <c r="C47" s="188" t="s">
        <v>437</v>
      </c>
      <c r="D47" s="179" t="s">
        <v>283</v>
      </c>
      <c r="E47" s="180">
        <v>35</v>
      </c>
      <c r="F47" s="181"/>
      <c r="G47" s="182">
        <f t="shared" si="14"/>
        <v>0</v>
      </c>
      <c r="H47" s="181"/>
      <c r="I47" s="182">
        <f t="shared" si="15"/>
        <v>0</v>
      </c>
      <c r="J47" s="181"/>
      <c r="K47" s="182">
        <f t="shared" si="16"/>
        <v>0</v>
      </c>
      <c r="L47" s="182">
        <v>21</v>
      </c>
      <c r="M47" s="182">
        <f t="shared" si="17"/>
        <v>0</v>
      </c>
      <c r="N47" s="182">
        <v>0</v>
      </c>
      <c r="O47" s="182">
        <f t="shared" si="18"/>
        <v>0</v>
      </c>
      <c r="P47" s="182">
        <v>0</v>
      </c>
      <c r="Q47" s="182">
        <f t="shared" si="19"/>
        <v>0</v>
      </c>
      <c r="R47" s="182" t="s">
        <v>291</v>
      </c>
      <c r="S47" s="182" t="s">
        <v>217</v>
      </c>
      <c r="T47" s="183" t="s">
        <v>157</v>
      </c>
      <c r="U47" s="161">
        <v>0</v>
      </c>
      <c r="V47" s="161">
        <f t="shared" si="20"/>
        <v>0</v>
      </c>
      <c r="W47" s="161"/>
      <c r="X47" s="161" t="s">
        <v>293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37</v>
      </c>
      <c r="B48" s="178" t="s">
        <v>438</v>
      </c>
      <c r="C48" s="188" t="s">
        <v>439</v>
      </c>
      <c r="D48" s="179" t="s">
        <v>283</v>
      </c>
      <c r="E48" s="180">
        <v>4</v>
      </c>
      <c r="F48" s="181"/>
      <c r="G48" s="182">
        <f t="shared" si="14"/>
        <v>0</v>
      </c>
      <c r="H48" s="181"/>
      <c r="I48" s="182">
        <f t="shared" si="15"/>
        <v>0</v>
      </c>
      <c r="J48" s="181"/>
      <c r="K48" s="182">
        <f t="shared" si="16"/>
        <v>0</v>
      </c>
      <c r="L48" s="182">
        <v>21</v>
      </c>
      <c r="M48" s="182">
        <f t="shared" si="17"/>
        <v>0</v>
      </c>
      <c r="N48" s="182">
        <v>0</v>
      </c>
      <c r="O48" s="182">
        <f t="shared" si="18"/>
        <v>0</v>
      </c>
      <c r="P48" s="182">
        <v>0</v>
      </c>
      <c r="Q48" s="182">
        <f t="shared" si="19"/>
        <v>0</v>
      </c>
      <c r="R48" s="182"/>
      <c r="S48" s="182" t="s">
        <v>156</v>
      </c>
      <c r="T48" s="183" t="s">
        <v>157</v>
      </c>
      <c r="U48" s="161">
        <v>0</v>
      </c>
      <c r="V48" s="161">
        <f t="shared" si="20"/>
        <v>0</v>
      </c>
      <c r="W48" s="161"/>
      <c r="X48" s="161" t="s">
        <v>293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38</v>
      </c>
      <c r="B49" s="178" t="s">
        <v>440</v>
      </c>
      <c r="C49" s="188" t="s">
        <v>441</v>
      </c>
      <c r="D49" s="179" t="s">
        <v>283</v>
      </c>
      <c r="E49" s="180">
        <v>45</v>
      </c>
      <c r="F49" s="181"/>
      <c r="G49" s="182">
        <f t="shared" si="14"/>
        <v>0</v>
      </c>
      <c r="H49" s="181"/>
      <c r="I49" s="182">
        <f t="shared" si="15"/>
        <v>0</v>
      </c>
      <c r="J49" s="181"/>
      <c r="K49" s="182">
        <f t="shared" si="16"/>
        <v>0</v>
      </c>
      <c r="L49" s="182">
        <v>21</v>
      </c>
      <c r="M49" s="182">
        <f t="shared" si="17"/>
        <v>0</v>
      </c>
      <c r="N49" s="182">
        <v>0</v>
      </c>
      <c r="O49" s="182">
        <f t="shared" si="18"/>
        <v>0</v>
      </c>
      <c r="P49" s="182">
        <v>0</v>
      </c>
      <c r="Q49" s="182">
        <f t="shared" si="19"/>
        <v>0</v>
      </c>
      <c r="R49" s="182"/>
      <c r="S49" s="182" t="s">
        <v>156</v>
      </c>
      <c r="T49" s="183" t="s">
        <v>157</v>
      </c>
      <c r="U49" s="161">
        <v>0</v>
      </c>
      <c r="V49" s="161">
        <f t="shared" si="20"/>
        <v>0</v>
      </c>
      <c r="W49" s="161"/>
      <c r="X49" s="161" t="s">
        <v>293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374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39</v>
      </c>
      <c r="B50" s="178" t="s">
        <v>442</v>
      </c>
      <c r="C50" s="188" t="s">
        <v>443</v>
      </c>
      <c r="D50" s="179" t="s">
        <v>283</v>
      </c>
      <c r="E50" s="180">
        <v>75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2"/>
      <c r="S50" s="182" t="s">
        <v>217</v>
      </c>
      <c r="T50" s="183" t="s">
        <v>157</v>
      </c>
      <c r="U50" s="161">
        <v>0.11233</v>
      </c>
      <c r="V50" s="161">
        <f t="shared" si="20"/>
        <v>8.42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377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40</v>
      </c>
      <c r="B51" s="178" t="s">
        <v>444</v>
      </c>
      <c r="C51" s="188" t="s">
        <v>445</v>
      </c>
      <c r="D51" s="179" t="s">
        <v>283</v>
      </c>
      <c r="E51" s="180">
        <v>130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2"/>
      <c r="S51" s="182" t="s">
        <v>217</v>
      </c>
      <c r="T51" s="183" t="s">
        <v>157</v>
      </c>
      <c r="U51" s="161">
        <v>0.14632999999999999</v>
      </c>
      <c r="V51" s="161">
        <f t="shared" si="20"/>
        <v>19.02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377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41</v>
      </c>
      <c r="B52" s="178" t="s">
        <v>446</v>
      </c>
      <c r="C52" s="188" t="s">
        <v>447</v>
      </c>
      <c r="D52" s="179" t="s">
        <v>283</v>
      </c>
      <c r="E52" s="180">
        <v>5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2" t="s">
        <v>448</v>
      </c>
      <c r="S52" s="182" t="s">
        <v>217</v>
      </c>
      <c r="T52" s="183" t="s">
        <v>157</v>
      </c>
      <c r="U52" s="161">
        <v>4.6330000000000003E-2</v>
      </c>
      <c r="V52" s="161">
        <f t="shared" si="20"/>
        <v>0.23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377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7">
        <v>42</v>
      </c>
      <c r="B53" s="178" t="s">
        <v>449</v>
      </c>
      <c r="C53" s="188" t="s">
        <v>450</v>
      </c>
      <c r="D53" s="179" t="s">
        <v>373</v>
      </c>
      <c r="E53" s="180">
        <v>58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2">
        <v>0</v>
      </c>
      <c r="O53" s="182">
        <f t="shared" si="18"/>
        <v>0</v>
      </c>
      <c r="P53" s="182">
        <v>0</v>
      </c>
      <c r="Q53" s="182">
        <f t="shared" si="19"/>
        <v>0</v>
      </c>
      <c r="R53" s="182" t="s">
        <v>448</v>
      </c>
      <c r="S53" s="182" t="s">
        <v>217</v>
      </c>
      <c r="T53" s="183" t="s">
        <v>157</v>
      </c>
      <c r="U53" s="161">
        <v>5.0500000000000003E-2</v>
      </c>
      <c r="V53" s="161">
        <f t="shared" si="20"/>
        <v>2.93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377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114</v>
      </c>
      <c r="C54" s="186" t="s">
        <v>115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8"/>
      <c r="O54" s="168">
        <f>SUM(O55:O58)</f>
        <v>0</v>
      </c>
      <c r="P54" s="168"/>
      <c r="Q54" s="168">
        <f>SUM(Q55:Q58)</f>
        <v>0</v>
      </c>
      <c r="R54" s="168"/>
      <c r="S54" s="168"/>
      <c r="T54" s="169"/>
      <c r="U54" s="163"/>
      <c r="V54" s="163">
        <f>SUM(V55:V58)</f>
        <v>45.680000000000007</v>
      </c>
      <c r="W54" s="163"/>
      <c r="X54" s="163"/>
      <c r="AG54" t="s">
        <v>152</v>
      </c>
    </row>
    <row r="55" spans="1:60" outlineLevel="1" x14ac:dyDescent="0.2">
      <c r="A55" s="177">
        <v>43</v>
      </c>
      <c r="B55" s="178" t="s">
        <v>451</v>
      </c>
      <c r="C55" s="188" t="s">
        <v>452</v>
      </c>
      <c r="D55" s="179" t="s">
        <v>453</v>
      </c>
      <c r="E55" s="180">
        <v>21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217</v>
      </c>
      <c r="T55" s="183" t="s">
        <v>157</v>
      </c>
      <c r="U55" s="161">
        <v>1.23</v>
      </c>
      <c r="V55" s="161">
        <f>ROUND(E55*U55,2)</f>
        <v>25.83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377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44</v>
      </c>
      <c r="B56" s="178" t="s">
        <v>454</v>
      </c>
      <c r="C56" s="188" t="s">
        <v>455</v>
      </c>
      <c r="D56" s="179" t="s">
        <v>453</v>
      </c>
      <c r="E56" s="180">
        <v>21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217</v>
      </c>
      <c r="T56" s="183" t="s">
        <v>157</v>
      </c>
      <c r="U56" s="161">
        <v>0.77</v>
      </c>
      <c r="V56" s="161">
        <f>ROUND(E56*U56,2)</f>
        <v>16.170000000000002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377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45</v>
      </c>
      <c r="B57" s="178" t="s">
        <v>456</v>
      </c>
      <c r="C57" s="188" t="s">
        <v>457</v>
      </c>
      <c r="D57" s="179" t="s">
        <v>453</v>
      </c>
      <c r="E57" s="180">
        <v>4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217</v>
      </c>
      <c r="T57" s="183" t="s">
        <v>157</v>
      </c>
      <c r="U57" s="161">
        <v>0.46</v>
      </c>
      <c r="V57" s="161">
        <f>ROUND(E57*U57,2)</f>
        <v>1.84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46</v>
      </c>
      <c r="B58" s="178" t="s">
        <v>458</v>
      </c>
      <c r="C58" s="188" t="s">
        <v>459</v>
      </c>
      <c r="D58" s="179" t="s">
        <v>453</v>
      </c>
      <c r="E58" s="180">
        <v>4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217</v>
      </c>
      <c r="T58" s="183" t="s">
        <v>157</v>
      </c>
      <c r="U58" s="161">
        <v>0.46</v>
      </c>
      <c r="V58" s="161">
        <f>ROUND(E58*U58,2)</f>
        <v>1.84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4" t="s">
        <v>151</v>
      </c>
      <c r="B59" s="165" t="s">
        <v>112</v>
      </c>
      <c r="C59" s="186" t="s">
        <v>113</v>
      </c>
      <c r="D59" s="166"/>
      <c r="E59" s="167"/>
      <c r="F59" s="168"/>
      <c r="G59" s="168">
        <f>SUMIF(AG60:AG73,"&lt;&gt;NOR",G60:G73)</f>
        <v>0</v>
      </c>
      <c r="H59" s="168"/>
      <c r="I59" s="168">
        <f>SUM(I60:I73)</f>
        <v>0</v>
      </c>
      <c r="J59" s="168"/>
      <c r="K59" s="168">
        <f>SUM(K60:K73)</f>
        <v>0</v>
      </c>
      <c r="L59" s="168"/>
      <c r="M59" s="168">
        <f>SUM(M60:M73)</f>
        <v>0</v>
      </c>
      <c r="N59" s="168"/>
      <c r="O59" s="168">
        <f>SUM(O60:O73)</f>
        <v>0</v>
      </c>
      <c r="P59" s="168"/>
      <c r="Q59" s="168">
        <f>SUM(Q60:Q73)</f>
        <v>0</v>
      </c>
      <c r="R59" s="168"/>
      <c r="S59" s="168"/>
      <c r="T59" s="169"/>
      <c r="U59" s="163"/>
      <c r="V59" s="163">
        <f>SUM(V60:V73)</f>
        <v>18.149999999999999</v>
      </c>
      <c r="W59" s="163"/>
      <c r="X59" s="163"/>
      <c r="AG59" t="s">
        <v>152</v>
      </c>
    </row>
    <row r="60" spans="1:60" outlineLevel="1" x14ac:dyDescent="0.2">
      <c r="A60" s="177">
        <v>47</v>
      </c>
      <c r="B60" s="178" t="s">
        <v>460</v>
      </c>
      <c r="C60" s="188" t="s">
        <v>461</v>
      </c>
      <c r="D60" s="179" t="s">
        <v>238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/>
      <c r="S60" s="182" t="s">
        <v>156</v>
      </c>
      <c r="T60" s="183" t="s">
        <v>157</v>
      </c>
      <c r="U60" s="161">
        <v>0</v>
      </c>
      <c r="V60" s="161">
        <f>ROUND(E60*U60,2)</f>
        <v>0</v>
      </c>
      <c r="W60" s="161"/>
      <c r="X60" s="161" t="s">
        <v>293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7">
        <v>48</v>
      </c>
      <c r="B61" s="178" t="s">
        <v>462</v>
      </c>
      <c r="C61" s="188" t="s">
        <v>463</v>
      </c>
      <c r="D61" s="179" t="s">
        <v>238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/>
      <c r="S61" s="182" t="s">
        <v>156</v>
      </c>
      <c r="T61" s="183" t="s">
        <v>157</v>
      </c>
      <c r="U61" s="161">
        <v>0</v>
      </c>
      <c r="V61" s="161">
        <f>ROUND(E61*U61,2)</f>
        <v>0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377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7">
        <v>49</v>
      </c>
      <c r="B62" s="178" t="s">
        <v>464</v>
      </c>
      <c r="C62" s="188" t="s">
        <v>465</v>
      </c>
      <c r="D62" s="179" t="s">
        <v>238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2"/>
      <c r="S62" s="182" t="s">
        <v>156</v>
      </c>
      <c r="T62" s="183" t="s">
        <v>157</v>
      </c>
      <c r="U62" s="161">
        <v>0</v>
      </c>
      <c r="V62" s="161">
        <f>ROUND(E62*U62,2)</f>
        <v>0</v>
      </c>
      <c r="W62" s="161"/>
      <c r="X62" s="161" t="s">
        <v>218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377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67.5" outlineLevel="1" x14ac:dyDescent="0.2">
      <c r="A63" s="170">
        <v>50</v>
      </c>
      <c r="B63" s="171" t="s">
        <v>466</v>
      </c>
      <c r="C63" s="187" t="s">
        <v>467</v>
      </c>
      <c r="D63" s="172" t="s">
        <v>373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156</v>
      </c>
      <c r="T63" s="176" t="s">
        <v>157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255" t="s">
        <v>468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161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84" t="str">
        <f>C64</f>
        <v>s výzbrojí pro silové napojení všech připojených zařízení a jejich ovládání a jejich příslušenstvím a s výstrojí pro připojení všech periferií - dle dílenské dokumentaca a použitém PLC/DDC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51</v>
      </c>
      <c r="B65" s="171" t="s">
        <v>469</v>
      </c>
      <c r="C65" s="187" t="s">
        <v>470</v>
      </c>
      <c r="D65" s="172" t="s">
        <v>373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448</v>
      </c>
      <c r="S65" s="175" t="s">
        <v>217</v>
      </c>
      <c r="T65" s="176" t="s">
        <v>157</v>
      </c>
      <c r="U65" s="161">
        <v>2.65</v>
      </c>
      <c r="V65" s="161">
        <f>ROUND(E65*U65,2)</f>
        <v>2.65</v>
      </c>
      <c r="W65" s="161"/>
      <c r="X65" s="161" t="s">
        <v>218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239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66" t="s">
        <v>471</v>
      </c>
      <c r="D66" s="267"/>
      <c r="E66" s="267"/>
      <c r="F66" s="267"/>
      <c r="G66" s="26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4" t="str">
        <f>C66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52</v>
      </c>
      <c r="B67" s="178" t="s">
        <v>472</v>
      </c>
      <c r="C67" s="188" t="s">
        <v>473</v>
      </c>
      <c r="D67" s="179" t="s">
        <v>474</v>
      </c>
      <c r="E67" s="180">
        <v>2</v>
      </c>
      <c r="F67" s="181"/>
      <c r="G67" s="182">
        <f t="shared" ref="G67:G73" si="21">ROUND(E67*F67,2)</f>
        <v>0</v>
      </c>
      <c r="H67" s="181"/>
      <c r="I67" s="182">
        <f t="shared" ref="I67:I73" si="22">ROUND(E67*H67,2)</f>
        <v>0</v>
      </c>
      <c r="J67" s="181"/>
      <c r="K67" s="182">
        <f t="shared" ref="K67:K73" si="23">ROUND(E67*J67,2)</f>
        <v>0</v>
      </c>
      <c r="L67" s="182">
        <v>21</v>
      </c>
      <c r="M67" s="182">
        <f t="shared" ref="M67:M73" si="24">G67*(1+L67/100)</f>
        <v>0</v>
      </c>
      <c r="N67" s="182">
        <v>0</v>
      </c>
      <c r="O67" s="182">
        <f t="shared" ref="O67:O73" si="25">ROUND(E67*N67,2)</f>
        <v>0</v>
      </c>
      <c r="P67" s="182">
        <v>0</v>
      </c>
      <c r="Q67" s="182">
        <f t="shared" ref="Q67:Q73" si="26"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 t="shared" ref="V67:V73" si="27"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377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7">
        <v>53</v>
      </c>
      <c r="B68" s="178" t="s">
        <v>475</v>
      </c>
      <c r="C68" s="188" t="s">
        <v>476</v>
      </c>
      <c r="D68" s="179" t="s">
        <v>238</v>
      </c>
      <c r="E68" s="180">
        <v>1</v>
      </c>
      <c r="F68" s="181"/>
      <c r="G68" s="182">
        <f t="shared" si="21"/>
        <v>0</v>
      </c>
      <c r="H68" s="181"/>
      <c r="I68" s="182">
        <f t="shared" si="22"/>
        <v>0</v>
      </c>
      <c r="J68" s="181"/>
      <c r="K68" s="182">
        <f t="shared" si="23"/>
        <v>0</v>
      </c>
      <c r="L68" s="182">
        <v>21</v>
      </c>
      <c r="M68" s="182">
        <f t="shared" si="24"/>
        <v>0</v>
      </c>
      <c r="N68" s="182">
        <v>0</v>
      </c>
      <c r="O68" s="182">
        <f t="shared" si="25"/>
        <v>0</v>
      </c>
      <c r="P68" s="182">
        <v>0</v>
      </c>
      <c r="Q68" s="182">
        <f t="shared" si="26"/>
        <v>0</v>
      </c>
      <c r="R68" s="182"/>
      <c r="S68" s="182" t="s">
        <v>156</v>
      </c>
      <c r="T68" s="183" t="s">
        <v>157</v>
      </c>
      <c r="U68" s="161">
        <v>0</v>
      </c>
      <c r="V68" s="161">
        <f t="shared" si="27"/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377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7">
        <v>54</v>
      </c>
      <c r="B69" s="178" t="s">
        <v>477</v>
      </c>
      <c r="C69" s="188" t="s">
        <v>478</v>
      </c>
      <c r="D69" s="179" t="s">
        <v>238</v>
      </c>
      <c r="E69" s="180">
        <v>1</v>
      </c>
      <c r="F69" s="181"/>
      <c r="G69" s="182">
        <f t="shared" si="21"/>
        <v>0</v>
      </c>
      <c r="H69" s="181"/>
      <c r="I69" s="182">
        <f t="shared" si="22"/>
        <v>0</v>
      </c>
      <c r="J69" s="181"/>
      <c r="K69" s="182">
        <f t="shared" si="23"/>
        <v>0</v>
      </c>
      <c r="L69" s="182">
        <v>21</v>
      </c>
      <c r="M69" s="182">
        <f t="shared" si="24"/>
        <v>0</v>
      </c>
      <c r="N69" s="182">
        <v>0</v>
      </c>
      <c r="O69" s="182">
        <f t="shared" si="25"/>
        <v>0</v>
      </c>
      <c r="P69" s="182">
        <v>0</v>
      </c>
      <c r="Q69" s="182">
        <f t="shared" si="26"/>
        <v>0</v>
      </c>
      <c r="R69" s="182"/>
      <c r="S69" s="182" t="s">
        <v>156</v>
      </c>
      <c r="T69" s="183" t="s">
        <v>157</v>
      </c>
      <c r="U69" s="161">
        <v>0</v>
      </c>
      <c r="V69" s="161">
        <f t="shared" si="27"/>
        <v>0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377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7">
        <v>55</v>
      </c>
      <c r="B70" s="178" t="s">
        <v>479</v>
      </c>
      <c r="C70" s="188" t="s">
        <v>480</v>
      </c>
      <c r="D70" s="179" t="s">
        <v>238</v>
      </c>
      <c r="E70" s="180">
        <v>1</v>
      </c>
      <c r="F70" s="181"/>
      <c r="G70" s="182">
        <f t="shared" si="21"/>
        <v>0</v>
      </c>
      <c r="H70" s="181"/>
      <c r="I70" s="182">
        <f t="shared" si="22"/>
        <v>0</v>
      </c>
      <c r="J70" s="181"/>
      <c r="K70" s="182">
        <f t="shared" si="23"/>
        <v>0</v>
      </c>
      <c r="L70" s="182">
        <v>21</v>
      </c>
      <c r="M70" s="182">
        <f t="shared" si="24"/>
        <v>0</v>
      </c>
      <c r="N70" s="182">
        <v>0</v>
      </c>
      <c r="O70" s="182">
        <f t="shared" si="25"/>
        <v>0</v>
      </c>
      <c r="P70" s="182">
        <v>0</v>
      </c>
      <c r="Q70" s="182">
        <f t="shared" si="26"/>
        <v>0</v>
      </c>
      <c r="R70" s="182"/>
      <c r="S70" s="182" t="s">
        <v>156</v>
      </c>
      <c r="T70" s="183" t="s">
        <v>157</v>
      </c>
      <c r="U70" s="161">
        <v>0</v>
      </c>
      <c r="V70" s="161">
        <f t="shared" si="27"/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377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7">
        <v>56</v>
      </c>
      <c r="B71" s="178" t="s">
        <v>481</v>
      </c>
      <c r="C71" s="188" t="s">
        <v>482</v>
      </c>
      <c r="D71" s="179" t="s">
        <v>453</v>
      </c>
      <c r="E71" s="180">
        <v>25</v>
      </c>
      <c r="F71" s="181"/>
      <c r="G71" s="182">
        <f t="shared" si="21"/>
        <v>0</v>
      </c>
      <c r="H71" s="181"/>
      <c r="I71" s="182">
        <f t="shared" si="22"/>
        <v>0</v>
      </c>
      <c r="J71" s="181"/>
      <c r="K71" s="182">
        <f t="shared" si="23"/>
        <v>0</v>
      </c>
      <c r="L71" s="182">
        <v>21</v>
      </c>
      <c r="M71" s="182">
        <f t="shared" si="24"/>
        <v>0</v>
      </c>
      <c r="N71" s="182">
        <v>0</v>
      </c>
      <c r="O71" s="182">
        <f t="shared" si="25"/>
        <v>0</v>
      </c>
      <c r="P71" s="182">
        <v>0</v>
      </c>
      <c r="Q71" s="182">
        <f t="shared" si="26"/>
        <v>0</v>
      </c>
      <c r="R71" s="182"/>
      <c r="S71" s="182" t="s">
        <v>217</v>
      </c>
      <c r="T71" s="183" t="s">
        <v>157</v>
      </c>
      <c r="U71" s="161">
        <v>0.62</v>
      </c>
      <c r="V71" s="161">
        <f t="shared" si="27"/>
        <v>15.5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57</v>
      </c>
      <c r="B72" s="178" t="s">
        <v>483</v>
      </c>
      <c r="C72" s="188" t="s">
        <v>484</v>
      </c>
      <c r="D72" s="179" t="s">
        <v>238</v>
      </c>
      <c r="E72" s="180">
        <v>1</v>
      </c>
      <c r="F72" s="181"/>
      <c r="G72" s="182">
        <f t="shared" si="21"/>
        <v>0</v>
      </c>
      <c r="H72" s="181"/>
      <c r="I72" s="182">
        <f t="shared" si="22"/>
        <v>0</v>
      </c>
      <c r="J72" s="181"/>
      <c r="K72" s="182">
        <f t="shared" si="23"/>
        <v>0</v>
      </c>
      <c r="L72" s="182">
        <v>21</v>
      </c>
      <c r="M72" s="182">
        <f t="shared" si="24"/>
        <v>0</v>
      </c>
      <c r="N72" s="182">
        <v>0</v>
      </c>
      <c r="O72" s="182">
        <f t="shared" si="25"/>
        <v>0</v>
      </c>
      <c r="P72" s="182">
        <v>0</v>
      </c>
      <c r="Q72" s="182">
        <f t="shared" si="26"/>
        <v>0</v>
      </c>
      <c r="R72" s="182"/>
      <c r="S72" s="182" t="s">
        <v>156</v>
      </c>
      <c r="T72" s="183" t="s">
        <v>157</v>
      </c>
      <c r="U72" s="161">
        <v>0</v>
      </c>
      <c r="V72" s="161">
        <f t="shared" si="27"/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377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0">
        <v>58</v>
      </c>
      <c r="B73" s="171" t="s">
        <v>485</v>
      </c>
      <c r="C73" s="187" t="s">
        <v>486</v>
      </c>
      <c r="D73" s="172" t="s">
        <v>238</v>
      </c>
      <c r="E73" s="173">
        <v>1</v>
      </c>
      <c r="F73" s="174"/>
      <c r="G73" s="175">
        <f t="shared" si="21"/>
        <v>0</v>
      </c>
      <c r="H73" s="174"/>
      <c r="I73" s="175">
        <f t="shared" si="22"/>
        <v>0</v>
      </c>
      <c r="J73" s="174"/>
      <c r="K73" s="175">
        <f t="shared" si="23"/>
        <v>0</v>
      </c>
      <c r="L73" s="175">
        <v>21</v>
      </c>
      <c r="M73" s="175">
        <f t="shared" si="24"/>
        <v>0</v>
      </c>
      <c r="N73" s="175">
        <v>0</v>
      </c>
      <c r="O73" s="175">
        <f t="shared" si="25"/>
        <v>0</v>
      </c>
      <c r="P73" s="175">
        <v>0</v>
      </c>
      <c r="Q73" s="175">
        <f t="shared" si="26"/>
        <v>0</v>
      </c>
      <c r="R73" s="175"/>
      <c r="S73" s="175" t="s">
        <v>156</v>
      </c>
      <c r="T73" s="176" t="s">
        <v>157</v>
      </c>
      <c r="U73" s="161">
        <v>0</v>
      </c>
      <c r="V73" s="161">
        <f t="shared" si="27"/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377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3"/>
      <c r="B74" s="4"/>
      <c r="C74" s="18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138</v>
      </c>
    </row>
    <row r="75" spans="1:60" x14ac:dyDescent="0.2">
      <c r="A75" s="154"/>
      <c r="B75" s="155" t="s">
        <v>29</v>
      </c>
      <c r="C75" s="190"/>
      <c r="D75" s="156"/>
      <c r="E75" s="157"/>
      <c r="F75" s="157"/>
      <c r="G75" s="185">
        <f>G8+G25+G30+G41+G54+G59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210</v>
      </c>
    </row>
    <row r="76" spans="1:60" x14ac:dyDescent="0.2">
      <c r="C76" s="191"/>
      <c r="D76" s="10"/>
      <c r="AG76" t="s">
        <v>211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qjzq8qfuyNFinetnETFIwfGanSMpiAlyGBrxhhnugn2VvMSzJ/aGfLp498JokG+7lkY55tOaPfpIk3e6iAmSQ==" saltValue="suF7L+YKtx8WIj6d5JrG6A==" spinCount="100000" sheet="1"/>
  <mergeCells count="6">
    <mergeCell ref="C66:G66"/>
    <mergeCell ref="A1:G1"/>
    <mergeCell ref="C2:G2"/>
    <mergeCell ref="C3:G3"/>
    <mergeCell ref="C4:G4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60</v>
      </c>
      <c r="C3" s="260" t="s">
        <v>61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51</v>
      </c>
      <c r="C4" s="263" t="s">
        <v>52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66</v>
      </c>
      <c r="C8" s="186" t="s">
        <v>67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8"/>
      <c r="O8" s="168">
        <f>SUM(O9:O19)</f>
        <v>2.5499999999999998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40.25</v>
      </c>
      <c r="W8" s="163"/>
      <c r="X8" s="163"/>
      <c r="AG8" t="s">
        <v>152</v>
      </c>
    </row>
    <row r="9" spans="1:60" outlineLevel="1" x14ac:dyDescent="0.2">
      <c r="A9" s="170">
        <v>1</v>
      </c>
      <c r="B9" s="171" t="s">
        <v>213</v>
      </c>
      <c r="C9" s="187" t="s">
        <v>214</v>
      </c>
      <c r="D9" s="172" t="s">
        <v>215</v>
      </c>
      <c r="E9" s="173">
        <v>7.5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216</v>
      </c>
      <c r="S9" s="175" t="s">
        <v>217</v>
      </c>
      <c r="T9" s="176" t="s">
        <v>217</v>
      </c>
      <c r="U9" s="161">
        <v>4.6550000000000002</v>
      </c>
      <c r="V9" s="161">
        <f>ROUND(E9*U9,2)</f>
        <v>34.909999999999997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220</v>
      </c>
      <c r="D10" s="267"/>
      <c r="E10" s="267"/>
      <c r="F10" s="267"/>
      <c r="G10" s="26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222</v>
      </c>
      <c r="C11" s="187" t="s">
        <v>223</v>
      </c>
      <c r="D11" s="172" t="s">
        <v>215</v>
      </c>
      <c r="E11" s="173">
        <v>7.5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224</v>
      </c>
      <c r="S11" s="175" t="s">
        <v>217</v>
      </c>
      <c r="T11" s="176" t="s">
        <v>217</v>
      </c>
      <c r="U11" s="161">
        <v>0.105</v>
      </c>
      <c r="V11" s="161">
        <f>ROUND(E11*U11,2)</f>
        <v>0.79</v>
      </c>
      <c r="W11" s="161"/>
      <c r="X11" s="161" t="s">
        <v>218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219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66" t="s">
        <v>225</v>
      </c>
      <c r="D12" s="267"/>
      <c r="E12" s="267"/>
      <c r="F12" s="267"/>
      <c r="G12" s="267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4" t="str">
        <f>C12</f>
        <v>s přehozením výkopku do 3 m nebo s naložením na dopravní prostředek v horninách rozpojitelných bez předchozího rozrušení, příplatek za lepivost hornin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226</v>
      </c>
      <c r="C13" s="187" t="s">
        <v>227</v>
      </c>
      <c r="D13" s="172" t="s">
        <v>215</v>
      </c>
      <c r="E13" s="173">
        <v>7.5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216</v>
      </c>
      <c r="S13" s="175" t="s">
        <v>217</v>
      </c>
      <c r="T13" s="176" t="s">
        <v>217</v>
      </c>
      <c r="U13" s="161">
        <v>8.6999999999999994E-2</v>
      </c>
      <c r="V13" s="161">
        <f>ROUND(E13*U13,2)</f>
        <v>0.65</v>
      </c>
      <c r="W13" s="161"/>
      <c r="X13" s="161" t="s">
        <v>218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219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6" t="s">
        <v>228</v>
      </c>
      <c r="D14" s="267"/>
      <c r="E14" s="267"/>
      <c r="F14" s="267"/>
      <c r="G14" s="26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229</v>
      </c>
      <c r="C15" s="187" t="s">
        <v>230</v>
      </c>
      <c r="D15" s="172" t="s">
        <v>215</v>
      </c>
      <c r="E15" s="173">
        <v>1.5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1.7</v>
      </c>
      <c r="O15" s="175">
        <f>ROUND(E15*N15,2)</f>
        <v>2.5499999999999998</v>
      </c>
      <c r="P15" s="175">
        <v>0</v>
      </c>
      <c r="Q15" s="175">
        <f>ROUND(E15*P15,2)</f>
        <v>0</v>
      </c>
      <c r="R15" s="175" t="s">
        <v>216</v>
      </c>
      <c r="S15" s="175" t="s">
        <v>217</v>
      </c>
      <c r="T15" s="176" t="s">
        <v>217</v>
      </c>
      <c r="U15" s="161">
        <v>1.587</v>
      </c>
      <c r="V15" s="161">
        <f>ROUND(E15*U15,2)</f>
        <v>2.38</v>
      </c>
      <c r="W15" s="161"/>
      <c r="X15" s="161" t="s">
        <v>218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219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66" t="s">
        <v>231</v>
      </c>
      <c r="D16" s="267"/>
      <c r="E16" s="267"/>
      <c r="F16" s="267"/>
      <c r="G16" s="26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4" t="str">
        <f>C16</f>
        <v>sypaninou z vhodných hornin tř. 1 - 4 nebo materiálem připraveným podél výkopu ve vzdálenosti do 3 m od jeho kraje, pro jakoukoliv hloubku výkopu a jakoukoliv míru zhutnění,</v>
      </c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5</v>
      </c>
      <c r="B17" s="171" t="s">
        <v>232</v>
      </c>
      <c r="C17" s="187" t="s">
        <v>233</v>
      </c>
      <c r="D17" s="172" t="s">
        <v>215</v>
      </c>
      <c r="E17" s="173">
        <v>7.5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216</v>
      </c>
      <c r="S17" s="175" t="s">
        <v>217</v>
      </c>
      <c r="T17" s="176" t="s">
        <v>217</v>
      </c>
      <c r="U17" s="161">
        <v>0.20200000000000001</v>
      </c>
      <c r="V17" s="161">
        <f>ROUND(E17*U17,2)</f>
        <v>1.52</v>
      </c>
      <c r="W17" s="161"/>
      <c r="X17" s="161" t="s">
        <v>218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6" t="s">
        <v>234</v>
      </c>
      <c r="D18" s="267"/>
      <c r="E18" s="267"/>
      <c r="F18" s="267"/>
      <c r="G18" s="26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235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161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4" t="s">
        <v>151</v>
      </c>
      <c r="B20" s="165" t="s">
        <v>68</v>
      </c>
      <c r="C20" s="186" t="s">
        <v>69</v>
      </c>
      <c r="D20" s="166"/>
      <c r="E20" s="167"/>
      <c r="F20" s="168"/>
      <c r="G20" s="168">
        <f>SUMIF(AG21:AG21,"&lt;&gt;NOR",G21:G21)</f>
        <v>0</v>
      </c>
      <c r="H20" s="168"/>
      <c r="I20" s="168">
        <f>SUM(I21:I21)</f>
        <v>0</v>
      </c>
      <c r="J20" s="168"/>
      <c r="K20" s="168">
        <f>SUM(K21:K21)</f>
        <v>0</v>
      </c>
      <c r="L20" s="168"/>
      <c r="M20" s="168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8"/>
      <c r="S20" s="168"/>
      <c r="T20" s="169"/>
      <c r="U20" s="163"/>
      <c r="V20" s="163">
        <f>SUM(V21:V21)</f>
        <v>0</v>
      </c>
      <c r="W20" s="163"/>
      <c r="X20" s="163"/>
      <c r="AG20" t="s">
        <v>152</v>
      </c>
    </row>
    <row r="21" spans="1:60" outlineLevel="1" x14ac:dyDescent="0.2">
      <c r="A21" s="177">
        <v>6</v>
      </c>
      <c r="B21" s="178" t="s">
        <v>236</v>
      </c>
      <c r="C21" s="188" t="s">
        <v>237</v>
      </c>
      <c r="D21" s="179" t="s">
        <v>238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2"/>
      <c r="S21" s="182" t="s">
        <v>156</v>
      </c>
      <c r="T21" s="183" t="s">
        <v>157</v>
      </c>
      <c r="U21" s="161">
        <v>0</v>
      </c>
      <c r="V21" s="161">
        <f>ROUND(E21*U21,2)</f>
        <v>0</v>
      </c>
      <c r="W21" s="161"/>
      <c r="X21" s="161" t="s">
        <v>218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239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151</v>
      </c>
      <c r="B22" s="165" t="s">
        <v>104</v>
      </c>
      <c r="C22" s="186" t="s">
        <v>105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8"/>
      <c r="O22" s="168">
        <f>SUM(O23:O23)</f>
        <v>0</v>
      </c>
      <c r="P22" s="168"/>
      <c r="Q22" s="168">
        <f>SUM(Q23:Q23)</f>
        <v>0</v>
      </c>
      <c r="R22" s="168"/>
      <c r="S22" s="168"/>
      <c r="T22" s="169"/>
      <c r="U22" s="163"/>
      <c r="V22" s="163">
        <f>SUM(V23:V23)</f>
        <v>0.8</v>
      </c>
      <c r="W22" s="163"/>
      <c r="X22" s="163"/>
      <c r="AG22" t="s">
        <v>152</v>
      </c>
    </row>
    <row r="23" spans="1:60" outlineLevel="1" x14ac:dyDescent="0.2">
      <c r="A23" s="177">
        <v>7</v>
      </c>
      <c r="B23" s="178" t="s">
        <v>240</v>
      </c>
      <c r="C23" s="188" t="s">
        <v>241</v>
      </c>
      <c r="D23" s="179" t="s">
        <v>242</v>
      </c>
      <c r="E23" s="180">
        <v>16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2">
        <v>2.0000000000000002E-5</v>
      </c>
      <c r="O23" s="182">
        <f>ROUND(E23*N23,2)</f>
        <v>0</v>
      </c>
      <c r="P23" s="182">
        <v>0</v>
      </c>
      <c r="Q23" s="182">
        <f>ROUND(E23*P23,2)</f>
        <v>0</v>
      </c>
      <c r="R23" s="182"/>
      <c r="S23" s="182" t="s">
        <v>217</v>
      </c>
      <c r="T23" s="183" t="s">
        <v>217</v>
      </c>
      <c r="U23" s="161">
        <v>0.05</v>
      </c>
      <c r="V23" s="161">
        <f>ROUND(E23*U23,2)</f>
        <v>0.8</v>
      </c>
      <c r="W23" s="161"/>
      <c r="X23" s="161" t="s">
        <v>218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219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151</v>
      </c>
      <c r="B24" s="165" t="s">
        <v>66</v>
      </c>
      <c r="C24" s="186" t="s">
        <v>67</v>
      </c>
      <c r="D24" s="166"/>
      <c r="E24" s="167"/>
      <c r="F24" s="168"/>
      <c r="G24" s="168">
        <f>SUMIF(AG25:AG26,"&lt;&gt;NOR",G25:G26)</f>
        <v>0</v>
      </c>
      <c r="H24" s="168"/>
      <c r="I24" s="168">
        <f>SUM(I25:I26)</f>
        <v>0</v>
      </c>
      <c r="J24" s="168"/>
      <c r="K24" s="168">
        <f>SUM(K25:K26)</f>
        <v>0</v>
      </c>
      <c r="L24" s="168"/>
      <c r="M24" s="168">
        <f>SUM(M25:M26)</f>
        <v>0</v>
      </c>
      <c r="N24" s="168"/>
      <c r="O24" s="168">
        <f>SUM(O25:O26)</f>
        <v>0</v>
      </c>
      <c r="P24" s="168"/>
      <c r="Q24" s="168">
        <f>SUM(Q25:Q26)</f>
        <v>0</v>
      </c>
      <c r="R24" s="168"/>
      <c r="S24" s="168"/>
      <c r="T24" s="169"/>
      <c r="U24" s="163"/>
      <c r="V24" s="163">
        <f>SUM(V25:V26)</f>
        <v>1.44</v>
      </c>
      <c r="W24" s="163"/>
      <c r="X24" s="163"/>
      <c r="AG24" t="s">
        <v>152</v>
      </c>
    </row>
    <row r="25" spans="1:60" ht="22.5" outlineLevel="1" x14ac:dyDescent="0.2">
      <c r="A25" s="170">
        <v>8</v>
      </c>
      <c r="B25" s="171" t="s">
        <v>243</v>
      </c>
      <c r="C25" s="187" t="s">
        <v>244</v>
      </c>
      <c r="D25" s="172" t="s">
        <v>242</v>
      </c>
      <c r="E25" s="173">
        <v>16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245</v>
      </c>
      <c r="S25" s="175" t="s">
        <v>217</v>
      </c>
      <c r="T25" s="176" t="s">
        <v>217</v>
      </c>
      <c r="U25" s="161">
        <v>0.09</v>
      </c>
      <c r="V25" s="161">
        <f>ROUND(E25*U25,2)</f>
        <v>1.44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6" t="s">
        <v>246</v>
      </c>
      <c r="D26" s="267"/>
      <c r="E26" s="267"/>
      <c r="F26" s="267"/>
      <c r="G26" s="26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4" t="s">
        <v>151</v>
      </c>
      <c r="B27" s="165" t="s">
        <v>84</v>
      </c>
      <c r="C27" s="186" t="s">
        <v>85</v>
      </c>
      <c r="D27" s="166"/>
      <c r="E27" s="167"/>
      <c r="F27" s="168"/>
      <c r="G27" s="168">
        <f>SUMIF(AG28:AG28,"&lt;&gt;NOR",G28:G28)</f>
        <v>0</v>
      </c>
      <c r="H27" s="168"/>
      <c r="I27" s="168">
        <f>SUM(I28:I28)</f>
        <v>0</v>
      </c>
      <c r="J27" s="168"/>
      <c r="K27" s="168">
        <f>SUM(K28:K28)</f>
        <v>0</v>
      </c>
      <c r="L27" s="168"/>
      <c r="M27" s="168">
        <f>SUM(M28:M28)</f>
        <v>0</v>
      </c>
      <c r="N27" s="168"/>
      <c r="O27" s="168">
        <f>SUM(O28:O28)</f>
        <v>0</v>
      </c>
      <c r="P27" s="168"/>
      <c r="Q27" s="168">
        <f>SUM(Q28:Q28)</f>
        <v>0</v>
      </c>
      <c r="R27" s="168"/>
      <c r="S27" s="168"/>
      <c r="T27" s="169"/>
      <c r="U27" s="163"/>
      <c r="V27" s="163">
        <f>SUM(V28:V28)</f>
        <v>0</v>
      </c>
      <c r="W27" s="163"/>
      <c r="X27" s="163"/>
      <c r="AG27" t="s">
        <v>152</v>
      </c>
    </row>
    <row r="28" spans="1:60" outlineLevel="1" x14ac:dyDescent="0.2">
      <c r="A28" s="177">
        <v>9</v>
      </c>
      <c r="B28" s="178" t="s">
        <v>247</v>
      </c>
      <c r="C28" s="188" t="s">
        <v>248</v>
      </c>
      <c r="D28" s="179" t="s">
        <v>182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4" t="s">
        <v>151</v>
      </c>
      <c r="B29" s="165" t="s">
        <v>70</v>
      </c>
      <c r="C29" s="186" t="s">
        <v>71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8"/>
      <c r="O29" s="168">
        <f>SUM(O30:O30)</f>
        <v>0</v>
      </c>
      <c r="P29" s="168"/>
      <c r="Q29" s="168">
        <f>SUM(Q30:Q30)</f>
        <v>0</v>
      </c>
      <c r="R29" s="168"/>
      <c r="S29" s="168"/>
      <c r="T29" s="169"/>
      <c r="U29" s="163"/>
      <c r="V29" s="163">
        <f>SUM(V30:V30)</f>
        <v>0.52</v>
      </c>
      <c r="W29" s="163"/>
      <c r="X29" s="163"/>
      <c r="AG29" t="s">
        <v>152</v>
      </c>
    </row>
    <row r="30" spans="1:60" outlineLevel="1" x14ac:dyDescent="0.2">
      <c r="A30" s="177">
        <v>10</v>
      </c>
      <c r="B30" s="178" t="s">
        <v>249</v>
      </c>
      <c r="C30" s="188" t="s">
        <v>250</v>
      </c>
      <c r="D30" s="179" t="s">
        <v>242</v>
      </c>
      <c r="E30" s="180">
        <v>5.5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5.0000000000000001E-4</v>
      </c>
      <c r="O30" s="182">
        <f>ROUND(E30*N30,2)</f>
        <v>0</v>
      </c>
      <c r="P30" s="182">
        <v>0</v>
      </c>
      <c r="Q30" s="182">
        <f>ROUND(E30*P30,2)</f>
        <v>0</v>
      </c>
      <c r="R30" s="182" t="s">
        <v>251</v>
      </c>
      <c r="S30" s="182" t="s">
        <v>217</v>
      </c>
      <c r="T30" s="183" t="s">
        <v>217</v>
      </c>
      <c r="U30" s="161">
        <v>9.4E-2</v>
      </c>
      <c r="V30" s="161">
        <f>ROUND(E30*U30,2)</f>
        <v>0.52</v>
      </c>
      <c r="W30" s="161"/>
      <c r="X30" s="161" t="s">
        <v>218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239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151</v>
      </c>
      <c r="B31" s="165" t="s">
        <v>76</v>
      </c>
      <c r="C31" s="186" t="s">
        <v>77</v>
      </c>
      <c r="D31" s="166"/>
      <c r="E31" s="167"/>
      <c r="F31" s="168"/>
      <c r="G31" s="168">
        <f>SUMIF(AG32:AG35,"&lt;&gt;NOR",G32:G35)</f>
        <v>0</v>
      </c>
      <c r="H31" s="168"/>
      <c r="I31" s="168">
        <f>SUM(I32:I35)</f>
        <v>0</v>
      </c>
      <c r="J31" s="168"/>
      <c r="K31" s="168">
        <f>SUM(K32:K35)</f>
        <v>0</v>
      </c>
      <c r="L31" s="168"/>
      <c r="M31" s="168">
        <f>SUM(M32:M35)</f>
        <v>0</v>
      </c>
      <c r="N31" s="168"/>
      <c r="O31" s="168">
        <f>SUM(O32:O35)</f>
        <v>1.1399999999999999</v>
      </c>
      <c r="P31" s="168"/>
      <c r="Q31" s="168">
        <f>SUM(Q32:Q35)</f>
        <v>0</v>
      </c>
      <c r="R31" s="168"/>
      <c r="S31" s="168"/>
      <c r="T31" s="169"/>
      <c r="U31" s="163"/>
      <c r="V31" s="163">
        <f>SUM(V32:V35)</f>
        <v>1.1599999999999999</v>
      </c>
      <c r="W31" s="163"/>
      <c r="X31" s="163"/>
      <c r="AG31" t="s">
        <v>152</v>
      </c>
    </row>
    <row r="32" spans="1:60" outlineLevel="1" x14ac:dyDescent="0.2">
      <c r="A32" s="170">
        <v>11</v>
      </c>
      <c r="B32" s="171" t="s">
        <v>252</v>
      </c>
      <c r="C32" s="187" t="s">
        <v>253</v>
      </c>
      <c r="D32" s="172" t="s">
        <v>215</v>
      </c>
      <c r="E32" s="173">
        <v>0.45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2.5249999999999999</v>
      </c>
      <c r="O32" s="175">
        <f>ROUND(E32*N32,2)</f>
        <v>1.1399999999999999</v>
      </c>
      <c r="P32" s="175">
        <v>0</v>
      </c>
      <c r="Q32" s="175">
        <f>ROUND(E32*P32,2)</f>
        <v>0</v>
      </c>
      <c r="R32" s="175" t="s">
        <v>254</v>
      </c>
      <c r="S32" s="175" t="s">
        <v>217</v>
      </c>
      <c r="T32" s="176" t="s">
        <v>217</v>
      </c>
      <c r="U32" s="161">
        <v>2.58</v>
      </c>
      <c r="V32" s="161">
        <f>ROUND(E32*U32,2)</f>
        <v>1.1599999999999999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239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6" t="s">
        <v>255</v>
      </c>
      <c r="D33" s="267"/>
      <c r="E33" s="267"/>
      <c r="F33" s="267"/>
      <c r="G33" s="26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7" t="s">
        <v>256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161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257</v>
      </c>
      <c r="D35" s="192"/>
      <c r="E35" s="193">
        <v>0.45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4" t="s">
        <v>151</v>
      </c>
      <c r="B36" s="165" t="s">
        <v>80</v>
      </c>
      <c r="C36" s="186" t="s">
        <v>81</v>
      </c>
      <c r="D36" s="166"/>
      <c r="E36" s="167"/>
      <c r="F36" s="168"/>
      <c r="G36" s="168">
        <f>SUMIF(AG37:AG38,"&lt;&gt;NOR",G37:G38)</f>
        <v>0</v>
      </c>
      <c r="H36" s="168"/>
      <c r="I36" s="168">
        <f>SUM(I37:I38)</f>
        <v>0</v>
      </c>
      <c r="J36" s="168"/>
      <c r="K36" s="168">
        <f>SUM(K37:K38)</f>
        <v>0</v>
      </c>
      <c r="L36" s="168"/>
      <c r="M36" s="168">
        <f>SUM(M37:M38)</f>
        <v>0</v>
      </c>
      <c r="N36" s="168"/>
      <c r="O36" s="168">
        <f>SUM(O37:O38)</f>
        <v>0</v>
      </c>
      <c r="P36" s="168"/>
      <c r="Q36" s="168">
        <f>SUM(Q37:Q38)</f>
        <v>0.99</v>
      </c>
      <c r="R36" s="168"/>
      <c r="S36" s="168"/>
      <c r="T36" s="169"/>
      <c r="U36" s="163"/>
      <c r="V36" s="163">
        <f>SUM(V37:V38)</f>
        <v>3.24</v>
      </c>
      <c r="W36" s="163"/>
      <c r="X36" s="163"/>
      <c r="AG36" t="s">
        <v>152</v>
      </c>
    </row>
    <row r="37" spans="1:60" ht="22.5" outlineLevel="1" x14ac:dyDescent="0.2">
      <c r="A37" s="170">
        <v>12</v>
      </c>
      <c r="B37" s="171" t="s">
        <v>259</v>
      </c>
      <c r="C37" s="187" t="s">
        <v>260</v>
      </c>
      <c r="D37" s="172" t="s">
        <v>215</v>
      </c>
      <c r="E37" s="173">
        <v>0.45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2.2000000000000002</v>
      </c>
      <c r="Q37" s="175">
        <f>ROUND(E37*P37,2)</f>
        <v>0.99</v>
      </c>
      <c r="R37" s="175" t="s">
        <v>261</v>
      </c>
      <c r="S37" s="175" t="s">
        <v>217</v>
      </c>
      <c r="T37" s="176" t="s">
        <v>217</v>
      </c>
      <c r="U37" s="161">
        <v>7.1950000000000003</v>
      </c>
      <c r="V37" s="161">
        <f>ROUND(E37*U37,2)</f>
        <v>3.24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4" t="s">
        <v>257</v>
      </c>
      <c r="D38" s="192"/>
      <c r="E38" s="193">
        <v>0.45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258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4" t="s">
        <v>151</v>
      </c>
      <c r="B39" s="165" t="s">
        <v>66</v>
      </c>
      <c r="C39" s="186" t="s">
        <v>67</v>
      </c>
      <c r="D39" s="166"/>
      <c r="E39" s="167"/>
      <c r="F39" s="168"/>
      <c r="G39" s="168">
        <f>SUMIF(AG40:AG42,"&lt;&gt;NOR",G40:G42)</f>
        <v>0</v>
      </c>
      <c r="H39" s="168"/>
      <c r="I39" s="168">
        <f>SUM(I40:I42)</f>
        <v>0</v>
      </c>
      <c r="J39" s="168"/>
      <c r="K39" s="168">
        <f>SUM(K40:K42)</f>
        <v>0</v>
      </c>
      <c r="L39" s="168"/>
      <c r="M39" s="168">
        <f>SUM(M40:M42)</f>
        <v>0</v>
      </c>
      <c r="N39" s="168"/>
      <c r="O39" s="168">
        <f>SUM(O40:O42)</f>
        <v>0</v>
      </c>
      <c r="P39" s="168"/>
      <c r="Q39" s="168">
        <f>SUM(Q40:Q42)</f>
        <v>0</v>
      </c>
      <c r="R39" s="168"/>
      <c r="S39" s="168"/>
      <c r="T39" s="169"/>
      <c r="U39" s="163"/>
      <c r="V39" s="163">
        <f>SUM(V40:V42)</f>
        <v>19.79</v>
      </c>
      <c r="W39" s="163"/>
      <c r="X39" s="163"/>
      <c r="AG39" t="s">
        <v>152</v>
      </c>
    </row>
    <row r="40" spans="1:60" ht="22.5" outlineLevel="1" x14ac:dyDescent="0.2">
      <c r="A40" s="170">
        <v>13</v>
      </c>
      <c r="B40" s="171" t="s">
        <v>262</v>
      </c>
      <c r="C40" s="187" t="s">
        <v>263</v>
      </c>
      <c r="D40" s="172" t="s">
        <v>215</v>
      </c>
      <c r="E40" s="173">
        <v>0.65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216</v>
      </c>
      <c r="S40" s="175" t="s">
        <v>217</v>
      </c>
      <c r="T40" s="176" t="s">
        <v>217</v>
      </c>
      <c r="U40" s="161">
        <v>30.439</v>
      </c>
      <c r="V40" s="161">
        <f>ROUND(E40*U40,2)</f>
        <v>19.79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219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6" t="s">
        <v>264</v>
      </c>
      <c r="D41" s="267"/>
      <c r="E41" s="267"/>
      <c r="F41" s="267"/>
      <c r="G41" s="26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7" t="s">
        <v>265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151</v>
      </c>
      <c r="B43" s="165" t="s">
        <v>118</v>
      </c>
      <c r="C43" s="186" t="s">
        <v>119</v>
      </c>
      <c r="D43" s="166"/>
      <c r="E43" s="167"/>
      <c r="F43" s="168"/>
      <c r="G43" s="168">
        <f>SUMIF(AG44:AG48,"&lt;&gt;NOR",G44:G48)</f>
        <v>0</v>
      </c>
      <c r="H43" s="168"/>
      <c r="I43" s="168">
        <f>SUM(I44:I48)</f>
        <v>0</v>
      </c>
      <c r="J43" s="168"/>
      <c r="K43" s="168">
        <f>SUM(K44:K48)</f>
        <v>0</v>
      </c>
      <c r="L43" s="168"/>
      <c r="M43" s="168">
        <f>SUM(M44:M48)</f>
        <v>0</v>
      </c>
      <c r="N43" s="168"/>
      <c r="O43" s="168">
        <f>SUM(O44:O48)</f>
        <v>0</v>
      </c>
      <c r="P43" s="168"/>
      <c r="Q43" s="168">
        <f>SUM(Q44:Q48)</f>
        <v>0</v>
      </c>
      <c r="R43" s="168"/>
      <c r="S43" s="168"/>
      <c r="T43" s="169"/>
      <c r="U43" s="163"/>
      <c r="V43" s="163">
        <f>SUM(V44:V48)</f>
        <v>1.43</v>
      </c>
      <c r="W43" s="163"/>
      <c r="X43" s="163"/>
      <c r="AG43" t="s">
        <v>152</v>
      </c>
    </row>
    <row r="44" spans="1:60" ht="22.5" outlineLevel="1" x14ac:dyDescent="0.2">
      <c r="A44" s="170">
        <v>14</v>
      </c>
      <c r="B44" s="171" t="s">
        <v>266</v>
      </c>
      <c r="C44" s="187" t="s">
        <v>267</v>
      </c>
      <c r="D44" s="172" t="s">
        <v>268</v>
      </c>
      <c r="E44" s="173">
        <v>2.42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251</v>
      </c>
      <c r="S44" s="175" t="s">
        <v>217</v>
      </c>
      <c r="T44" s="176" t="s">
        <v>217</v>
      </c>
      <c r="U44" s="161">
        <v>9.9000000000000005E-2</v>
      </c>
      <c r="V44" s="161">
        <f>ROUND(E44*U44,2)</f>
        <v>0.24</v>
      </c>
      <c r="W44" s="161"/>
      <c r="X44" s="161" t="s">
        <v>218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6" t="s">
        <v>269</v>
      </c>
      <c r="D45" s="267"/>
      <c r="E45" s="267"/>
      <c r="F45" s="267"/>
      <c r="G45" s="26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221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15</v>
      </c>
      <c r="B46" s="171" t="s">
        <v>270</v>
      </c>
      <c r="C46" s="187" t="s">
        <v>271</v>
      </c>
      <c r="D46" s="172" t="s">
        <v>268</v>
      </c>
      <c r="E46" s="173">
        <v>2.42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 t="s">
        <v>261</v>
      </c>
      <c r="S46" s="175" t="s">
        <v>217</v>
      </c>
      <c r="T46" s="176" t="s">
        <v>217</v>
      </c>
      <c r="U46" s="161">
        <v>0.49</v>
      </c>
      <c r="V46" s="161">
        <f>ROUND(E46*U46,2)</f>
        <v>1.19</v>
      </c>
      <c r="W46" s="161"/>
      <c r="X46" s="161" t="s">
        <v>218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219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5" t="s">
        <v>272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161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16</v>
      </c>
      <c r="B48" s="178" t="s">
        <v>273</v>
      </c>
      <c r="C48" s="188" t="s">
        <v>274</v>
      </c>
      <c r="D48" s="179" t="s">
        <v>268</v>
      </c>
      <c r="E48" s="180">
        <v>2.42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 t="s">
        <v>261</v>
      </c>
      <c r="S48" s="182" t="s">
        <v>217</v>
      </c>
      <c r="T48" s="183" t="s">
        <v>217</v>
      </c>
      <c r="U48" s="161">
        <v>0</v>
      </c>
      <c r="V48" s="161">
        <f>ROUND(E48*U48,2)</f>
        <v>0</v>
      </c>
      <c r="W48" s="161"/>
      <c r="X48" s="161" t="s">
        <v>218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4" t="s">
        <v>151</v>
      </c>
      <c r="B49" s="165" t="s">
        <v>66</v>
      </c>
      <c r="C49" s="186" t="s">
        <v>67</v>
      </c>
      <c r="D49" s="166"/>
      <c r="E49" s="167"/>
      <c r="F49" s="168"/>
      <c r="G49" s="168">
        <f>SUMIF(AG50:AG50,"&lt;&gt;NOR",G50:G50)</f>
        <v>0</v>
      </c>
      <c r="H49" s="168"/>
      <c r="I49" s="168">
        <f>SUM(I50:I50)</f>
        <v>0</v>
      </c>
      <c r="J49" s="168"/>
      <c r="K49" s="168">
        <f>SUM(K50:K50)</f>
        <v>0</v>
      </c>
      <c r="L49" s="168"/>
      <c r="M49" s="168">
        <f>SUM(M50:M50)</f>
        <v>0</v>
      </c>
      <c r="N49" s="168"/>
      <c r="O49" s="168">
        <f>SUM(O50:O50)</f>
        <v>0</v>
      </c>
      <c r="P49" s="168"/>
      <c r="Q49" s="168">
        <f>SUM(Q50:Q50)</f>
        <v>0</v>
      </c>
      <c r="R49" s="168"/>
      <c r="S49" s="168"/>
      <c r="T49" s="169"/>
      <c r="U49" s="163"/>
      <c r="V49" s="163">
        <f>SUM(V50:V50)</f>
        <v>0</v>
      </c>
      <c r="W49" s="163"/>
      <c r="X49" s="163"/>
      <c r="AG49" t="s">
        <v>152</v>
      </c>
    </row>
    <row r="50" spans="1:60" outlineLevel="1" x14ac:dyDescent="0.2">
      <c r="A50" s="177">
        <v>17</v>
      </c>
      <c r="B50" s="178" t="s">
        <v>275</v>
      </c>
      <c r="C50" s="188" t="s">
        <v>276</v>
      </c>
      <c r="D50" s="179" t="s">
        <v>238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/>
      <c r="S50" s="182" t="s">
        <v>217</v>
      </c>
      <c r="T50" s="183" t="s">
        <v>157</v>
      </c>
      <c r="U50" s="161">
        <v>0</v>
      </c>
      <c r="V50" s="161">
        <f>ROUND(E50*U50,2)</f>
        <v>0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4" t="s">
        <v>151</v>
      </c>
      <c r="B51" s="165" t="s">
        <v>121</v>
      </c>
      <c r="C51" s="186" t="s">
        <v>27</v>
      </c>
      <c r="D51" s="166"/>
      <c r="E51" s="167"/>
      <c r="F51" s="168"/>
      <c r="G51" s="168">
        <f>SUMIF(AG52:AG53,"&lt;&gt;NOR",G52:G53)</f>
        <v>0</v>
      </c>
      <c r="H51" s="168"/>
      <c r="I51" s="168">
        <f>SUM(I52:I53)</f>
        <v>0</v>
      </c>
      <c r="J51" s="168"/>
      <c r="K51" s="168">
        <f>SUM(K52:K53)</f>
        <v>0</v>
      </c>
      <c r="L51" s="168"/>
      <c r="M51" s="168">
        <f>SUM(M52:M53)</f>
        <v>0</v>
      </c>
      <c r="N51" s="168"/>
      <c r="O51" s="168">
        <f>SUM(O52:O53)</f>
        <v>0</v>
      </c>
      <c r="P51" s="168"/>
      <c r="Q51" s="168">
        <f>SUM(Q52:Q53)</f>
        <v>0</v>
      </c>
      <c r="R51" s="168"/>
      <c r="S51" s="168"/>
      <c r="T51" s="169"/>
      <c r="U51" s="163"/>
      <c r="V51" s="163">
        <f>SUM(V52:V53)</f>
        <v>0</v>
      </c>
      <c r="W51" s="163"/>
      <c r="X51" s="163"/>
      <c r="AG51" t="s">
        <v>152</v>
      </c>
    </row>
    <row r="52" spans="1:60" outlineLevel="1" x14ac:dyDescent="0.2">
      <c r="A52" s="170">
        <v>18</v>
      </c>
      <c r="B52" s="171" t="s">
        <v>277</v>
      </c>
      <c r="C52" s="187" t="s">
        <v>278</v>
      </c>
      <c r="D52" s="172" t="s">
        <v>155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217</v>
      </c>
      <c r="T52" s="176" t="s">
        <v>157</v>
      </c>
      <c r="U52" s="161">
        <v>0</v>
      </c>
      <c r="V52" s="161">
        <f>ROUND(E52*U52,2)</f>
        <v>0</v>
      </c>
      <c r="W52" s="161"/>
      <c r="X52" s="161" t="s">
        <v>158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5" t="s">
        <v>279</v>
      </c>
      <c r="D53" s="256"/>
      <c r="E53" s="256"/>
      <c r="F53" s="256"/>
      <c r="G53" s="256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161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84" t="str">
        <f>C53</f>
        <v>Zaměření a vytýčení stávajících inženýrských sítí v místě stavby z hlediska jejich ochrany při provádění stavby.</v>
      </c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82</v>
      </c>
      <c r="C54" s="186" t="s">
        <v>83</v>
      </c>
      <c r="D54" s="166"/>
      <c r="E54" s="167"/>
      <c r="F54" s="168"/>
      <c r="G54" s="168">
        <f>SUMIF(AG55:AG56,"&lt;&gt;NOR",G55:G56)</f>
        <v>0</v>
      </c>
      <c r="H54" s="168"/>
      <c r="I54" s="168">
        <f>SUM(I55:I56)</f>
        <v>0</v>
      </c>
      <c r="J54" s="168"/>
      <c r="K54" s="168">
        <f>SUM(K55:K56)</f>
        <v>0</v>
      </c>
      <c r="L54" s="168"/>
      <c r="M54" s="168">
        <f>SUM(M55:M56)</f>
        <v>0</v>
      </c>
      <c r="N54" s="168"/>
      <c r="O54" s="168">
        <f>SUM(O55:O56)</f>
        <v>0</v>
      </c>
      <c r="P54" s="168"/>
      <c r="Q54" s="168">
        <f>SUM(Q55:Q56)</f>
        <v>0</v>
      </c>
      <c r="R54" s="168"/>
      <c r="S54" s="168"/>
      <c r="T54" s="169"/>
      <c r="U54" s="163"/>
      <c r="V54" s="163">
        <f>SUM(V55:V56)</f>
        <v>0</v>
      </c>
      <c r="W54" s="163"/>
      <c r="X54" s="163"/>
      <c r="AG54" t="s">
        <v>152</v>
      </c>
    </row>
    <row r="55" spans="1:60" outlineLevel="1" x14ac:dyDescent="0.2">
      <c r="A55" s="170">
        <v>19</v>
      </c>
      <c r="B55" s="171" t="s">
        <v>153</v>
      </c>
      <c r="C55" s="187" t="s">
        <v>154</v>
      </c>
      <c r="D55" s="172" t="s">
        <v>155</v>
      </c>
      <c r="E55" s="173">
        <v>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/>
      <c r="S55" s="175" t="s">
        <v>217</v>
      </c>
      <c r="T55" s="176" t="s">
        <v>157</v>
      </c>
      <c r="U55" s="161">
        <v>0</v>
      </c>
      <c r="V55" s="161">
        <f>ROUND(E55*U55,2)</f>
        <v>0</v>
      </c>
      <c r="W55" s="161"/>
      <c r="X55" s="161" t="s">
        <v>158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5" t="s">
        <v>280</v>
      </c>
      <c r="D56" s="256"/>
      <c r="E56" s="256"/>
      <c r="F56" s="256"/>
      <c r="G56" s="256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161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151</v>
      </c>
      <c r="B57" s="165" t="s">
        <v>74</v>
      </c>
      <c r="C57" s="186" t="s">
        <v>75</v>
      </c>
      <c r="D57" s="166"/>
      <c r="E57" s="167"/>
      <c r="F57" s="168"/>
      <c r="G57" s="168">
        <f>SUMIF(AG58:AG64,"&lt;&gt;NOR",G58:G64)</f>
        <v>0</v>
      </c>
      <c r="H57" s="168"/>
      <c r="I57" s="168">
        <f>SUM(I58:I64)</f>
        <v>0</v>
      </c>
      <c r="J57" s="168"/>
      <c r="K57" s="168">
        <f>SUM(K58:K64)</f>
        <v>0</v>
      </c>
      <c r="L57" s="168"/>
      <c r="M57" s="168">
        <f>SUM(M58:M64)</f>
        <v>0</v>
      </c>
      <c r="N57" s="168"/>
      <c r="O57" s="168">
        <f>SUM(O58:O64)</f>
        <v>0.01</v>
      </c>
      <c r="P57" s="168"/>
      <c r="Q57" s="168">
        <f>SUM(Q58:Q64)</f>
        <v>0</v>
      </c>
      <c r="R57" s="168"/>
      <c r="S57" s="168"/>
      <c r="T57" s="169"/>
      <c r="U57" s="163"/>
      <c r="V57" s="163">
        <f>SUM(V58:V64)</f>
        <v>1.3</v>
      </c>
      <c r="W57" s="163"/>
      <c r="X57" s="163"/>
      <c r="AG57" t="s">
        <v>152</v>
      </c>
    </row>
    <row r="58" spans="1:60" outlineLevel="1" x14ac:dyDescent="0.2">
      <c r="A58" s="170">
        <v>20</v>
      </c>
      <c r="B58" s="171" t="s">
        <v>281</v>
      </c>
      <c r="C58" s="187" t="s">
        <v>282</v>
      </c>
      <c r="D58" s="172" t="s">
        <v>283</v>
      </c>
      <c r="E58" s="173">
        <v>1.2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1E-4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254</v>
      </c>
      <c r="S58" s="175" t="s">
        <v>217</v>
      </c>
      <c r="T58" s="176" t="s">
        <v>217</v>
      </c>
      <c r="U58" s="161">
        <v>5.5E-2</v>
      </c>
      <c r="V58" s="161">
        <f>ROUND(E58*U58,2)</f>
        <v>7.0000000000000007E-2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5" t="s">
        <v>284</v>
      </c>
      <c r="D59" s="256"/>
      <c r="E59" s="256"/>
      <c r="F59" s="256"/>
      <c r="G59" s="256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161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4" t="s">
        <v>285</v>
      </c>
      <c r="D60" s="192"/>
      <c r="E60" s="193">
        <v>1.2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258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21</v>
      </c>
      <c r="B61" s="171" t="s">
        <v>286</v>
      </c>
      <c r="C61" s="187" t="s">
        <v>287</v>
      </c>
      <c r="D61" s="172" t="s">
        <v>242</v>
      </c>
      <c r="E61" s="173">
        <v>2.5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254</v>
      </c>
      <c r="S61" s="175" t="s">
        <v>217</v>
      </c>
      <c r="T61" s="176" t="s">
        <v>217</v>
      </c>
      <c r="U61" s="161">
        <v>0.49299999999999999</v>
      </c>
      <c r="V61" s="161">
        <f>ROUND(E61*U61,2)</f>
        <v>1.23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239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288</v>
      </c>
      <c r="D62" s="192"/>
      <c r="E62" s="193">
        <v>2.5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258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 x14ac:dyDescent="0.2">
      <c r="A63" s="170">
        <v>22</v>
      </c>
      <c r="B63" s="171" t="s">
        <v>289</v>
      </c>
      <c r="C63" s="187" t="s">
        <v>290</v>
      </c>
      <c r="D63" s="172" t="s">
        <v>242</v>
      </c>
      <c r="E63" s="173">
        <v>2.5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3.5000000000000001E-3</v>
      </c>
      <c r="O63" s="175">
        <f>ROUND(E63*N63,2)</f>
        <v>0.01</v>
      </c>
      <c r="P63" s="175">
        <v>0</v>
      </c>
      <c r="Q63" s="175">
        <f>ROUND(E63*P63,2)</f>
        <v>0</v>
      </c>
      <c r="R63" s="175" t="s">
        <v>291</v>
      </c>
      <c r="S63" s="175" t="s">
        <v>217</v>
      </c>
      <c r="T63" s="176" t="s">
        <v>292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294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295</v>
      </c>
      <c r="D64" s="192"/>
      <c r="E64" s="193">
        <v>2.5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258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4" t="s">
        <v>151</v>
      </c>
      <c r="B65" s="165" t="s">
        <v>78</v>
      </c>
      <c r="C65" s="186" t="s">
        <v>79</v>
      </c>
      <c r="D65" s="166"/>
      <c r="E65" s="167"/>
      <c r="F65" s="168"/>
      <c r="G65" s="168">
        <f>SUMIF(AG66:AG67,"&lt;&gt;NOR",G66:G67)</f>
        <v>0</v>
      </c>
      <c r="H65" s="168"/>
      <c r="I65" s="168">
        <f>SUM(I66:I67)</f>
        <v>0</v>
      </c>
      <c r="J65" s="168"/>
      <c r="K65" s="168">
        <f>SUM(K66:K67)</f>
        <v>0</v>
      </c>
      <c r="L65" s="168"/>
      <c r="M65" s="168">
        <f>SUM(M66:M67)</f>
        <v>0</v>
      </c>
      <c r="N65" s="168"/>
      <c r="O65" s="168">
        <f>SUM(O66:O67)</f>
        <v>0</v>
      </c>
      <c r="P65" s="168"/>
      <c r="Q65" s="168">
        <f>SUM(Q66:Q67)</f>
        <v>0</v>
      </c>
      <c r="R65" s="168"/>
      <c r="S65" s="168"/>
      <c r="T65" s="169"/>
      <c r="U65" s="163"/>
      <c r="V65" s="163">
        <f>SUM(V66:V67)</f>
        <v>0</v>
      </c>
      <c r="W65" s="163"/>
      <c r="X65" s="163"/>
      <c r="AG65" t="s">
        <v>152</v>
      </c>
    </row>
    <row r="66" spans="1:60" outlineLevel="1" x14ac:dyDescent="0.2">
      <c r="A66" s="177">
        <v>23</v>
      </c>
      <c r="B66" s="178" t="s">
        <v>296</v>
      </c>
      <c r="C66" s="188" t="s">
        <v>297</v>
      </c>
      <c r="D66" s="179" t="s">
        <v>182</v>
      </c>
      <c r="E66" s="180">
        <v>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2"/>
      <c r="S66" s="182" t="s">
        <v>156</v>
      </c>
      <c r="T66" s="183" t="s">
        <v>157</v>
      </c>
      <c r="U66" s="161">
        <v>0</v>
      </c>
      <c r="V66" s="161">
        <f>ROUND(E66*U66,2)</f>
        <v>0</v>
      </c>
      <c r="W66" s="161"/>
      <c r="X66" s="161" t="s">
        <v>218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24</v>
      </c>
      <c r="B67" s="178" t="s">
        <v>298</v>
      </c>
      <c r="C67" s="188" t="s">
        <v>299</v>
      </c>
      <c r="D67" s="179" t="s">
        <v>182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4" t="s">
        <v>151</v>
      </c>
      <c r="B68" s="165" t="s">
        <v>86</v>
      </c>
      <c r="C68" s="186" t="s">
        <v>87</v>
      </c>
      <c r="D68" s="166"/>
      <c r="E68" s="167"/>
      <c r="F68" s="168"/>
      <c r="G68" s="168">
        <f>SUMIF(AG69:AG80,"&lt;&gt;NOR",G69:G80)</f>
        <v>0</v>
      </c>
      <c r="H68" s="168"/>
      <c r="I68" s="168">
        <f>SUM(I69:I80)</f>
        <v>0</v>
      </c>
      <c r="J68" s="168"/>
      <c r="K68" s="168">
        <f>SUM(K69:K80)</f>
        <v>0</v>
      </c>
      <c r="L68" s="168"/>
      <c r="M68" s="168">
        <f>SUM(M69:M80)</f>
        <v>0</v>
      </c>
      <c r="N68" s="168"/>
      <c r="O68" s="168">
        <f>SUM(O69:O80)</f>
        <v>0.08</v>
      </c>
      <c r="P68" s="168"/>
      <c r="Q68" s="168">
        <f>SUM(Q69:Q80)</f>
        <v>0.08</v>
      </c>
      <c r="R68" s="168"/>
      <c r="S68" s="168"/>
      <c r="T68" s="169"/>
      <c r="U68" s="163"/>
      <c r="V68" s="163">
        <f>SUM(V69:V80)</f>
        <v>4.4800000000000004</v>
      </c>
      <c r="W68" s="163"/>
      <c r="X68" s="163"/>
      <c r="AG68" t="s">
        <v>152</v>
      </c>
    </row>
    <row r="69" spans="1:60" ht="22.5" outlineLevel="1" x14ac:dyDescent="0.2">
      <c r="A69" s="170">
        <v>25</v>
      </c>
      <c r="B69" s="171" t="s">
        <v>300</v>
      </c>
      <c r="C69" s="187" t="s">
        <v>301</v>
      </c>
      <c r="D69" s="172" t="s">
        <v>242</v>
      </c>
      <c r="E69" s="173">
        <v>5.5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3.3E-4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302</v>
      </c>
      <c r="S69" s="175" t="s">
        <v>217</v>
      </c>
      <c r="T69" s="176" t="s">
        <v>217</v>
      </c>
      <c r="U69" s="161">
        <v>2.75E-2</v>
      </c>
      <c r="V69" s="161">
        <f>ROUND(E69*U69,2)</f>
        <v>0.15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239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4" t="s">
        <v>303</v>
      </c>
      <c r="D70" s="192"/>
      <c r="E70" s="193">
        <v>5.5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258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33.75" outlineLevel="1" x14ac:dyDescent="0.2">
      <c r="A71" s="170">
        <v>26</v>
      </c>
      <c r="B71" s="171" t="s">
        <v>304</v>
      </c>
      <c r="C71" s="187" t="s">
        <v>305</v>
      </c>
      <c r="D71" s="172" t="s">
        <v>242</v>
      </c>
      <c r="E71" s="173">
        <v>2.5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5.1999999999999995E-4</v>
      </c>
      <c r="O71" s="175">
        <f>ROUND(E71*N71,2)</f>
        <v>0</v>
      </c>
      <c r="P71" s="175">
        <v>0</v>
      </c>
      <c r="Q71" s="175">
        <f>ROUND(E71*P71,2)</f>
        <v>0</v>
      </c>
      <c r="R71" s="175" t="s">
        <v>302</v>
      </c>
      <c r="S71" s="175" t="s">
        <v>217</v>
      </c>
      <c r="T71" s="176" t="s">
        <v>217</v>
      </c>
      <c r="U71" s="161">
        <v>4.9000000000000002E-2</v>
      </c>
      <c r="V71" s="161">
        <f>ROUND(E71*U71,2)</f>
        <v>0.12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239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4" t="s">
        <v>306</v>
      </c>
      <c r="D72" s="192"/>
      <c r="E72" s="193">
        <v>2.5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258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27</v>
      </c>
      <c r="B73" s="171" t="s">
        <v>307</v>
      </c>
      <c r="C73" s="187" t="s">
        <v>308</v>
      </c>
      <c r="D73" s="172" t="s">
        <v>242</v>
      </c>
      <c r="E73" s="173">
        <v>5.5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9.7400000000000004E-3</v>
      </c>
      <c r="O73" s="175">
        <f>ROUND(E73*N73,2)</f>
        <v>0.05</v>
      </c>
      <c r="P73" s="175">
        <v>0</v>
      </c>
      <c r="Q73" s="175">
        <f>ROUND(E73*P73,2)</f>
        <v>0</v>
      </c>
      <c r="R73" s="175" t="s">
        <v>302</v>
      </c>
      <c r="S73" s="175" t="s">
        <v>217</v>
      </c>
      <c r="T73" s="176" t="s">
        <v>217</v>
      </c>
      <c r="U73" s="161">
        <v>0.45982000000000001</v>
      </c>
      <c r="V73" s="161">
        <f>ROUND(E73*U73,2)</f>
        <v>2.5299999999999998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4" t="s">
        <v>309</v>
      </c>
      <c r="D74" s="192"/>
      <c r="E74" s="193">
        <v>5.5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258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0">
        <v>28</v>
      </c>
      <c r="B75" s="171" t="s">
        <v>310</v>
      </c>
      <c r="C75" s="187" t="s">
        <v>311</v>
      </c>
      <c r="D75" s="172" t="s">
        <v>242</v>
      </c>
      <c r="E75" s="173">
        <v>2.5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1.03E-2</v>
      </c>
      <c r="O75" s="175">
        <f>ROUND(E75*N75,2)</f>
        <v>0.03</v>
      </c>
      <c r="P75" s="175">
        <v>0</v>
      </c>
      <c r="Q75" s="175">
        <f>ROUND(E75*P75,2)</f>
        <v>0</v>
      </c>
      <c r="R75" s="175" t="s">
        <v>302</v>
      </c>
      <c r="S75" s="175" t="s">
        <v>217</v>
      </c>
      <c r="T75" s="176" t="s">
        <v>217</v>
      </c>
      <c r="U75" s="161">
        <v>0.53200000000000003</v>
      </c>
      <c r="V75" s="161">
        <f>ROUND(E75*U75,2)</f>
        <v>1.33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312</v>
      </c>
      <c r="D76" s="192"/>
      <c r="E76" s="193">
        <v>2.5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258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0">
        <v>29</v>
      </c>
      <c r="B77" s="171" t="s">
        <v>313</v>
      </c>
      <c r="C77" s="187" t="s">
        <v>314</v>
      </c>
      <c r="D77" s="172" t="s">
        <v>242</v>
      </c>
      <c r="E77" s="173">
        <v>5.5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9.7400000000000004E-3</v>
      </c>
      <c r="Q77" s="175">
        <f>ROUND(E77*P77,2)</f>
        <v>0.05</v>
      </c>
      <c r="R77" s="175" t="s">
        <v>302</v>
      </c>
      <c r="S77" s="175" t="s">
        <v>217</v>
      </c>
      <c r="T77" s="176" t="s">
        <v>217</v>
      </c>
      <c r="U77" s="161">
        <v>4.3999999999999997E-2</v>
      </c>
      <c r="V77" s="161">
        <f>ROUND(E77*U77,2)</f>
        <v>0.24</v>
      </c>
      <c r="W77" s="161"/>
      <c r="X77" s="161" t="s">
        <v>218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239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315</v>
      </c>
      <c r="D78" s="192"/>
      <c r="E78" s="193">
        <v>5.5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258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0">
        <v>30</v>
      </c>
      <c r="B79" s="171" t="s">
        <v>316</v>
      </c>
      <c r="C79" s="187" t="s">
        <v>317</v>
      </c>
      <c r="D79" s="172" t="s">
        <v>242</v>
      </c>
      <c r="E79" s="173">
        <v>2.5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1.03E-2</v>
      </c>
      <c r="Q79" s="175">
        <f>ROUND(E79*P79,2)</f>
        <v>0.03</v>
      </c>
      <c r="R79" s="175" t="s">
        <v>302</v>
      </c>
      <c r="S79" s="175" t="s">
        <v>217</v>
      </c>
      <c r="T79" s="176" t="s">
        <v>217</v>
      </c>
      <c r="U79" s="161">
        <v>4.4999999999999998E-2</v>
      </c>
      <c r="V79" s="161">
        <f>ROUND(E79*U79,2)</f>
        <v>0.11</v>
      </c>
      <c r="W79" s="161"/>
      <c r="X79" s="161" t="s">
        <v>218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239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4" t="s">
        <v>295</v>
      </c>
      <c r="D80" s="192"/>
      <c r="E80" s="193">
        <v>2.5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4" t="s">
        <v>151</v>
      </c>
      <c r="B81" s="165" t="s">
        <v>104</v>
      </c>
      <c r="C81" s="186" t="s">
        <v>105</v>
      </c>
      <c r="D81" s="166"/>
      <c r="E81" s="167"/>
      <c r="F81" s="168"/>
      <c r="G81" s="168">
        <f>SUMIF(AG82:AG84,"&lt;&gt;NOR",G82:G84)</f>
        <v>0</v>
      </c>
      <c r="H81" s="168"/>
      <c r="I81" s="168">
        <f>SUM(I82:I84)</f>
        <v>0</v>
      </c>
      <c r="J81" s="168"/>
      <c r="K81" s="168">
        <f>SUM(K82:K84)</f>
        <v>0</v>
      </c>
      <c r="L81" s="168"/>
      <c r="M81" s="168">
        <f>SUM(M82:M84)</f>
        <v>0</v>
      </c>
      <c r="N81" s="168"/>
      <c r="O81" s="168">
        <f>SUM(O82:O84)</f>
        <v>0</v>
      </c>
      <c r="P81" s="168"/>
      <c r="Q81" s="168">
        <f>SUM(Q82:Q84)</f>
        <v>0</v>
      </c>
      <c r="R81" s="168"/>
      <c r="S81" s="168"/>
      <c r="T81" s="169"/>
      <c r="U81" s="163"/>
      <c r="V81" s="163">
        <f>SUM(V82:V84)</f>
        <v>1.86</v>
      </c>
      <c r="W81" s="163"/>
      <c r="X81" s="163"/>
      <c r="AG81" t="s">
        <v>152</v>
      </c>
    </row>
    <row r="82" spans="1:60" outlineLevel="1" x14ac:dyDescent="0.2">
      <c r="A82" s="170">
        <v>31</v>
      </c>
      <c r="B82" s="171" t="s">
        <v>318</v>
      </c>
      <c r="C82" s="187" t="s">
        <v>319</v>
      </c>
      <c r="D82" s="172" t="s">
        <v>320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/>
      <c r="S82" s="175" t="s">
        <v>156</v>
      </c>
      <c r="T82" s="176" t="s">
        <v>157</v>
      </c>
      <c r="U82" s="161">
        <v>1.86</v>
      </c>
      <c r="V82" s="161">
        <f>ROUND(E82*U82,2)</f>
        <v>1.86</v>
      </c>
      <c r="W82" s="161"/>
      <c r="X82" s="161" t="s">
        <v>218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239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5" t="s">
        <v>321</v>
      </c>
      <c r="D83" s="256"/>
      <c r="E83" s="256"/>
      <c r="F83" s="256"/>
      <c r="G83" s="256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1"/>
      <c r="Z83" s="151"/>
      <c r="AA83" s="151"/>
      <c r="AB83" s="151"/>
      <c r="AC83" s="151"/>
      <c r="AD83" s="151"/>
      <c r="AE83" s="151"/>
      <c r="AF83" s="151"/>
      <c r="AG83" s="151" t="s">
        <v>161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4" t="s">
        <v>66</v>
      </c>
      <c r="D84" s="192"/>
      <c r="E84" s="193">
        <v>1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258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4" t="s">
        <v>151</v>
      </c>
      <c r="B85" s="165" t="s">
        <v>86</v>
      </c>
      <c r="C85" s="186" t="s">
        <v>87</v>
      </c>
      <c r="D85" s="166"/>
      <c r="E85" s="167"/>
      <c r="F85" s="168"/>
      <c r="G85" s="168">
        <f>SUMIF(AG86:AG90,"&lt;&gt;NOR",G86:G90)</f>
        <v>0</v>
      </c>
      <c r="H85" s="168"/>
      <c r="I85" s="168">
        <f>SUM(I86:I90)</f>
        <v>0</v>
      </c>
      <c r="J85" s="168"/>
      <c r="K85" s="168">
        <f>SUM(K86:K90)</f>
        <v>0</v>
      </c>
      <c r="L85" s="168"/>
      <c r="M85" s="168">
        <f>SUM(M86:M90)</f>
        <v>0</v>
      </c>
      <c r="N85" s="168"/>
      <c r="O85" s="168">
        <f>SUM(O86:O90)</f>
        <v>0</v>
      </c>
      <c r="P85" s="168"/>
      <c r="Q85" s="168">
        <f>SUM(Q86:Q90)</f>
        <v>0</v>
      </c>
      <c r="R85" s="168"/>
      <c r="S85" s="168"/>
      <c r="T85" s="169"/>
      <c r="U85" s="163"/>
      <c r="V85" s="163">
        <f>SUM(V86:V90)</f>
        <v>0.76</v>
      </c>
      <c r="W85" s="163"/>
      <c r="X85" s="163"/>
      <c r="AG85" t="s">
        <v>152</v>
      </c>
    </row>
    <row r="86" spans="1:60" outlineLevel="1" x14ac:dyDescent="0.2">
      <c r="A86" s="170">
        <v>32</v>
      </c>
      <c r="B86" s="171" t="s">
        <v>322</v>
      </c>
      <c r="C86" s="187" t="s">
        <v>323</v>
      </c>
      <c r="D86" s="172" t="s">
        <v>242</v>
      </c>
      <c r="E86" s="173">
        <v>8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2.2000000000000001E-4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302</v>
      </c>
      <c r="S86" s="175" t="s">
        <v>217</v>
      </c>
      <c r="T86" s="176" t="s">
        <v>217</v>
      </c>
      <c r="U86" s="161">
        <v>9.5000000000000001E-2</v>
      </c>
      <c r="V86" s="161">
        <f>ROUND(E86*U86,2)</f>
        <v>0.76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309</v>
      </c>
      <c r="D87" s="192"/>
      <c r="E87" s="193">
        <v>5.5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258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4" t="s">
        <v>312</v>
      </c>
      <c r="D88" s="192"/>
      <c r="E88" s="193">
        <v>2.5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258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0">
        <v>33</v>
      </c>
      <c r="B89" s="171" t="s">
        <v>324</v>
      </c>
      <c r="C89" s="187" t="s">
        <v>325</v>
      </c>
      <c r="D89" s="172" t="s">
        <v>182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/>
      <c r="S89" s="175" t="s">
        <v>156</v>
      </c>
      <c r="T89" s="176" t="s">
        <v>157</v>
      </c>
      <c r="U89" s="161">
        <v>0</v>
      </c>
      <c r="V89" s="161">
        <f>ROUND(E89*U89,2)</f>
        <v>0</v>
      </c>
      <c r="W89" s="161"/>
      <c r="X89" s="161" t="s">
        <v>218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239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66</v>
      </c>
      <c r="D90" s="192"/>
      <c r="E90" s="193">
        <v>1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64" t="s">
        <v>151</v>
      </c>
      <c r="B91" s="165" t="s">
        <v>84</v>
      </c>
      <c r="C91" s="186" t="s">
        <v>85</v>
      </c>
      <c r="D91" s="166"/>
      <c r="E91" s="167"/>
      <c r="F91" s="168"/>
      <c r="G91" s="168">
        <f>SUMIF(AG92:AG92,"&lt;&gt;NOR",G92:G92)</f>
        <v>0</v>
      </c>
      <c r="H91" s="168"/>
      <c r="I91" s="168">
        <f>SUM(I92:I92)</f>
        <v>0</v>
      </c>
      <c r="J91" s="168"/>
      <c r="K91" s="168">
        <f>SUM(K92:K92)</f>
        <v>0</v>
      </c>
      <c r="L91" s="168"/>
      <c r="M91" s="168">
        <f>SUM(M92:M92)</f>
        <v>0</v>
      </c>
      <c r="N91" s="168"/>
      <c r="O91" s="168">
        <f>SUM(O92:O92)</f>
        <v>0</v>
      </c>
      <c r="P91" s="168"/>
      <c r="Q91" s="168">
        <f>SUM(Q92:Q92)</f>
        <v>0</v>
      </c>
      <c r="R91" s="168"/>
      <c r="S91" s="168"/>
      <c r="T91" s="169"/>
      <c r="U91" s="163"/>
      <c r="V91" s="163">
        <f>SUM(V92:V92)</f>
        <v>0</v>
      </c>
      <c r="W91" s="163"/>
      <c r="X91" s="163"/>
      <c r="AG91" t="s">
        <v>152</v>
      </c>
    </row>
    <row r="92" spans="1:60" outlineLevel="1" x14ac:dyDescent="0.2">
      <c r="A92" s="177">
        <v>34</v>
      </c>
      <c r="B92" s="178" t="s">
        <v>326</v>
      </c>
      <c r="C92" s="188" t="s">
        <v>327</v>
      </c>
      <c r="D92" s="179" t="s">
        <v>182</v>
      </c>
      <c r="E92" s="180">
        <v>2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 t="s">
        <v>156</v>
      </c>
      <c r="T92" s="183" t="s">
        <v>157</v>
      </c>
      <c r="U92" s="161">
        <v>0</v>
      </c>
      <c r="V92" s="161">
        <f>ROUND(E92*U92,2)</f>
        <v>0</v>
      </c>
      <c r="W92" s="161"/>
      <c r="X92" s="161" t="s">
        <v>218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239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4" t="s">
        <v>151</v>
      </c>
      <c r="B93" s="165" t="s">
        <v>72</v>
      </c>
      <c r="C93" s="186" t="s">
        <v>73</v>
      </c>
      <c r="D93" s="166"/>
      <c r="E93" s="167"/>
      <c r="F93" s="168"/>
      <c r="G93" s="168">
        <f>SUMIF(AG94:AG95,"&lt;&gt;NOR",G94:G95)</f>
        <v>0</v>
      </c>
      <c r="H93" s="168"/>
      <c r="I93" s="168">
        <f>SUM(I94:I95)</f>
        <v>0</v>
      </c>
      <c r="J93" s="168"/>
      <c r="K93" s="168">
        <f>SUM(K94:K95)</f>
        <v>0</v>
      </c>
      <c r="L93" s="168"/>
      <c r="M93" s="168">
        <f>SUM(M94:M95)</f>
        <v>0</v>
      </c>
      <c r="N93" s="168"/>
      <c r="O93" s="168">
        <f>SUM(O94:O95)</f>
        <v>0.15</v>
      </c>
      <c r="P93" s="168"/>
      <c r="Q93" s="168">
        <f>SUM(Q94:Q95)</f>
        <v>0</v>
      </c>
      <c r="R93" s="168"/>
      <c r="S93" s="168"/>
      <c r="T93" s="169"/>
      <c r="U93" s="163"/>
      <c r="V93" s="163">
        <f>SUM(V94:V95)</f>
        <v>3.69</v>
      </c>
      <c r="W93" s="163"/>
      <c r="X93" s="163"/>
      <c r="AG93" t="s">
        <v>152</v>
      </c>
    </row>
    <row r="94" spans="1:60" outlineLevel="1" x14ac:dyDescent="0.2">
      <c r="A94" s="170">
        <v>35</v>
      </c>
      <c r="B94" s="171" t="s">
        <v>328</v>
      </c>
      <c r="C94" s="187" t="s">
        <v>329</v>
      </c>
      <c r="D94" s="172" t="s">
        <v>242</v>
      </c>
      <c r="E94" s="173">
        <v>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4.8939999999999997E-2</v>
      </c>
      <c r="O94" s="175">
        <f>ROUND(E94*N94,2)</f>
        <v>0.15</v>
      </c>
      <c r="P94" s="175">
        <v>0</v>
      </c>
      <c r="Q94" s="175">
        <f>ROUND(E94*P94,2)</f>
        <v>0</v>
      </c>
      <c r="R94" s="175" t="s">
        <v>330</v>
      </c>
      <c r="S94" s="175" t="s">
        <v>217</v>
      </c>
      <c r="T94" s="176" t="s">
        <v>217</v>
      </c>
      <c r="U94" s="161">
        <v>1.2295499999999999</v>
      </c>
      <c r="V94" s="161">
        <f>ROUND(E94*U94,2)</f>
        <v>3.69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4" t="s">
        <v>331</v>
      </c>
      <c r="D95" s="192"/>
      <c r="E95" s="193">
        <v>3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258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4" t="s">
        <v>151</v>
      </c>
      <c r="B96" s="165" t="s">
        <v>84</v>
      </c>
      <c r="C96" s="186" t="s">
        <v>85</v>
      </c>
      <c r="D96" s="166"/>
      <c r="E96" s="167"/>
      <c r="F96" s="168"/>
      <c r="G96" s="168">
        <f>SUMIF(AG97:AG97,"&lt;&gt;NOR",G97:G97)</f>
        <v>0</v>
      </c>
      <c r="H96" s="168"/>
      <c r="I96" s="168">
        <f>SUM(I97:I97)</f>
        <v>0</v>
      </c>
      <c r="J96" s="168"/>
      <c r="K96" s="168">
        <f>SUM(K97:K97)</f>
        <v>0</v>
      </c>
      <c r="L96" s="168"/>
      <c r="M96" s="168">
        <f>SUM(M97:M97)</f>
        <v>0</v>
      </c>
      <c r="N96" s="168"/>
      <c r="O96" s="168">
        <f>SUM(O97:O97)</f>
        <v>0</v>
      </c>
      <c r="P96" s="168"/>
      <c r="Q96" s="168">
        <f>SUM(Q97:Q97)</f>
        <v>0</v>
      </c>
      <c r="R96" s="168"/>
      <c r="S96" s="168"/>
      <c r="T96" s="169"/>
      <c r="U96" s="163"/>
      <c r="V96" s="163">
        <f>SUM(V97:V97)</f>
        <v>0</v>
      </c>
      <c r="W96" s="163"/>
      <c r="X96" s="163"/>
      <c r="AG96" t="s">
        <v>152</v>
      </c>
    </row>
    <row r="97" spans="1:60" outlineLevel="1" x14ac:dyDescent="0.2">
      <c r="A97" s="177">
        <v>36</v>
      </c>
      <c r="B97" s="178" t="s">
        <v>332</v>
      </c>
      <c r="C97" s="188" t="s">
        <v>333</v>
      </c>
      <c r="D97" s="179" t="s">
        <v>320</v>
      </c>
      <c r="E97" s="180">
        <v>2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2" t="s">
        <v>156</v>
      </c>
      <c r="T97" s="183" t="s">
        <v>157</v>
      </c>
      <c r="U97" s="161">
        <v>0</v>
      </c>
      <c r="V97" s="161">
        <f>ROUND(E97*U97,2)</f>
        <v>0</v>
      </c>
      <c r="W97" s="161"/>
      <c r="X97" s="161" t="s">
        <v>218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239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4" t="s">
        <v>151</v>
      </c>
      <c r="B98" s="165" t="s">
        <v>98</v>
      </c>
      <c r="C98" s="186" t="s">
        <v>99</v>
      </c>
      <c r="D98" s="166"/>
      <c r="E98" s="167"/>
      <c r="F98" s="168"/>
      <c r="G98" s="168">
        <f>SUMIF(AG99:AG102,"&lt;&gt;NOR",G99:G102)</f>
        <v>0</v>
      </c>
      <c r="H98" s="168"/>
      <c r="I98" s="168">
        <f>SUM(I99:I102)</f>
        <v>0</v>
      </c>
      <c r="J98" s="168"/>
      <c r="K98" s="168">
        <f>SUM(K99:K102)</f>
        <v>0</v>
      </c>
      <c r="L98" s="168"/>
      <c r="M98" s="168">
        <f>SUM(M99:M102)</f>
        <v>0</v>
      </c>
      <c r="N98" s="168"/>
      <c r="O98" s="168">
        <f>SUM(O99:O102)</f>
        <v>0</v>
      </c>
      <c r="P98" s="168"/>
      <c r="Q98" s="168">
        <f>SUM(Q99:Q102)</f>
        <v>0</v>
      </c>
      <c r="R98" s="168"/>
      <c r="S98" s="168"/>
      <c r="T98" s="169"/>
      <c r="U98" s="163"/>
      <c r="V98" s="163">
        <f>SUM(V99:V102)</f>
        <v>0.26</v>
      </c>
      <c r="W98" s="163"/>
      <c r="X98" s="163"/>
      <c r="AG98" t="s">
        <v>152</v>
      </c>
    </row>
    <row r="99" spans="1:60" outlineLevel="1" x14ac:dyDescent="0.2">
      <c r="A99" s="170">
        <v>37</v>
      </c>
      <c r="B99" s="171" t="s">
        <v>334</v>
      </c>
      <c r="C99" s="187" t="s">
        <v>335</v>
      </c>
      <c r="D99" s="172" t="s">
        <v>238</v>
      </c>
      <c r="E99" s="173">
        <v>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336</v>
      </c>
      <c r="S99" s="175" t="s">
        <v>217</v>
      </c>
      <c r="T99" s="176" t="s">
        <v>157</v>
      </c>
      <c r="U99" s="161">
        <v>2.9000000000000001E-2</v>
      </c>
      <c r="V99" s="161">
        <f>ROUND(E99*U99,2)</f>
        <v>0.03</v>
      </c>
      <c r="W99" s="161"/>
      <c r="X99" s="161" t="s">
        <v>218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5" t="s">
        <v>337</v>
      </c>
      <c r="D100" s="256"/>
      <c r="E100" s="256"/>
      <c r="F100" s="256"/>
      <c r="G100" s="25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161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0">
        <v>38</v>
      </c>
      <c r="B101" s="171" t="s">
        <v>338</v>
      </c>
      <c r="C101" s="187" t="s">
        <v>339</v>
      </c>
      <c r="D101" s="172" t="s">
        <v>242</v>
      </c>
      <c r="E101" s="173">
        <v>3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2.5999999999999998E-4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336</v>
      </c>
      <c r="S101" s="175" t="s">
        <v>217</v>
      </c>
      <c r="T101" s="176" t="s">
        <v>217</v>
      </c>
      <c r="U101" s="161">
        <v>7.8070000000000001E-2</v>
      </c>
      <c r="V101" s="161">
        <f>ROUND(E101*U101,2)</f>
        <v>0.23</v>
      </c>
      <c r="W101" s="161"/>
      <c r="X101" s="161" t="s">
        <v>218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219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4" t="s">
        <v>340</v>
      </c>
      <c r="D102" s="192"/>
      <c r="E102" s="193">
        <v>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258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64" t="s">
        <v>151</v>
      </c>
      <c r="B103" s="165" t="s">
        <v>84</v>
      </c>
      <c r="C103" s="186" t="s">
        <v>85</v>
      </c>
      <c r="D103" s="166"/>
      <c r="E103" s="167"/>
      <c r="F103" s="168"/>
      <c r="G103" s="168">
        <f>SUMIF(AG104:AG109,"&lt;&gt;NOR",G104:G109)</f>
        <v>0</v>
      </c>
      <c r="H103" s="168"/>
      <c r="I103" s="168">
        <f>SUM(I104:I109)</f>
        <v>0</v>
      </c>
      <c r="J103" s="168"/>
      <c r="K103" s="168">
        <f>SUM(K104:K109)</f>
        <v>0</v>
      </c>
      <c r="L103" s="168"/>
      <c r="M103" s="168">
        <f>SUM(M104:M109)</f>
        <v>0</v>
      </c>
      <c r="N103" s="168"/>
      <c r="O103" s="168">
        <f>SUM(O104:O109)</f>
        <v>0</v>
      </c>
      <c r="P103" s="168"/>
      <c r="Q103" s="168">
        <f>SUM(Q104:Q109)</f>
        <v>0</v>
      </c>
      <c r="R103" s="168"/>
      <c r="S103" s="168"/>
      <c r="T103" s="169"/>
      <c r="U103" s="163"/>
      <c r="V103" s="163">
        <f>SUM(V104:V109)</f>
        <v>4.62</v>
      </c>
      <c r="W103" s="163"/>
      <c r="X103" s="163"/>
      <c r="AG103" t="s">
        <v>152</v>
      </c>
    </row>
    <row r="104" spans="1:60" outlineLevel="1" x14ac:dyDescent="0.2">
      <c r="A104" s="177">
        <v>39</v>
      </c>
      <c r="B104" s="178" t="s">
        <v>341</v>
      </c>
      <c r="C104" s="188" t="s">
        <v>342</v>
      </c>
      <c r="D104" s="179" t="s">
        <v>182</v>
      </c>
      <c r="E104" s="180">
        <v>1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2">
        <v>0</v>
      </c>
      <c r="O104" s="182">
        <f>ROUND(E104*N104,2)</f>
        <v>0</v>
      </c>
      <c r="P104" s="182">
        <v>0</v>
      </c>
      <c r="Q104" s="182">
        <f>ROUND(E104*P104,2)</f>
        <v>0</v>
      </c>
      <c r="R104" s="182"/>
      <c r="S104" s="182" t="s">
        <v>156</v>
      </c>
      <c r="T104" s="183" t="s">
        <v>157</v>
      </c>
      <c r="U104" s="161">
        <v>0</v>
      </c>
      <c r="V104" s="161">
        <f>ROUND(E104*U104,2)</f>
        <v>0</v>
      </c>
      <c r="W104" s="161"/>
      <c r="X104" s="161" t="s">
        <v>218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0">
        <v>40</v>
      </c>
      <c r="B105" s="171" t="s">
        <v>343</v>
      </c>
      <c r="C105" s="187" t="s">
        <v>344</v>
      </c>
      <c r="D105" s="172" t="s">
        <v>238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/>
      <c r="S105" s="175" t="s">
        <v>217</v>
      </c>
      <c r="T105" s="176" t="s">
        <v>157</v>
      </c>
      <c r="U105" s="161">
        <v>1</v>
      </c>
      <c r="V105" s="161">
        <f>ROUND(E105*U105,2)</f>
        <v>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5" t="s">
        <v>345</v>
      </c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161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7">
        <v>41</v>
      </c>
      <c r="B107" s="178" t="s">
        <v>346</v>
      </c>
      <c r="C107" s="188" t="s">
        <v>347</v>
      </c>
      <c r="D107" s="179" t="s">
        <v>182</v>
      </c>
      <c r="E107" s="180">
        <v>1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21</v>
      </c>
      <c r="M107" s="182">
        <f>G107*(1+L107/100)</f>
        <v>0</v>
      </c>
      <c r="N107" s="182">
        <v>0</v>
      </c>
      <c r="O107" s="182">
        <f>ROUND(E107*N107,2)</f>
        <v>0</v>
      </c>
      <c r="P107" s="182">
        <v>0</v>
      </c>
      <c r="Q107" s="182">
        <f>ROUND(E107*P107,2)</f>
        <v>0</v>
      </c>
      <c r="R107" s="182"/>
      <c r="S107" s="182" t="s">
        <v>156</v>
      </c>
      <c r="T107" s="183" t="s">
        <v>157</v>
      </c>
      <c r="U107" s="161">
        <v>0</v>
      </c>
      <c r="V107" s="161">
        <f>ROUND(E107*U107,2)</f>
        <v>0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33.75" outlineLevel="1" x14ac:dyDescent="0.2">
      <c r="A108" s="170">
        <v>42</v>
      </c>
      <c r="B108" s="171" t="s">
        <v>348</v>
      </c>
      <c r="C108" s="187" t="s">
        <v>349</v>
      </c>
      <c r="D108" s="172" t="s">
        <v>268</v>
      </c>
      <c r="E108" s="173">
        <v>1.405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5" t="s">
        <v>330</v>
      </c>
      <c r="S108" s="175" t="s">
        <v>217</v>
      </c>
      <c r="T108" s="176" t="s">
        <v>157</v>
      </c>
      <c r="U108" s="161">
        <v>2.577</v>
      </c>
      <c r="V108" s="161">
        <f>ROUND(E108*U108,2)</f>
        <v>3.62</v>
      </c>
      <c r="W108" s="161"/>
      <c r="X108" s="161" t="s">
        <v>218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219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6" t="s">
        <v>350</v>
      </c>
      <c r="D109" s="267"/>
      <c r="E109" s="267"/>
      <c r="F109" s="267"/>
      <c r="G109" s="26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221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4" t="s">
        <v>151</v>
      </c>
      <c r="B110" s="165" t="s">
        <v>70</v>
      </c>
      <c r="C110" s="186" t="s">
        <v>71</v>
      </c>
      <c r="D110" s="166"/>
      <c r="E110" s="167"/>
      <c r="F110" s="168"/>
      <c r="G110" s="168">
        <f>SUMIF(AG111:AG115,"&lt;&gt;NOR",G111:G115)</f>
        <v>0</v>
      </c>
      <c r="H110" s="168"/>
      <c r="I110" s="168">
        <f>SUM(I111:I115)</f>
        <v>0</v>
      </c>
      <c r="J110" s="168"/>
      <c r="K110" s="168">
        <f>SUM(K111:K115)</f>
        <v>0</v>
      </c>
      <c r="L110" s="168"/>
      <c r="M110" s="168">
        <f>SUM(M111:M115)</f>
        <v>0</v>
      </c>
      <c r="N110" s="168"/>
      <c r="O110" s="168">
        <f>SUM(O111:O115)</f>
        <v>0</v>
      </c>
      <c r="P110" s="168"/>
      <c r="Q110" s="168">
        <f>SUM(Q111:Q115)</f>
        <v>0.19</v>
      </c>
      <c r="R110" s="168"/>
      <c r="S110" s="168"/>
      <c r="T110" s="169"/>
      <c r="U110" s="163"/>
      <c r="V110" s="163">
        <f>SUM(V111:V115)</f>
        <v>3.02</v>
      </c>
      <c r="W110" s="163"/>
      <c r="X110" s="163"/>
      <c r="AG110" t="s">
        <v>152</v>
      </c>
    </row>
    <row r="111" spans="1:60" outlineLevel="1" x14ac:dyDescent="0.2">
      <c r="A111" s="170">
        <v>43</v>
      </c>
      <c r="B111" s="171" t="s">
        <v>351</v>
      </c>
      <c r="C111" s="187" t="s">
        <v>352</v>
      </c>
      <c r="D111" s="172" t="s">
        <v>242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6.3E-2</v>
      </c>
      <c r="Q111" s="175">
        <f>ROUND(E111*P111,2)</f>
        <v>0.19</v>
      </c>
      <c r="R111" s="175" t="s">
        <v>251</v>
      </c>
      <c r="S111" s="175" t="s">
        <v>217</v>
      </c>
      <c r="T111" s="176" t="s">
        <v>217</v>
      </c>
      <c r="U111" s="161">
        <v>1.006</v>
      </c>
      <c r="V111" s="161">
        <f>ROUND(E111*U111,2)</f>
        <v>3.02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5" t="s">
        <v>353</v>
      </c>
      <c r="D112" s="256"/>
      <c r="E112" s="256"/>
      <c r="F112" s="256"/>
      <c r="G112" s="256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161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7" t="s">
        <v>354</v>
      </c>
      <c r="D113" s="258"/>
      <c r="E113" s="258"/>
      <c r="F113" s="258"/>
      <c r="G113" s="25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161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7" t="s">
        <v>355</v>
      </c>
      <c r="D114" s="258"/>
      <c r="E114" s="258"/>
      <c r="F114" s="258"/>
      <c r="G114" s="258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161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7" t="s">
        <v>356</v>
      </c>
      <c r="D115" s="258"/>
      <c r="E115" s="258"/>
      <c r="F115" s="258"/>
      <c r="G115" s="25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161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4" t="s">
        <v>151</v>
      </c>
      <c r="B116" s="165" t="s">
        <v>80</v>
      </c>
      <c r="C116" s="186" t="s">
        <v>81</v>
      </c>
      <c r="D116" s="166"/>
      <c r="E116" s="167"/>
      <c r="F116" s="168"/>
      <c r="G116" s="168">
        <f>SUMIF(AG117:AG122,"&lt;&gt;NOR",G117:G122)</f>
        <v>0</v>
      </c>
      <c r="H116" s="168"/>
      <c r="I116" s="168">
        <f>SUM(I117:I122)</f>
        <v>0</v>
      </c>
      <c r="J116" s="168"/>
      <c r="K116" s="168">
        <f>SUM(K117:K122)</f>
        <v>0</v>
      </c>
      <c r="L116" s="168"/>
      <c r="M116" s="168">
        <f>SUM(M117:M122)</f>
        <v>0</v>
      </c>
      <c r="N116" s="168"/>
      <c r="O116" s="168">
        <f>SUM(O117:O122)</f>
        <v>2.4</v>
      </c>
      <c r="P116" s="168"/>
      <c r="Q116" s="168">
        <f>SUM(Q117:Q122)</f>
        <v>3.5999999999999996</v>
      </c>
      <c r="R116" s="168"/>
      <c r="S116" s="168"/>
      <c r="T116" s="169"/>
      <c r="U116" s="163"/>
      <c r="V116" s="163">
        <f>SUM(V117:V122)</f>
        <v>20.38</v>
      </c>
      <c r="W116" s="163"/>
      <c r="X116" s="163"/>
      <c r="AG116" t="s">
        <v>152</v>
      </c>
    </row>
    <row r="117" spans="1:60" ht="22.5" outlineLevel="1" x14ac:dyDescent="0.2">
      <c r="A117" s="170">
        <v>44</v>
      </c>
      <c r="B117" s="171" t="s">
        <v>357</v>
      </c>
      <c r="C117" s="187" t="s">
        <v>358</v>
      </c>
      <c r="D117" s="172" t="s">
        <v>215</v>
      </c>
      <c r="E117" s="173">
        <v>0.5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1.82E-3</v>
      </c>
      <c r="O117" s="175">
        <f>ROUND(E117*N117,2)</f>
        <v>0</v>
      </c>
      <c r="P117" s="175">
        <v>2.4</v>
      </c>
      <c r="Q117" s="175">
        <f>ROUND(E117*P117,2)</f>
        <v>1.2</v>
      </c>
      <c r="R117" s="175" t="s">
        <v>261</v>
      </c>
      <c r="S117" s="175" t="s">
        <v>217</v>
      </c>
      <c r="T117" s="176" t="s">
        <v>217</v>
      </c>
      <c r="U117" s="161">
        <v>27.326000000000001</v>
      </c>
      <c r="V117" s="161">
        <f>ROUND(E117*U117,2)</f>
        <v>13.66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219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6" t="s">
        <v>359</v>
      </c>
      <c r="D118" s="267"/>
      <c r="E118" s="267"/>
      <c r="F118" s="267"/>
      <c r="G118" s="267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221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7" t="s">
        <v>360</v>
      </c>
      <c r="D119" s="258"/>
      <c r="E119" s="258"/>
      <c r="F119" s="258"/>
      <c r="G119" s="258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161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361</v>
      </c>
      <c r="D120" s="192"/>
      <c r="E120" s="193">
        <v>0.5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258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0">
        <v>45</v>
      </c>
      <c r="B121" s="171" t="s">
        <v>362</v>
      </c>
      <c r="C121" s="187" t="s">
        <v>363</v>
      </c>
      <c r="D121" s="172" t="s">
        <v>238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5">
        <v>2.4</v>
      </c>
      <c r="O121" s="175">
        <f>ROUND(E121*N121,2)</f>
        <v>2.4</v>
      </c>
      <c r="P121" s="175">
        <v>2.4</v>
      </c>
      <c r="Q121" s="175">
        <f>ROUND(E121*P121,2)</f>
        <v>2.4</v>
      </c>
      <c r="R121" s="175"/>
      <c r="S121" s="175" t="s">
        <v>156</v>
      </c>
      <c r="T121" s="176" t="s">
        <v>157</v>
      </c>
      <c r="U121" s="161">
        <v>6.72</v>
      </c>
      <c r="V121" s="161">
        <f>ROUND(E121*U121,2)</f>
        <v>6.72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4" t="s">
        <v>66</v>
      </c>
      <c r="D122" s="192"/>
      <c r="E122" s="193">
        <v>1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258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4" t="s">
        <v>151</v>
      </c>
      <c r="B123" s="165" t="s">
        <v>118</v>
      </c>
      <c r="C123" s="186" t="s">
        <v>119</v>
      </c>
      <c r="D123" s="166"/>
      <c r="E123" s="167"/>
      <c r="F123" s="168"/>
      <c r="G123" s="168">
        <f>SUMIF(AG124:AG129,"&lt;&gt;NOR",G124:G129)</f>
        <v>0</v>
      </c>
      <c r="H123" s="168"/>
      <c r="I123" s="168">
        <f>SUM(I124:I129)</f>
        <v>0</v>
      </c>
      <c r="J123" s="168"/>
      <c r="K123" s="168">
        <f>SUM(K124:K129)</f>
        <v>0</v>
      </c>
      <c r="L123" s="168"/>
      <c r="M123" s="168">
        <f>SUM(M124:M129)</f>
        <v>0</v>
      </c>
      <c r="N123" s="168"/>
      <c r="O123" s="168">
        <f>SUM(O124:O129)</f>
        <v>0</v>
      </c>
      <c r="P123" s="168"/>
      <c r="Q123" s="168">
        <f>SUM(Q124:Q129)</f>
        <v>0</v>
      </c>
      <c r="R123" s="168"/>
      <c r="S123" s="168"/>
      <c r="T123" s="169"/>
      <c r="U123" s="163"/>
      <c r="V123" s="163">
        <f>SUM(V124:V129)</f>
        <v>0.78</v>
      </c>
      <c r="W123" s="163"/>
      <c r="X123" s="163"/>
      <c r="AG123" t="s">
        <v>152</v>
      </c>
    </row>
    <row r="124" spans="1:60" ht="22.5" outlineLevel="1" x14ac:dyDescent="0.2">
      <c r="A124" s="170">
        <v>46</v>
      </c>
      <c r="B124" s="171" t="s">
        <v>364</v>
      </c>
      <c r="C124" s="187" t="s">
        <v>365</v>
      </c>
      <c r="D124" s="172" t="s">
        <v>268</v>
      </c>
      <c r="E124" s="173">
        <v>0.58499999999999996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251</v>
      </c>
      <c r="S124" s="175" t="s">
        <v>217</v>
      </c>
      <c r="T124" s="176" t="s">
        <v>217</v>
      </c>
      <c r="U124" s="161">
        <v>0.83199999999999996</v>
      </c>
      <c r="V124" s="161">
        <f>ROUND(E124*U124,2)</f>
        <v>0.49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6" t="s">
        <v>366</v>
      </c>
      <c r="D125" s="267"/>
      <c r="E125" s="267"/>
      <c r="F125" s="267"/>
      <c r="G125" s="267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221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84" t="str">
        <f>C125</f>
        <v>nebo vybouraných hmot nošením nebo přehazováním k místu nakládky přístupnému normálním dopravním prostředkům do 10 m,</v>
      </c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8"/>
      <c r="B126" s="159"/>
      <c r="C126" s="257" t="s">
        <v>367</v>
      </c>
      <c r="D126" s="258"/>
      <c r="E126" s="258"/>
      <c r="F126" s="258"/>
      <c r="G126" s="258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161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84" t="str">
        <f>C126</f>
        <v>S naložením suti nebo vybouraných hmot do dopravního prostředku a na jejich vyložením, popřípadě přeložením na normální dopravní prostředek.</v>
      </c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47</v>
      </c>
      <c r="B127" s="171" t="s">
        <v>368</v>
      </c>
      <c r="C127" s="187" t="s">
        <v>271</v>
      </c>
      <c r="D127" s="172" t="s">
        <v>268</v>
      </c>
      <c r="E127" s="173">
        <v>0.58499999999999996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261</v>
      </c>
      <c r="S127" s="175" t="s">
        <v>217</v>
      </c>
      <c r="T127" s="176" t="s">
        <v>217</v>
      </c>
      <c r="U127" s="161">
        <v>0.49</v>
      </c>
      <c r="V127" s="161">
        <f>ROUND(E127*U127,2)</f>
        <v>0.28999999999999998</v>
      </c>
      <c r="W127" s="161"/>
      <c r="X127" s="161" t="s">
        <v>218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5" t="s">
        <v>272</v>
      </c>
      <c r="D128" s="256"/>
      <c r="E128" s="256"/>
      <c r="F128" s="256"/>
      <c r="G128" s="256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161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48</v>
      </c>
      <c r="B129" s="171" t="s">
        <v>369</v>
      </c>
      <c r="C129" s="187" t="s">
        <v>370</v>
      </c>
      <c r="D129" s="172" t="s">
        <v>268</v>
      </c>
      <c r="E129" s="173">
        <v>0.58499999999999996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261</v>
      </c>
      <c r="S129" s="175" t="s">
        <v>217</v>
      </c>
      <c r="T129" s="176" t="s">
        <v>217</v>
      </c>
      <c r="U129" s="161">
        <v>0</v>
      </c>
      <c r="V129" s="161">
        <f>ROUND(E129*U129,2)</f>
        <v>0</v>
      </c>
      <c r="W129" s="161"/>
      <c r="X129" s="161" t="s">
        <v>218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3"/>
      <c r="B130" s="4"/>
      <c r="C130" s="189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138</v>
      </c>
    </row>
    <row r="131" spans="1:60" x14ac:dyDescent="0.2">
      <c r="A131" s="154"/>
      <c r="B131" s="155" t="s">
        <v>29</v>
      </c>
      <c r="C131" s="190"/>
      <c r="D131" s="156"/>
      <c r="E131" s="157"/>
      <c r="F131" s="157"/>
      <c r="G131" s="185">
        <f>G8+G20+G22+G24+G27+G29+G31+G36+G39+G43+G49+G51+G54+G57+G65+G68+G81+G85+G91+G93+G96+G98+G103+G110+G116+G123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210</v>
      </c>
    </row>
    <row r="132" spans="1:60" x14ac:dyDescent="0.2">
      <c r="C132" s="191"/>
      <c r="D132" s="10"/>
      <c r="AG132" t="s">
        <v>211</v>
      </c>
    </row>
    <row r="133" spans="1:60" x14ac:dyDescent="0.2">
      <c r="D133" s="10"/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AgS4fFt0Po6F7v/ZTsuJmg0CxBvL9e05qnz32cVmSKdBEVvJqzcglstSgT/WPvnqWAx2SAo8/GhwNKveinfcA==" saltValue="ihYiaaHVYxUG9B5ywftvXw==" spinCount="100000" sheet="1"/>
  <mergeCells count="33">
    <mergeCell ref="C33:G33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6:G26"/>
    <mergeCell ref="C109:G109"/>
    <mergeCell ref="C34:G34"/>
    <mergeCell ref="C41:G41"/>
    <mergeCell ref="C42:G42"/>
    <mergeCell ref="C45:G45"/>
    <mergeCell ref="C47:G47"/>
    <mergeCell ref="C53:G53"/>
    <mergeCell ref="C56:G56"/>
    <mergeCell ref="C59:G59"/>
    <mergeCell ref="C83:G83"/>
    <mergeCell ref="C100:G100"/>
    <mergeCell ref="C106:G106"/>
    <mergeCell ref="C125:G125"/>
    <mergeCell ref="C126:G126"/>
    <mergeCell ref="C128:G128"/>
    <mergeCell ref="C112:G112"/>
    <mergeCell ref="C113:G113"/>
    <mergeCell ref="C114:G114"/>
    <mergeCell ref="C115:G115"/>
    <mergeCell ref="C118:G118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60</v>
      </c>
      <c r="C3" s="260" t="s">
        <v>61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59</v>
      </c>
      <c r="C4" s="263" t="s">
        <v>56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88</v>
      </c>
      <c r="C8" s="186" t="s">
        <v>89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152</v>
      </c>
    </row>
    <row r="9" spans="1:60" ht="22.5" outlineLevel="1" x14ac:dyDescent="0.2">
      <c r="A9" s="170">
        <v>1</v>
      </c>
      <c r="B9" s="171" t="s">
        <v>487</v>
      </c>
      <c r="C9" s="187" t="s">
        <v>488</v>
      </c>
      <c r="D9" s="172" t="s">
        <v>283</v>
      </c>
      <c r="E9" s="173">
        <v>24.5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6" t="s">
        <v>157</v>
      </c>
      <c r="U9" s="161">
        <v>0</v>
      </c>
      <c r="V9" s="161">
        <f>ROUND(E9*U9,2)</f>
        <v>0</v>
      </c>
      <c r="W9" s="161"/>
      <c r="X9" s="161" t="s">
        <v>218</v>
      </c>
      <c r="Y9" s="151"/>
      <c r="Z9" s="151"/>
      <c r="AA9" s="151"/>
      <c r="AB9" s="151"/>
      <c r="AC9" s="151"/>
      <c r="AD9" s="151"/>
      <c r="AE9" s="151"/>
      <c r="AF9" s="151"/>
      <c r="AG9" s="151" t="s">
        <v>239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5" t="s">
        <v>489</v>
      </c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161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4" t="s">
        <v>707</v>
      </c>
      <c r="D11" s="192"/>
      <c r="E11" s="193">
        <v>24.5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258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2</v>
      </c>
      <c r="B12" s="171" t="s">
        <v>491</v>
      </c>
      <c r="C12" s="187" t="s">
        <v>492</v>
      </c>
      <c r="D12" s="172" t="s">
        <v>283</v>
      </c>
      <c r="E12" s="173">
        <v>4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156</v>
      </c>
      <c r="T12" s="176" t="s">
        <v>157</v>
      </c>
      <c r="U12" s="161">
        <v>0</v>
      </c>
      <c r="V12" s="161">
        <f>ROUND(E12*U12,2)</f>
        <v>0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239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5" t="s">
        <v>489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161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4" t="s">
        <v>493</v>
      </c>
      <c r="D14" s="192"/>
      <c r="E14" s="193">
        <v>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258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4" t="s">
        <v>151</v>
      </c>
      <c r="B15" s="165" t="s">
        <v>90</v>
      </c>
      <c r="C15" s="186" t="s">
        <v>91</v>
      </c>
      <c r="D15" s="166"/>
      <c r="E15" s="167"/>
      <c r="F15" s="168"/>
      <c r="G15" s="168">
        <f>SUMIF(AG16:AG65,"&lt;&gt;NOR",G16:G65)</f>
        <v>0</v>
      </c>
      <c r="H15" s="168"/>
      <c r="I15" s="168">
        <f>SUM(I16:I65)</f>
        <v>0</v>
      </c>
      <c r="J15" s="168"/>
      <c r="K15" s="168">
        <f>SUM(K16:K65)</f>
        <v>0</v>
      </c>
      <c r="L15" s="168"/>
      <c r="M15" s="168">
        <f>SUM(M16:M65)</f>
        <v>0</v>
      </c>
      <c r="N15" s="168"/>
      <c r="O15" s="168">
        <f>SUM(O16:O65)</f>
        <v>0.24</v>
      </c>
      <c r="P15" s="168"/>
      <c r="Q15" s="168">
        <f>SUM(Q16:Q65)</f>
        <v>0</v>
      </c>
      <c r="R15" s="168"/>
      <c r="S15" s="168"/>
      <c r="T15" s="169"/>
      <c r="U15" s="163"/>
      <c r="V15" s="163">
        <f>SUM(V16:V65)</f>
        <v>46.07</v>
      </c>
      <c r="W15" s="163"/>
      <c r="X15" s="163"/>
      <c r="AG15" t="s">
        <v>152</v>
      </c>
    </row>
    <row r="16" spans="1:60" outlineLevel="1" x14ac:dyDescent="0.2">
      <c r="A16" s="170">
        <v>3</v>
      </c>
      <c r="B16" s="171" t="s">
        <v>494</v>
      </c>
      <c r="C16" s="187" t="s">
        <v>495</v>
      </c>
      <c r="D16" s="172" t="s">
        <v>283</v>
      </c>
      <c r="E16" s="173">
        <v>6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1.16E-3</v>
      </c>
      <c r="O16" s="175">
        <f>ROUND(E16*N16,2)</f>
        <v>0.01</v>
      </c>
      <c r="P16" s="175">
        <v>0</v>
      </c>
      <c r="Q16" s="175">
        <f>ROUND(E16*P16,2)</f>
        <v>0</v>
      </c>
      <c r="R16" s="175" t="s">
        <v>496</v>
      </c>
      <c r="S16" s="175" t="s">
        <v>217</v>
      </c>
      <c r="T16" s="176" t="s">
        <v>217</v>
      </c>
      <c r="U16" s="161">
        <v>0.28499999999999998</v>
      </c>
      <c r="V16" s="161">
        <f>ROUND(E16*U16,2)</f>
        <v>1.71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239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6" t="s">
        <v>497</v>
      </c>
      <c r="D17" s="267"/>
      <c r="E17" s="267"/>
      <c r="F17" s="267"/>
      <c r="G17" s="26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7" t="s">
        <v>498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161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4</v>
      </c>
      <c r="B19" s="171" t="s">
        <v>499</v>
      </c>
      <c r="C19" s="187" t="s">
        <v>500</v>
      </c>
      <c r="D19" s="172" t="s">
        <v>283</v>
      </c>
      <c r="E19" s="173">
        <v>16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1.66E-3</v>
      </c>
      <c r="O19" s="175">
        <f>ROUND(E19*N19,2)</f>
        <v>0.03</v>
      </c>
      <c r="P19" s="175">
        <v>0</v>
      </c>
      <c r="Q19" s="175">
        <f>ROUND(E19*P19,2)</f>
        <v>0</v>
      </c>
      <c r="R19" s="175" t="s">
        <v>496</v>
      </c>
      <c r="S19" s="175" t="s">
        <v>217</v>
      </c>
      <c r="T19" s="176" t="s">
        <v>217</v>
      </c>
      <c r="U19" s="161">
        <v>0.31900000000000001</v>
      </c>
      <c r="V19" s="161">
        <f>ROUND(E19*U19,2)</f>
        <v>5.0999999999999996</v>
      </c>
      <c r="W19" s="161"/>
      <c r="X19" s="161" t="s">
        <v>218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239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6" t="s">
        <v>497</v>
      </c>
      <c r="D20" s="267"/>
      <c r="E20" s="267"/>
      <c r="F20" s="267"/>
      <c r="G20" s="26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498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161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5</v>
      </c>
      <c r="B22" s="171" t="s">
        <v>501</v>
      </c>
      <c r="C22" s="187" t="s">
        <v>502</v>
      </c>
      <c r="D22" s="172" t="s">
        <v>283</v>
      </c>
      <c r="E22" s="173">
        <v>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4.0000000000000003E-5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496</v>
      </c>
      <c r="S22" s="175" t="s">
        <v>217</v>
      </c>
      <c r="T22" s="176" t="s">
        <v>217</v>
      </c>
      <c r="U22" s="161">
        <v>0.129</v>
      </c>
      <c r="V22" s="161">
        <f>ROUND(E22*U22,2)</f>
        <v>0.77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239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5" t="s">
        <v>503</v>
      </c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161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4" t="s">
        <v>504</v>
      </c>
      <c r="D24" s="192"/>
      <c r="E24" s="193">
        <v>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258</v>
      </c>
      <c r="AH24" s="151">
        <v>5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0">
        <v>6</v>
      </c>
      <c r="B25" s="171" t="s">
        <v>505</v>
      </c>
      <c r="C25" s="187" t="s">
        <v>506</v>
      </c>
      <c r="D25" s="172" t="s">
        <v>283</v>
      </c>
      <c r="E25" s="173">
        <v>7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4.0000000000000003E-5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496</v>
      </c>
      <c r="S25" s="175" t="s">
        <v>217</v>
      </c>
      <c r="T25" s="176" t="s">
        <v>217</v>
      </c>
      <c r="U25" s="161">
        <v>0.14199999999999999</v>
      </c>
      <c r="V25" s="161">
        <f>ROUND(E25*U25,2)</f>
        <v>0.99</v>
      </c>
      <c r="W25" s="161"/>
      <c r="X25" s="161" t="s">
        <v>218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239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503</v>
      </c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161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4" t="s">
        <v>708</v>
      </c>
      <c r="D27" s="192"/>
      <c r="E27" s="193">
        <v>7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258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7</v>
      </c>
      <c r="B28" s="171" t="s">
        <v>508</v>
      </c>
      <c r="C28" s="187" t="s">
        <v>509</v>
      </c>
      <c r="D28" s="172" t="s">
        <v>283</v>
      </c>
      <c r="E28" s="173">
        <v>16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5.0000000000000002E-5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496</v>
      </c>
      <c r="S28" s="175" t="s">
        <v>217</v>
      </c>
      <c r="T28" s="176" t="s">
        <v>217</v>
      </c>
      <c r="U28" s="161">
        <v>0.14199999999999999</v>
      </c>
      <c r="V28" s="161">
        <f>ROUND(E28*U28,2)</f>
        <v>2.27</v>
      </c>
      <c r="W28" s="161"/>
      <c r="X28" s="161" t="s">
        <v>218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239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5" t="s">
        <v>503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161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510</v>
      </c>
      <c r="D30" s="192"/>
      <c r="E30" s="193">
        <v>16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258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0">
        <v>8</v>
      </c>
      <c r="B31" s="171" t="s">
        <v>511</v>
      </c>
      <c r="C31" s="187" t="s">
        <v>512</v>
      </c>
      <c r="D31" s="172" t="s">
        <v>283</v>
      </c>
      <c r="E31" s="173">
        <v>18.600000000000001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1.2999999999999999E-4</v>
      </c>
      <c r="O31" s="175">
        <f>ROUND(E31*N31,2)</f>
        <v>0</v>
      </c>
      <c r="P31" s="175">
        <v>0</v>
      </c>
      <c r="Q31" s="175">
        <f>ROUND(E31*P31,2)</f>
        <v>0</v>
      </c>
      <c r="R31" s="175" t="s">
        <v>496</v>
      </c>
      <c r="S31" s="175" t="s">
        <v>217</v>
      </c>
      <c r="T31" s="176" t="s">
        <v>217</v>
      </c>
      <c r="U31" s="161">
        <v>0.17</v>
      </c>
      <c r="V31" s="161">
        <f>ROUND(E31*U31,2)</f>
        <v>3.16</v>
      </c>
      <c r="W31" s="161"/>
      <c r="X31" s="161" t="s">
        <v>218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239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5" t="s">
        <v>503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161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709</v>
      </c>
      <c r="D33" s="192"/>
      <c r="E33" s="193">
        <v>18.600000000000001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258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7">
        <v>9</v>
      </c>
      <c r="B34" s="178" t="s">
        <v>514</v>
      </c>
      <c r="C34" s="188" t="s">
        <v>698</v>
      </c>
      <c r="D34" s="179" t="s">
        <v>320</v>
      </c>
      <c r="E34" s="180">
        <v>7</v>
      </c>
      <c r="F34" s="181"/>
      <c r="G34" s="182">
        <f t="shared" ref="G34:G41" si="0">ROUND(E34*F34,2)</f>
        <v>0</v>
      </c>
      <c r="H34" s="181"/>
      <c r="I34" s="182">
        <f t="shared" ref="I34:I41" si="1">ROUND(E34*H34,2)</f>
        <v>0</v>
      </c>
      <c r="J34" s="181"/>
      <c r="K34" s="182">
        <f t="shared" ref="K34:K41" si="2">ROUND(E34*J34,2)</f>
        <v>0</v>
      </c>
      <c r="L34" s="182">
        <v>21</v>
      </c>
      <c r="M34" s="182">
        <f t="shared" ref="M34:M41" si="3">G34*(1+L34/100)</f>
        <v>0</v>
      </c>
      <c r="N34" s="182">
        <v>0</v>
      </c>
      <c r="O34" s="182">
        <f t="shared" ref="O34:O41" si="4">ROUND(E34*N34,2)</f>
        <v>0</v>
      </c>
      <c r="P34" s="182">
        <v>0</v>
      </c>
      <c r="Q34" s="182">
        <f t="shared" ref="Q34:Q41" si="5">ROUND(E34*P34,2)</f>
        <v>0</v>
      </c>
      <c r="R34" s="182" t="s">
        <v>496</v>
      </c>
      <c r="S34" s="182" t="s">
        <v>217</v>
      </c>
      <c r="T34" s="183" t="s">
        <v>217</v>
      </c>
      <c r="U34" s="161">
        <v>8.3000000000000004E-2</v>
      </c>
      <c r="V34" s="161">
        <f t="shared" ref="V34:V41" si="6">ROUND(E34*U34,2)</f>
        <v>0.57999999999999996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239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10</v>
      </c>
      <c r="B35" s="178" t="s">
        <v>516</v>
      </c>
      <c r="C35" s="188" t="s">
        <v>517</v>
      </c>
      <c r="D35" s="179" t="s">
        <v>320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3.6999999999999999E-4</v>
      </c>
      <c r="O35" s="182">
        <f t="shared" si="4"/>
        <v>0</v>
      </c>
      <c r="P35" s="182">
        <v>0</v>
      </c>
      <c r="Q35" s="182">
        <f t="shared" si="5"/>
        <v>0</v>
      </c>
      <c r="R35" s="182" t="s">
        <v>496</v>
      </c>
      <c r="S35" s="182" t="s">
        <v>217</v>
      </c>
      <c r="T35" s="183" t="s">
        <v>217</v>
      </c>
      <c r="U35" s="161">
        <v>0.22700000000000001</v>
      </c>
      <c r="V35" s="161">
        <f t="shared" si="6"/>
        <v>0.23</v>
      </c>
      <c r="W35" s="161"/>
      <c r="X35" s="161" t="s">
        <v>218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239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11</v>
      </c>
      <c r="B36" s="178" t="s">
        <v>518</v>
      </c>
      <c r="C36" s="188" t="s">
        <v>519</v>
      </c>
      <c r="D36" s="179" t="s">
        <v>320</v>
      </c>
      <c r="E36" s="180">
        <v>1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5.0000000000000001E-4</v>
      </c>
      <c r="O36" s="182">
        <f t="shared" si="4"/>
        <v>0</v>
      </c>
      <c r="P36" s="182">
        <v>0</v>
      </c>
      <c r="Q36" s="182">
        <f t="shared" si="5"/>
        <v>0</v>
      </c>
      <c r="R36" s="182" t="s">
        <v>496</v>
      </c>
      <c r="S36" s="182" t="s">
        <v>217</v>
      </c>
      <c r="T36" s="183" t="s">
        <v>217</v>
      </c>
      <c r="U36" s="161">
        <v>0.22700000000000001</v>
      </c>
      <c r="V36" s="161">
        <f t="shared" si="6"/>
        <v>0.23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239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7">
        <v>12</v>
      </c>
      <c r="B37" s="178" t="s">
        <v>520</v>
      </c>
      <c r="C37" s="188" t="s">
        <v>699</v>
      </c>
      <c r="D37" s="179" t="s">
        <v>320</v>
      </c>
      <c r="E37" s="180">
        <v>2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3.2000000000000003E-4</v>
      </c>
      <c r="O37" s="182">
        <f t="shared" si="4"/>
        <v>0</v>
      </c>
      <c r="P37" s="182">
        <v>0</v>
      </c>
      <c r="Q37" s="182">
        <f t="shared" si="5"/>
        <v>0</v>
      </c>
      <c r="R37" s="182" t="s">
        <v>496</v>
      </c>
      <c r="S37" s="182" t="s">
        <v>217</v>
      </c>
      <c r="T37" s="183" t="s">
        <v>217</v>
      </c>
      <c r="U37" s="161">
        <v>0.22700000000000001</v>
      </c>
      <c r="V37" s="161">
        <f t="shared" si="6"/>
        <v>0.45</v>
      </c>
      <c r="W37" s="161"/>
      <c r="X37" s="161" t="s">
        <v>218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239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7">
        <v>13</v>
      </c>
      <c r="B38" s="178" t="s">
        <v>522</v>
      </c>
      <c r="C38" s="188" t="s">
        <v>700</v>
      </c>
      <c r="D38" s="179" t="s">
        <v>320</v>
      </c>
      <c r="E38" s="180">
        <v>3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5.1999999999999995E-4</v>
      </c>
      <c r="O38" s="182">
        <f t="shared" si="4"/>
        <v>0</v>
      </c>
      <c r="P38" s="182">
        <v>0</v>
      </c>
      <c r="Q38" s="182">
        <f t="shared" si="5"/>
        <v>0</v>
      </c>
      <c r="R38" s="182" t="s">
        <v>496</v>
      </c>
      <c r="S38" s="182" t="s">
        <v>217</v>
      </c>
      <c r="T38" s="183" t="s">
        <v>217</v>
      </c>
      <c r="U38" s="161">
        <v>0.26900000000000002</v>
      </c>
      <c r="V38" s="161">
        <f t="shared" si="6"/>
        <v>0.81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239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7">
        <v>14</v>
      </c>
      <c r="B39" s="178" t="s">
        <v>524</v>
      </c>
      <c r="C39" s="188" t="s">
        <v>701</v>
      </c>
      <c r="D39" s="179" t="s">
        <v>320</v>
      </c>
      <c r="E39" s="180">
        <v>1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 t="s">
        <v>496</v>
      </c>
      <c r="S39" s="182" t="s">
        <v>217</v>
      </c>
      <c r="T39" s="183" t="s">
        <v>217</v>
      </c>
      <c r="U39" s="161">
        <v>0.26900000000000002</v>
      </c>
      <c r="V39" s="161">
        <f t="shared" si="6"/>
        <v>0.27</v>
      </c>
      <c r="W39" s="161"/>
      <c r="X39" s="161" t="s">
        <v>218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239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7">
        <v>15</v>
      </c>
      <c r="B40" s="178" t="s">
        <v>526</v>
      </c>
      <c r="C40" s="188" t="s">
        <v>702</v>
      </c>
      <c r="D40" s="179" t="s">
        <v>320</v>
      </c>
      <c r="E40" s="180">
        <v>1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4.8000000000000001E-4</v>
      </c>
      <c r="O40" s="182">
        <f t="shared" si="4"/>
        <v>0</v>
      </c>
      <c r="P40" s="182">
        <v>0</v>
      </c>
      <c r="Q40" s="182">
        <f t="shared" si="5"/>
        <v>0</v>
      </c>
      <c r="R40" s="182" t="s">
        <v>496</v>
      </c>
      <c r="S40" s="182" t="s">
        <v>217</v>
      </c>
      <c r="T40" s="183" t="s">
        <v>217</v>
      </c>
      <c r="U40" s="161">
        <v>0.26900000000000002</v>
      </c>
      <c r="V40" s="161">
        <f t="shared" si="6"/>
        <v>0.27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0">
        <v>16</v>
      </c>
      <c r="B41" s="171" t="s">
        <v>528</v>
      </c>
      <c r="C41" s="187" t="s">
        <v>529</v>
      </c>
      <c r="D41" s="172" t="s">
        <v>283</v>
      </c>
      <c r="E41" s="173">
        <v>47.6</v>
      </c>
      <c r="F41" s="174"/>
      <c r="G41" s="175">
        <f t="shared" si="0"/>
        <v>0</v>
      </c>
      <c r="H41" s="174"/>
      <c r="I41" s="175">
        <f t="shared" si="1"/>
        <v>0</v>
      </c>
      <c r="J41" s="174"/>
      <c r="K41" s="175">
        <f t="shared" si="2"/>
        <v>0</v>
      </c>
      <c r="L41" s="175">
        <v>21</v>
      </c>
      <c r="M41" s="175">
        <f t="shared" si="3"/>
        <v>0</v>
      </c>
      <c r="N41" s="175">
        <v>0</v>
      </c>
      <c r="O41" s="175">
        <f t="shared" si="4"/>
        <v>0</v>
      </c>
      <c r="P41" s="175">
        <v>0</v>
      </c>
      <c r="Q41" s="175">
        <f t="shared" si="5"/>
        <v>0</v>
      </c>
      <c r="R41" s="175" t="s">
        <v>496</v>
      </c>
      <c r="S41" s="175" t="s">
        <v>217</v>
      </c>
      <c r="T41" s="176" t="s">
        <v>217</v>
      </c>
      <c r="U41" s="161">
        <v>4.2000000000000003E-2</v>
      </c>
      <c r="V41" s="161">
        <f t="shared" si="6"/>
        <v>2</v>
      </c>
      <c r="W41" s="161"/>
      <c r="X41" s="161" t="s">
        <v>218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239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5" t="s">
        <v>530</v>
      </c>
      <c r="D42" s="256"/>
      <c r="E42" s="256"/>
      <c r="F42" s="256"/>
      <c r="G42" s="256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161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4" t="s">
        <v>504</v>
      </c>
      <c r="D43" s="192"/>
      <c r="E43" s="193">
        <v>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258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4" t="s">
        <v>510</v>
      </c>
      <c r="D44" s="192"/>
      <c r="E44" s="193">
        <v>16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258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708</v>
      </c>
      <c r="D45" s="192"/>
      <c r="E45" s="193">
        <v>7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258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4" t="s">
        <v>709</v>
      </c>
      <c r="D46" s="192"/>
      <c r="E46" s="193">
        <v>18.600000000000001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258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17</v>
      </c>
      <c r="B47" s="171" t="s">
        <v>531</v>
      </c>
      <c r="C47" s="187" t="s">
        <v>532</v>
      </c>
      <c r="D47" s="172" t="s">
        <v>283</v>
      </c>
      <c r="E47" s="173">
        <v>47.6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496</v>
      </c>
      <c r="S47" s="175" t="s">
        <v>217</v>
      </c>
      <c r="T47" s="176" t="s">
        <v>217</v>
      </c>
      <c r="U47" s="161">
        <v>6.2E-2</v>
      </c>
      <c r="V47" s="161">
        <f>ROUND(E47*U47,2)</f>
        <v>2.95</v>
      </c>
      <c r="W47" s="161"/>
      <c r="X47" s="161" t="s">
        <v>218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239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5" t="s">
        <v>533</v>
      </c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161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4" t="s">
        <v>710</v>
      </c>
      <c r="D49" s="192"/>
      <c r="E49" s="193">
        <v>47.6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258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18</v>
      </c>
      <c r="B50" s="178" t="s">
        <v>535</v>
      </c>
      <c r="C50" s="188" t="s">
        <v>536</v>
      </c>
      <c r="D50" s="179" t="s">
        <v>182</v>
      </c>
      <c r="E50" s="180">
        <v>20</v>
      </c>
      <c r="F50" s="181"/>
      <c r="G50" s="182">
        <f t="shared" ref="G50:G62" si="7">ROUND(E50*F50,2)</f>
        <v>0</v>
      </c>
      <c r="H50" s="181"/>
      <c r="I50" s="182">
        <f t="shared" ref="I50:I62" si="8">ROUND(E50*H50,2)</f>
        <v>0</v>
      </c>
      <c r="J50" s="181"/>
      <c r="K50" s="182">
        <f t="shared" ref="K50:K62" si="9">ROUND(E50*J50,2)</f>
        <v>0</v>
      </c>
      <c r="L50" s="182">
        <v>21</v>
      </c>
      <c r="M50" s="182">
        <f t="shared" ref="M50:M62" si="10">G50*(1+L50/100)</f>
        <v>0</v>
      </c>
      <c r="N50" s="182">
        <v>1.1299999999999999E-3</v>
      </c>
      <c r="O50" s="182">
        <f t="shared" ref="O50:O62" si="11">ROUND(E50*N50,2)</f>
        <v>0.02</v>
      </c>
      <c r="P50" s="182">
        <v>0</v>
      </c>
      <c r="Q50" s="182">
        <f t="shared" ref="Q50:Q62" si="12">ROUND(E50*P50,2)</f>
        <v>0</v>
      </c>
      <c r="R50" s="182" t="s">
        <v>537</v>
      </c>
      <c r="S50" s="182" t="s">
        <v>217</v>
      </c>
      <c r="T50" s="183" t="s">
        <v>217</v>
      </c>
      <c r="U50" s="161">
        <v>0.114</v>
      </c>
      <c r="V50" s="161">
        <f t="shared" ref="V50:V62" si="13">ROUND(E50*U50,2)</f>
        <v>2.2799999999999998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239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19</v>
      </c>
      <c r="B51" s="178" t="s">
        <v>538</v>
      </c>
      <c r="C51" s="188" t="s">
        <v>539</v>
      </c>
      <c r="D51" s="179" t="s">
        <v>320</v>
      </c>
      <c r="E51" s="180">
        <v>2</v>
      </c>
      <c r="F51" s="181"/>
      <c r="G51" s="182">
        <f t="shared" si="7"/>
        <v>0</v>
      </c>
      <c r="H51" s="181"/>
      <c r="I51" s="182">
        <f t="shared" si="8"/>
        <v>0</v>
      </c>
      <c r="J51" s="181"/>
      <c r="K51" s="182">
        <f t="shared" si="9"/>
        <v>0</v>
      </c>
      <c r="L51" s="182">
        <v>21</v>
      </c>
      <c r="M51" s="182">
        <f t="shared" si="10"/>
        <v>0</v>
      </c>
      <c r="N51" s="182">
        <v>0</v>
      </c>
      <c r="O51" s="182">
        <f t="shared" si="11"/>
        <v>0</v>
      </c>
      <c r="P51" s="182">
        <v>0</v>
      </c>
      <c r="Q51" s="182">
        <f t="shared" si="12"/>
        <v>0</v>
      </c>
      <c r="R51" s="182"/>
      <c r="S51" s="182" t="s">
        <v>156</v>
      </c>
      <c r="T51" s="183" t="s">
        <v>157</v>
      </c>
      <c r="U51" s="161">
        <v>0</v>
      </c>
      <c r="V51" s="161">
        <f t="shared" si="13"/>
        <v>0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239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7">
        <v>20</v>
      </c>
      <c r="B52" s="178" t="s">
        <v>540</v>
      </c>
      <c r="C52" s="188" t="s">
        <v>541</v>
      </c>
      <c r="D52" s="179" t="s">
        <v>320</v>
      </c>
      <c r="E52" s="180">
        <v>1</v>
      </c>
      <c r="F52" s="181"/>
      <c r="G52" s="182">
        <f t="shared" si="7"/>
        <v>0</v>
      </c>
      <c r="H52" s="181"/>
      <c r="I52" s="182">
        <f t="shared" si="8"/>
        <v>0</v>
      </c>
      <c r="J52" s="181"/>
      <c r="K52" s="182">
        <f t="shared" si="9"/>
        <v>0</v>
      </c>
      <c r="L52" s="182">
        <v>21</v>
      </c>
      <c r="M52" s="182">
        <f t="shared" si="10"/>
        <v>0</v>
      </c>
      <c r="N52" s="182">
        <v>0.02</v>
      </c>
      <c r="O52" s="182">
        <f t="shared" si="11"/>
        <v>0.02</v>
      </c>
      <c r="P52" s="182">
        <v>0</v>
      </c>
      <c r="Q52" s="182">
        <f t="shared" si="12"/>
        <v>0</v>
      </c>
      <c r="R52" s="182"/>
      <c r="S52" s="182" t="s">
        <v>156</v>
      </c>
      <c r="T52" s="183" t="s">
        <v>157</v>
      </c>
      <c r="U52" s="161">
        <v>0</v>
      </c>
      <c r="V52" s="161">
        <f t="shared" si="13"/>
        <v>0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239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7">
        <v>21</v>
      </c>
      <c r="B53" s="178" t="s">
        <v>542</v>
      </c>
      <c r="C53" s="188" t="s">
        <v>543</v>
      </c>
      <c r="D53" s="179" t="s">
        <v>182</v>
      </c>
      <c r="E53" s="180">
        <v>1</v>
      </c>
      <c r="F53" s="181"/>
      <c r="G53" s="182">
        <f t="shared" si="7"/>
        <v>0</v>
      </c>
      <c r="H53" s="181"/>
      <c r="I53" s="182">
        <f t="shared" si="8"/>
        <v>0</v>
      </c>
      <c r="J53" s="181"/>
      <c r="K53" s="182">
        <f t="shared" si="9"/>
        <v>0</v>
      </c>
      <c r="L53" s="182">
        <v>21</v>
      </c>
      <c r="M53" s="182">
        <f t="shared" si="10"/>
        <v>0</v>
      </c>
      <c r="N53" s="182">
        <v>0</v>
      </c>
      <c r="O53" s="182">
        <f t="shared" si="11"/>
        <v>0</v>
      </c>
      <c r="P53" s="182">
        <v>0</v>
      </c>
      <c r="Q53" s="182">
        <f t="shared" si="12"/>
        <v>0</v>
      </c>
      <c r="R53" s="182"/>
      <c r="S53" s="182" t="s">
        <v>156</v>
      </c>
      <c r="T53" s="183" t="s">
        <v>157</v>
      </c>
      <c r="U53" s="161">
        <v>0</v>
      </c>
      <c r="V53" s="161">
        <f t="shared" si="13"/>
        <v>0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239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22</v>
      </c>
      <c r="B54" s="178" t="s">
        <v>544</v>
      </c>
      <c r="C54" s="188" t="s">
        <v>545</v>
      </c>
      <c r="D54" s="179" t="s">
        <v>182</v>
      </c>
      <c r="E54" s="180">
        <v>1</v>
      </c>
      <c r="F54" s="181"/>
      <c r="G54" s="182">
        <f t="shared" si="7"/>
        <v>0</v>
      </c>
      <c r="H54" s="181"/>
      <c r="I54" s="182">
        <f t="shared" si="8"/>
        <v>0</v>
      </c>
      <c r="J54" s="181"/>
      <c r="K54" s="182">
        <f t="shared" si="9"/>
        <v>0</v>
      </c>
      <c r="L54" s="182">
        <v>21</v>
      </c>
      <c r="M54" s="182">
        <f t="shared" si="10"/>
        <v>0</v>
      </c>
      <c r="N54" s="182">
        <v>0</v>
      </c>
      <c r="O54" s="182">
        <f t="shared" si="11"/>
        <v>0</v>
      </c>
      <c r="P54" s="182">
        <v>0</v>
      </c>
      <c r="Q54" s="182">
        <f t="shared" si="12"/>
        <v>0</v>
      </c>
      <c r="R54" s="182"/>
      <c r="S54" s="182" t="s">
        <v>156</v>
      </c>
      <c r="T54" s="183" t="s">
        <v>157</v>
      </c>
      <c r="U54" s="161">
        <v>0</v>
      </c>
      <c r="V54" s="161">
        <f t="shared" si="13"/>
        <v>0</v>
      </c>
      <c r="W54" s="161"/>
      <c r="X54" s="161" t="s">
        <v>218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239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7">
        <v>23</v>
      </c>
      <c r="B55" s="178" t="s">
        <v>546</v>
      </c>
      <c r="C55" s="188" t="s">
        <v>547</v>
      </c>
      <c r="D55" s="179" t="s">
        <v>182</v>
      </c>
      <c r="E55" s="180">
        <v>1</v>
      </c>
      <c r="F55" s="181"/>
      <c r="G55" s="182">
        <f t="shared" si="7"/>
        <v>0</v>
      </c>
      <c r="H55" s="181"/>
      <c r="I55" s="182">
        <f t="shared" si="8"/>
        <v>0</v>
      </c>
      <c r="J55" s="181"/>
      <c r="K55" s="182">
        <f t="shared" si="9"/>
        <v>0</v>
      </c>
      <c r="L55" s="182">
        <v>21</v>
      </c>
      <c r="M55" s="182">
        <f t="shared" si="10"/>
        <v>0</v>
      </c>
      <c r="N55" s="182">
        <v>0</v>
      </c>
      <c r="O55" s="182">
        <f t="shared" si="11"/>
        <v>0</v>
      </c>
      <c r="P55" s="182">
        <v>0</v>
      </c>
      <c r="Q55" s="182">
        <f t="shared" si="12"/>
        <v>0</v>
      </c>
      <c r="R55" s="182"/>
      <c r="S55" s="182" t="s">
        <v>156</v>
      </c>
      <c r="T55" s="183" t="s">
        <v>157</v>
      </c>
      <c r="U55" s="161">
        <v>0</v>
      </c>
      <c r="V55" s="161">
        <f t="shared" si="13"/>
        <v>0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239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24</v>
      </c>
      <c r="B56" s="178" t="s">
        <v>548</v>
      </c>
      <c r="C56" s="188" t="s">
        <v>549</v>
      </c>
      <c r="D56" s="179" t="s">
        <v>182</v>
      </c>
      <c r="E56" s="180">
        <v>1</v>
      </c>
      <c r="F56" s="181"/>
      <c r="G56" s="182">
        <f t="shared" si="7"/>
        <v>0</v>
      </c>
      <c r="H56" s="181"/>
      <c r="I56" s="182">
        <f t="shared" si="8"/>
        <v>0</v>
      </c>
      <c r="J56" s="181"/>
      <c r="K56" s="182">
        <f t="shared" si="9"/>
        <v>0</v>
      </c>
      <c r="L56" s="182">
        <v>21</v>
      </c>
      <c r="M56" s="182">
        <f t="shared" si="10"/>
        <v>0</v>
      </c>
      <c r="N56" s="182">
        <v>0</v>
      </c>
      <c r="O56" s="182">
        <f t="shared" si="11"/>
        <v>0</v>
      </c>
      <c r="P56" s="182">
        <v>0</v>
      </c>
      <c r="Q56" s="182">
        <f t="shared" si="12"/>
        <v>0</v>
      </c>
      <c r="R56" s="182"/>
      <c r="S56" s="182" t="s">
        <v>156</v>
      </c>
      <c r="T56" s="183" t="s">
        <v>157</v>
      </c>
      <c r="U56" s="161">
        <v>0</v>
      </c>
      <c r="V56" s="161">
        <f t="shared" si="13"/>
        <v>0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239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25</v>
      </c>
      <c r="B57" s="178" t="s">
        <v>550</v>
      </c>
      <c r="C57" s="188" t="s">
        <v>551</v>
      </c>
      <c r="D57" s="179" t="s">
        <v>182</v>
      </c>
      <c r="E57" s="180">
        <v>1</v>
      </c>
      <c r="F57" s="181"/>
      <c r="G57" s="182">
        <f t="shared" si="7"/>
        <v>0</v>
      </c>
      <c r="H57" s="181"/>
      <c r="I57" s="182">
        <f t="shared" si="8"/>
        <v>0</v>
      </c>
      <c r="J57" s="181"/>
      <c r="K57" s="182">
        <f t="shared" si="9"/>
        <v>0</v>
      </c>
      <c r="L57" s="182">
        <v>21</v>
      </c>
      <c r="M57" s="182">
        <f t="shared" si="10"/>
        <v>0</v>
      </c>
      <c r="N57" s="182">
        <v>0</v>
      </c>
      <c r="O57" s="182">
        <f t="shared" si="11"/>
        <v>0</v>
      </c>
      <c r="P57" s="182">
        <v>0</v>
      </c>
      <c r="Q57" s="182">
        <f t="shared" si="12"/>
        <v>0</v>
      </c>
      <c r="R57" s="182"/>
      <c r="S57" s="182" t="s">
        <v>156</v>
      </c>
      <c r="T57" s="183" t="s">
        <v>157</v>
      </c>
      <c r="U57" s="161">
        <v>0</v>
      </c>
      <c r="V57" s="161">
        <f t="shared" si="13"/>
        <v>0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239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26</v>
      </c>
      <c r="B58" s="178" t="s">
        <v>552</v>
      </c>
      <c r="C58" s="188" t="s">
        <v>553</v>
      </c>
      <c r="D58" s="179" t="s">
        <v>182</v>
      </c>
      <c r="E58" s="180">
        <v>1</v>
      </c>
      <c r="F58" s="181"/>
      <c r="G58" s="182">
        <f t="shared" si="7"/>
        <v>0</v>
      </c>
      <c r="H58" s="181"/>
      <c r="I58" s="182">
        <f t="shared" si="8"/>
        <v>0</v>
      </c>
      <c r="J58" s="181"/>
      <c r="K58" s="182">
        <f t="shared" si="9"/>
        <v>0</v>
      </c>
      <c r="L58" s="182">
        <v>21</v>
      </c>
      <c r="M58" s="182">
        <f t="shared" si="10"/>
        <v>0</v>
      </c>
      <c r="N58" s="182">
        <v>0</v>
      </c>
      <c r="O58" s="182">
        <f t="shared" si="11"/>
        <v>0</v>
      </c>
      <c r="P58" s="182">
        <v>0</v>
      </c>
      <c r="Q58" s="182">
        <f t="shared" si="12"/>
        <v>0</v>
      </c>
      <c r="R58" s="182"/>
      <c r="S58" s="182" t="s">
        <v>156</v>
      </c>
      <c r="T58" s="183" t="s">
        <v>157</v>
      </c>
      <c r="U58" s="161">
        <v>0</v>
      </c>
      <c r="V58" s="161">
        <f t="shared" si="13"/>
        <v>0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7">
        <v>27</v>
      </c>
      <c r="B59" s="178" t="s">
        <v>554</v>
      </c>
      <c r="C59" s="188" t="s">
        <v>555</v>
      </c>
      <c r="D59" s="179" t="s">
        <v>283</v>
      </c>
      <c r="E59" s="180">
        <v>7</v>
      </c>
      <c r="F59" s="181"/>
      <c r="G59" s="182">
        <f t="shared" si="7"/>
        <v>0</v>
      </c>
      <c r="H59" s="181"/>
      <c r="I59" s="182">
        <f t="shared" si="8"/>
        <v>0</v>
      </c>
      <c r="J59" s="181"/>
      <c r="K59" s="182">
        <f t="shared" si="9"/>
        <v>0</v>
      </c>
      <c r="L59" s="182">
        <v>21</v>
      </c>
      <c r="M59" s="182">
        <f t="shared" si="10"/>
        <v>0</v>
      </c>
      <c r="N59" s="182">
        <v>5.4099999999999999E-3</v>
      </c>
      <c r="O59" s="182">
        <f t="shared" si="11"/>
        <v>0.04</v>
      </c>
      <c r="P59" s="182">
        <v>0</v>
      </c>
      <c r="Q59" s="182">
        <f t="shared" si="12"/>
        <v>0</v>
      </c>
      <c r="R59" s="182"/>
      <c r="S59" s="182" t="s">
        <v>156</v>
      </c>
      <c r="T59" s="183" t="s">
        <v>157</v>
      </c>
      <c r="U59" s="161">
        <v>0.68279999999999996</v>
      </c>
      <c r="V59" s="161">
        <f t="shared" si="13"/>
        <v>4.78</v>
      </c>
      <c r="W59" s="161"/>
      <c r="X59" s="161" t="s">
        <v>218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239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7">
        <v>28</v>
      </c>
      <c r="B60" s="178" t="s">
        <v>556</v>
      </c>
      <c r="C60" s="188" t="s">
        <v>557</v>
      </c>
      <c r="D60" s="179" t="s">
        <v>283</v>
      </c>
      <c r="E60" s="180">
        <v>18.600000000000001</v>
      </c>
      <c r="F60" s="181"/>
      <c r="G60" s="182">
        <f t="shared" si="7"/>
        <v>0</v>
      </c>
      <c r="H60" s="181"/>
      <c r="I60" s="182">
        <f t="shared" si="8"/>
        <v>0</v>
      </c>
      <c r="J60" s="181"/>
      <c r="K60" s="182">
        <f t="shared" si="9"/>
        <v>0</v>
      </c>
      <c r="L60" s="182">
        <v>21</v>
      </c>
      <c r="M60" s="182">
        <f t="shared" si="10"/>
        <v>0</v>
      </c>
      <c r="N60" s="182">
        <v>6.1000000000000004E-3</v>
      </c>
      <c r="O60" s="182">
        <f t="shared" si="11"/>
        <v>0.11</v>
      </c>
      <c r="P60" s="182">
        <v>0</v>
      </c>
      <c r="Q60" s="182">
        <f t="shared" si="12"/>
        <v>0</v>
      </c>
      <c r="R60" s="182"/>
      <c r="S60" s="182" t="s">
        <v>156</v>
      </c>
      <c r="T60" s="183" t="s">
        <v>157</v>
      </c>
      <c r="U60" s="161">
        <v>0.92569999999999997</v>
      </c>
      <c r="V60" s="161">
        <f t="shared" si="13"/>
        <v>17.22</v>
      </c>
      <c r="W60" s="161"/>
      <c r="X60" s="161" t="s">
        <v>218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239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0">
        <v>29</v>
      </c>
      <c r="B61" s="171" t="s">
        <v>558</v>
      </c>
      <c r="C61" s="187" t="s">
        <v>559</v>
      </c>
      <c r="D61" s="172" t="s">
        <v>320</v>
      </c>
      <c r="E61" s="173">
        <v>1</v>
      </c>
      <c r="F61" s="174"/>
      <c r="G61" s="175">
        <f t="shared" si="7"/>
        <v>0</v>
      </c>
      <c r="H61" s="174"/>
      <c r="I61" s="175">
        <f t="shared" si="8"/>
        <v>0</v>
      </c>
      <c r="J61" s="174"/>
      <c r="K61" s="175">
        <f t="shared" si="9"/>
        <v>0</v>
      </c>
      <c r="L61" s="175">
        <v>21</v>
      </c>
      <c r="M61" s="175">
        <f t="shared" si="10"/>
        <v>0</v>
      </c>
      <c r="N61" s="175">
        <v>0.01</v>
      </c>
      <c r="O61" s="175">
        <f t="shared" si="11"/>
        <v>0.01</v>
      </c>
      <c r="P61" s="175">
        <v>0</v>
      </c>
      <c r="Q61" s="175">
        <f t="shared" si="12"/>
        <v>0</v>
      </c>
      <c r="R61" s="175"/>
      <c r="S61" s="175" t="s">
        <v>156</v>
      </c>
      <c r="T61" s="176" t="s">
        <v>157</v>
      </c>
      <c r="U61" s="161">
        <v>0</v>
      </c>
      <c r="V61" s="161">
        <f t="shared" si="13"/>
        <v>0</v>
      </c>
      <c r="W61" s="161"/>
      <c r="X61" s="161" t="s">
        <v>560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561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30</v>
      </c>
      <c r="B62" s="159" t="s">
        <v>562</v>
      </c>
      <c r="C62" s="196" t="s">
        <v>563</v>
      </c>
      <c r="D62" s="160" t="s">
        <v>0</v>
      </c>
      <c r="E62" s="195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21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 t="s">
        <v>496</v>
      </c>
      <c r="S62" s="161" t="s">
        <v>217</v>
      </c>
      <c r="T62" s="161" t="s">
        <v>217</v>
      </c>
      <c r="U62" s="161">
        <v>0</v>
      </c>
      <c r="V62" s="161">
        <f t="shared" si="13"/>
        <v>0</v>
      </c>
      <c r="W62" s="161"/>
      <c r="X62" s="161" t="s">
        <v>564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565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8" t="s">
        <v>566</v>
      </c>
      <c r="D63" s="269"/>
      <c r="E63" s="269"/>
      <c r="F63" s="269"/>
      <c r="G63" s="269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221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158">
        <v>31</v>
      </c>
      <c r="B64" s="159" t="s">
        <v>567</v>
      </c>
      <c r="C64" s="196" t="s">
        <v>568</v>
      </c>
      <c r="D64" s="160" t="s">
        <v>0</v>
      </c>
      <c r="E64" s="195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 t="s">
        <v>496</v>
      </c>
      <c r="S64" s="161" t="s">
        <v>217</v>
      </c>
      <c r="T64" s="161" t="s">
        <v>217</v>
      </c>
      <c r="U64" s="161">
        <v>0</v>
      </c>
      <c r="V64" s="161">
        <f>ROUND(E64*U64,2)</f>
        <v>0</v>
      </c>
      <c r="W64" s="161"/>
      <c r="X64" s="161" t="s">
        <v>564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565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8" t="s">
        <v>566</v>
      </c>
      <c r="D65" s="269"/>
      <c r="E65" s="269"/>
      <c r="F65" s="269"/>
      <c r="G65" s="26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221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151</v>
      </c>
      <c r="B66" s="165" t="s">
        <v>92</v>
      </c>
      <c r="C66" s="186" t="s">
        <v>93</v>
      </c>
      <c r="D66" s="166"/>
      <c r="E66" s="167"/>
      <c r="F66" s="168"/>
      <c r="G66" s="168">
        <f>SUMIF(AG67:AG79,"&lt;&gt;NOR",G67:G79)</f>
        <v>0</v>
      </c>
      <c r="H66" s="168"/>
      <c r="I66" s="168">
        <f>SUM(I67:I79)</f>
        <v>0</v>
      </c>
      <c r="J66" s="168"/>
      <c r="K66" s="168">
        <f>SUM(K67:K79)</f>
        <v>0</v>
      </c>
      <c r="L66" s="168"/>
      <c r="M66" s="168">
        <f>SUM(M67:M79)</f>
        <v>0</v>
      </c>
      <c r="N66" s="168"/>
      <c r="O66" s="168">
        <f>SUM(O67:O79)</f>
        <v>1.56</v>
      </c>
      <c r="P66" s="168"/>
      <c r="Q66" s="168">
        <f>SUM(Q67:Q79)</f>
        <v>0</v>
      </c>
      <c r="R66" s="168"/>
      <c r="S66" s="168"/>
      <c r="T66" s="169"/>
      <c r="U66" s="163"/>
      <c r="V66" s="163">
        <f>SUM(V67:V79)</f>
        <v>0</v>
      </c>
      <c r="W66" s="163"/>
      <c r="X66" s="163"/>
      <c r="AG66" t="s">
        <v>152</v>
      </c>
    </row>
    <row r="67" spans="1:60" outlineLevel="1" x14ac:dyDescent="0.2">
      <c r="A67" s="177">
        <v>32</v>
      </c>
      <c r="B67" s="178" t="s">
        <v>569</v>
      </c>
      <c r="C67" s="188" t="s">
        <v>570</v>
      </c>
      <c r="D67" s="179" t="s">
        <v>320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0.05</v>
      </c>
      <c r="O67" s="182">
        <f>ROUND(E67*N67,2)</f>
        <v>0.05</v>
      </c>
      <c r="P67" s="182">
        <v>0</v>
      </c>
      <c r="Q67" s="182">
        <f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239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0">
        <v>33</v>
      </c>
      <c r="B68" s="171" t="s">
        <v>571</v>
      </c>
      <c r="C68" s="187" t="s">
        <v>572</v>
      </c>
      <c r="D68" s="172" t="s">
        <v>320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5.0000000000000001E-3</v>
      </c>
      <c r="O68" s="175">
        <f>ROUND(E68*N68,2)</f>
        <v>0.01</v>
      </c>
      <c r="P68" s="175">
        <v>0</v>
      </c>
      <c r="Q68" s="175">
        <f>ROUND(E68*P68,2)</f>
        <v>0</v>
      </c>
      <c r="R68" s="175"/>
      <c r="S68" s="175" t="s">
        <v>156</v>
      </c>
      <c r="T68" s="176" t="s">
        <v>157</v>
      </c>
      <c r="U68" s="161">
        <v>0</v>
      </c>
      <c r="V68" s="161">
        <f>ROUND(E68*U68,2)</f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239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5" t="s">
        <v>489</v>
      </c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161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0">
        <v>34</v>
      </c>
      <c r="B70" s="171" t="s">
        <v>573</v>
      </c>
      <c r="C70" s="187" t="s">
        <v>574</v>
      </c>
      <c r="D70" s="172" t="s">
        <v>320</v>
      </c>
      <c r="E70" s="173">
        <v>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1.5</v>
      </c>
      <c r="O70" s="175">
        <f>ROUND(E70*N70,2)</f>
        <v>1.5</v>
      </c>
      <c r="P70" s="175">
        <v>0</v>
      </c>
      <c r="Q70" s="175">
        <f>ROUND(E70*P70,2)</f>
        <v>0</v>
      </c>
      <c r="R70" s="175"/>
      <c r="S70" s="175" t="s">
        <v>156</v>
      </c>
      <c r="T70" s="176" t="s">
        <v>157</v>
      </c>
      <c r="U70" s="161">
        <v>0</v>
      </c>
      <c r="V70" s="161">
        <f>ROUND(E70*U70,2)</f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239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5" t="s">
        <v>489</v>
      </c>
      <c r="D71" s="256"/>
      <c r="E71" s="256"/>
      <c r="F71" s="256"/>
      <c r="G71" s="256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161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35</v>
      </c>
      <c r="B72" s="178" t="s">
        <v>575</v>
      </c>
      <c r="C72" s="188" t="s">
        <v>576</v>
      </c>
      <c r="D72" s="179" t="s">
        <v>320</v>
      </c>
      <c r="E72" s="180">
        <v>1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2">
        <v>0</v>
      </c>
      <c r="O72" s="182">
        <f>ROUND(E72*N72,2)</f>
        <v>0</v>
      </c>
      <c r="P72" s="182">
        <v>0</v>
      </c>
      <c r="Q72" s="182">
        <f>ROUND(E72*P72,2)</f>
        <v>0</v>
      </c>
      <c r="R72" s="182"/>
      <c r="S72" s="182" t="s">
        <v>156</v>
      </c>
      <c r="T72" s="183" t="s">
        <v>157</v>
      </c>
      <c r="U72" s="161">
        <v>0</v>
      </c>
      <c r="V72" s="161">
        <f>ROUND(E72*U72,2)</f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239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36</v>
      </c>
      <c r="B73" s="171" t="s">
        <v>577</v>
      </c>
      <c r="C73" s="187" t="s">
        <v>578</v>
      </c>
      <c r="D73" s="172" t="s">
        <v>320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/>
      <c r="S73" s="175" t="s">
        <v>156</v>
      </c>
      <c r="T73" s="176" t="s">
        <v>157</v>
      </c>
      <c r="U73" s="161">
        <v>0</v>
      </c>
      <c r="V73" s="161">
        <f>ROUND(E73*U73,2)</f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239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5" t="s">
        <v>489</v>
      </c>
      <c r="D74" s="256"/>
      <c r="E74" s="256"/>
      <c r="F74" s="256"/>
      <c r="G74" s="256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161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7">
        <v>37</v>
      </c>
      <c r="B75" s="178" t="s">
        <v>579</v>
      </c>
      <c r="C75" s="188" t="s">
        <v>580</v>
      </c>
      <c r="D75" s="179" t="s">
        <v>320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2"/>
      <c r="S75" s="182" t="s">
        <v>156</v>
      </c>
      <c r="T75" s="183" t="s">
        <v>157</v>
      </c>
      <c r="U75" s="161">
        <v>0</v>
      </c>
      <c r="V75" s="161">
        <f>ROUND(E75*U75,2)</f>
        <v>0</v>
      </c>
      <c r="W75" s="161"/>
      <c r="X75" s="161" t="s">
        <v>218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239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7">
        <v>38</v>
      </c>
      <c r="B76" s="178" t="s">
        <v>581</v>
      </c>
      <c r="C76" s="188" t="s">
        <v>582</v>
      </c>
      <c r="D76" s="179" t="s">
        <v>320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 t="s">
        <v>156</v>
      </c>
      <c r="T76" s="183" t="s">
        <v>157</v>
      </c>
      <c r="U76" s="161">
        <v>0</v>
      </c>
      <c r="V76" s="161">
        <f>ROUND(E76*U76,2)</f>
        <v>0</v>
      </c>
      <c r="W76" s="161"/>
      <c r="X76" s="161" t="s">
        <v>218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239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39</v>
      </c>
      <c r="B77" s="171" t="s">
        <v>583</v>
      </c>
      <c r="C77" s="187" t="s">
        <v>584</v>
      </c>
      <c r="D77" s="172" t="s">
        <v>320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5" t="s">
        <v>156</v>
      </c>
      <c r="T77" s="176" t="s">
        <v>157</v>
      </c>
      <c r="U77" s="161">
        <v>0</v>
      </c>
      <c r="V77" s="161">
        <f>ROUND(E77*U77,2)</f>
        <v>0</v>
      </c>
      <c r="W77" s="161"/>
      <c r="X77" s="161" t="s">
        <v>560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561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5" t="s">
        <v>585</v>
      </c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161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7" t="s">
        <v>489</v>
      </c>
      <c r="D79" s="258"/>
      <c r="E79" s="258"/>
      <c r="F79" s="258"/>
      <c r="G79" s="25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161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4" t="s">
        <v>151</v>
      </c>
      <c r="B80" s="165" t="s">
        <v>94</v>
      </c>
      <c r="C80" s="186" t="s">
        <v>95</v>
      </c>
      <c r="D80" s="166"/>
      <c r="E80" s="167"/>
      <c r="F80" s="168"/>
      <c r="G80" s="168">
        <f>SUMIF(AG81:AG103,"&lt;&gt;NOR",G81:G103)</f>
        <v>0</v>
      </c>
      <c r="H80" s="168"/>
      <c r="I80" s="168">
        <f>SUM(I81:I103)</f>
        <v>0</v>
      </c>
      <c r="J80" s="168"/>
      <c r="K80" s="168">
        <f>SUM(K81:K103)</f>
        <v>0</v>
      </c>
      <c r="L80" s="168"/>
      <c r="M80" s="168">
        <f>SUM(M81:M103)</f>
        <v>0</v>
      </c>
      <c r="N80" s="168"/>
      <c r="O80" s="168">
        <f>SUM(O81:O103)</f>
        <v>0.3</v>
      </c>
      <c r="P80" s="168"/>
      <c r="Q80" s="168">
        <f>SUM(Q81:Q103)</f>
        <v>0.21</v>
      </c>
      <c r="R80" s="168"/>
      <c r="S80" s="168"/>
      <c r="T80" s="169"/>
      <c r="U80" s="163"/>
      <c r="V80" s="163">
        <f>SUM(V81:V103)</f>
        <v>25.480000000000004</v>
      </c>
      <c r="W80" s="163"/>
      <c r="X80" s="163"/>
      <c r="AG80" t="s">
        <v>152</v>
      </c>
    </row>
    <row r="81" spans="1:60" outlineLevel="1" x14ac:dyDescent="0.2">
      <c r="A81" s="170">
        <v>40</v>
      </c>
      <c r="B81" s="171" t="s">
        <v>587</v>
      </c>
      <c r="C81" s="187" t="s">
        <v>588</v>
      </c>
      <c r="D81" s="172" t="s">
        <v>283</v>
      </c>
      <c r="E81" s="173">
        <v>24.5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1.0240000000000001E-2</v>
      </c>
      <c r="O81" s="175">
        <f>ROUND(E81*N81,2)</f>
        <v>0.25</v>
      </c>
      <c r="P81" s="175">
        <v>0</v>
      </c>
      <c r="Q81" s="175">
        <f>ROUND(E81*P81,2)</f>
        <v>0</v>
      </c>
      <c r="R81" s="175" t="s">
        <v>537</v>
      </c>
      <c r="S81" s="175" t="s">
        <v>217</v>
      </c>
      <c r="T81" s="176" t="s">
        <v>217</v>
      </c>
      <c r="U81" s="161">
        <v>0.52600000000000002</v>
      </c>
      <c r="V81" s="161">
        <f>ROUND(E81*U81,2)</f>
        <v>12.89</v>
      </c>
      <c r="W81" s="161"/>
      <c r="X81" s="161" t="s">
        <v>218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239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5" t="s">
        <v>589</v>
      </c>
      <c r="D82" s="256"/>
      <c r="E82" s="256"/>
      <c r="F82" s="256"/>
      <c r="G82" s="256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161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0">
        <v>41</v>
      </c>
      <c r="B83" s="171" t="s">
        <v>590</v>
      </c>
      <c r="C83" s="187" t="s">
        <v>591</v>
      </c>
      <c r="D83" s="172" t="s">
        <v>283</v>
      </c>
      <c r="E83" s="173">
        <v>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1.1900000000000001E-2</v>
      </c>
      <c r="O83" s="175">
        <f>ROUND(E83*N83,2)</f>
        <v>0.05</v>
      </c>
      <c r="P83" s="175">
        <v>0</v>
      </c>
      <c r="Q83" s="175">
        <f>ROUND(E83*P83,2)</f>
        <v>0</v>
      </c>
      <c r="R83" s="175" t="s">
        <v>537</v>
      </c>
      <c r="S83" s="175" t="s">
        <v>217</v>
      </c>
      <c r="T83" s="176" t="s">
        <v>217</v>
      </c>
      <c r="U83" s="161">
        <v>0.68300000000000005</v>
      </c>
      <c r="V83" s="161">
        <f>ROUND(E83*U83,2)</f>
        <v>2.73</v>
      </c>
      <c r="W83" s="161"/>
      <c r="X83" s="161" t="s">
        <v>218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5" t="s">
        <v>589</v>
      </c>
      <c r="D84" s="256"/>
      <c r="E84" s="256"/>
      <c r="F84" s="256"/>
      <c r="G84" s="256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161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7">
        <v>42</v>
      </c>
      <c r="B85" s="178" t="s">
        <v>592</v>
      </c>
      <c r="C85" s="188" t="s">
        <v>593</v>
      </c>
      <c r="D85" s="179" t="s">
        <v>283</v>
      </c>
      <c r="E85" s="180">
        <v>18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2">
        <v>5.0000000000000002E-5</v>
      </c>
      <c r="O85" s="182">
        <f>ROUND(E85*N85,2)</f>
        <v>0</v>
      </c>
      <c r="P85" s="182">
        <v>4.7299999999999998E-3</v>
      </c>
      <c r="Q85" s="182">
        <f>ROUND(E85*P85,2)</f>
        <v>0.09</v>
      </c>
      <c r="R85" s="182" t="s">
        <v>537</v>
      </c>
      <c r="S85" s="182" t="s">
        <v>217</v>
      </c>
      <c r="T85" s="183" t="s">
        <v>217</v>
      </c>
      <c r="U85" s="161">
        <v>0.125</v>
      </c>
      <c r="V85" s="161">
        <f>ROUND(E85*U85,2)</f>
        <v>2.25</v>
      </c>
      <c r="W85" s="161"/>
      <c r="X85" s="161" t="s">
        <v>218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7">
        <v>43</v>
      </c>
      <c r="B86" s="178" t="s">
        <v>594</v>
      </c>
      <c r="C86" s="188" t="s">
        <v>595</v>
      </c>
      <c r="D86" s="179" t="s">
        <v>320</v>
      </c>
      <c r="E86" s="180">
        <v>2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82">
        <v>1.14E-3</v>
      </c>
      <c r="O86" s="182">
        <f>ROUND(E86*N86,2)</f>
        <v>0</v>
      </c>
      <c r="P86" s="182">
        <v>0</v>
      </c>
      <c r="Q86" s="182">
        <f>ROUND(E86*P86,2)</f>
        <v>0</v>
      </c>
      <c r="R86" s="182" t="s">
        <v>537</v>
      </c>
      <c r="S86" s="182" t="s">
        <v>217</v>
      </c>
      <c r="T86" s="183" t="s">
        <v>217</v>
      </c>
      <c r="U86" s="161">
        <v>1.1020000000000001</v>
      </c>
      <c r="V86" s="161">
        <f>ROUND(E86*U86,2)</f>
        <v>2.2000000000000002</v>
      </c>
      <c r="W86" s="161"/>
      <c r="X86" s="161" t="s">
        <v>218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7">
        <v>44</v>
      </c>
      <c r="B87" s="178" t="s">
        <v>596</v>
      </c>
      <c r="C87" s="188" t="s">
        <v>597</v>
      </c>
      <c r="D87" s="179" t="s">
        <v>283</v>
      </c>
      <c r="E87" s="180">
        <v>32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21</v>
      </c>
      <c r="M87" s="182">
        <f>G87*(1+L87/100)</f>
        <v>0</v>
      </c>
      <c r="N87" s="182">
        <v>0</v>
      </c>
      <c r="O87" s="182">
        <f>ROUND(E87*N87,2)</f>
        <v>0</v>
      </c>
      <c r="P87" s="182">
        <v>3.5999999999999999E-3</v>
      </c>
      <c r="Q87" s="182">
        <f>ROUND(E87*P87,2)</f>
        <v>0.12</v>
      </c>
      <c r="R87" s="182" t="s">
        <v>537</v>
      </c>
      <c r="S87" s="182" t="s">
        <v>217</v>
      </c>
      <c r="T87" s="183" t="s">
        <v>217</v>
      </c>
      <c r="U87" s="161">
        <v>0.11700000000000001</v>
      </c>
      <c r="V87" s="161">
        <f>ROUND(E87*U87,2)</f>
        <v>3.74</v>
      </c>
      <c r="W87" s="161"/>
      <c r="X87" s="161" t="s">
        <v>218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239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0">
        <v>45</v>
      </c>
      <c r="B88" s="171" t="s">
        <v>598</v>
      </c>
      <c r="C88" s="187" t="s">
        <v>599</v>
      </c>
      <c r="D88" s="172" t="s">
        <v>283</v>
      </c>
      <c r="E88" s="173">
        <v>24.5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537</v>
      </c>
      <c r="S88" s="175" t="s">
        <v>217</v>
      </c>
      <c r="T88" s="176" t="s">
        <v>217</v>
      </c>
      <c r="U88" s="161">
        <v>3.2000000000000001E-2</v>
      </c>
      <c r="V88" s="161">
        <f>ROUND(E88*U88,2)</f>
        <v>0.78</v>
      </c>
      <c r="W88" s="161"/>
      <c r="X88" s="161" t="s">
        <v>218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239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5" t="s">
        <v>530</v>
      </c>
      <c r="D89" s="256"/>
      <c r="E89" s="256"/>
      <c r="F89" s="256"/>
      <c r="G89" s="256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161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707</v>
      </c>
      <c r="D90" s="192"/>
      <c r="E90" s="193">
        <v>24.5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258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0">
        <v>46</v>
      </c>
      <c r="B91" s="171" t="s">
        <v>601</v>
      </c>
      <c r="C91" s="187" t="s">
        <v>602</v>
      </c>
      <c r="D91" s="172" t="s">
        <v>283</v>
      </c>
      <c r="E91" s="173">
        <v>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537</v>
      </c>
      <c r="S91" s="175" t="s">
        <v>217</v>
      </c>
      <c r="T91" s="176" t="s">
        <v>217</v>
      </c>
      <c r="U91" s="161">
        <v>4.2000000000000003E-2</v>
      </c>
      <c r="V91" s="161">
        <f>ROUND(E91*U91,2)</f>
        <v>0.17</v>
      </c>
      <c r="W91" s="161"/>
      <c r="X91" s="161" t="s">
        <v>218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239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5" t="s">
        <v>530</v>
      </c>
      <c r="D92" s="256"/>
      <c r="E92" s="256"/>
      <c r="F92" s="256"/>
      <c r="G92" s="256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161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4" t="s">
        <v>493</v>
      </c>
      <c r="D93" s="192"/>
      <c r="E93" s="193">
        <v>4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258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77">
        <v>47</v>
      </c>
      <c r="B94" s="178" t="s">
        <v>604</v>
      </c>
      <c r="C94" s="188" t="s">
        <v>605</v>
      </c>
      <c r="D94" s="179" t="s">
        <v>320</v>
      </c>
      <c r="E94" s="180">
        <v>1</v>
      </c>
      <c r="F94" s="181"/>
      <c r="G94" s="182">
        <f t="shared" ref="G94:G103" si="14">ROUND(E94*F94,2)</f>
        <v>0</v>
      </c>
      <c r="H94" s="181"/>
      <c r="I94" s="182">
        <f t="shared" ref="I94:I103" si="15">ROUND(E94*H94,2)</f>
        <v>0</v>
      </c>
      <c r="J94" s="181"/>
      <c r="K94" s="182">
        <f t="shared" ref="K94:K103" si="16">ROUND(E94*J94,2)</f>
        <v>0</v>
      </c>
      <c r="L94" s="182">
        <v>21</v>
      </c>
      <c r="M94" s="182">
        <f t="shared" ref="M94:M103" si="17">G94*(1+L94/100)</f>
        <v>0</v>
      </c>
      <c r="N94" s="182">
        <v>2.9E-4</v>
      </c>
      <c r="O94" s="182">
        <f t="shared" ref="O94:O103" si="18">ROUND(E94*N94,2)</f>
        <v>0</v>
      </c>
      <c r="P94" s="182">
        <v>0</v>
      </c>
      <c r="Q94" s="182">
        <f t="shared" ref="Q94:Q103" si="19">ROUND(E94*P94,2)</f>
        <v>0</v>
      </c>
      <c r="R94" s="182" t="s">
        <v>537</v>
      </c>
      <c r="S94" s="182" t="s">
        <v>217</v>
      </c>
      <c r="T94" s="183" t="s">
        <v>217</v>
      </c>
      <c r="U94" s="161">
        <v>0.31900000000000001</v>
      </c>
      <c r="V94" s="161">
        <f t="shared" ref="V94:V103" si="20">ROUND(E94*U94,2)</f>
        <v>0.32</v>
      </c>
      <c r="W94" s="161"/>
      <c r="X94" s="161" t="s">
        <v>218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239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7">
        <v>48</v>
      </c>
      <c r="B95" s="178" t="s">
        <v>606</v>
      </c>
      <c r="C95" s="188" t="s">
        <v>607</v>
      </c>
      <c r="D95" s="179" t="s">
        <v>320</v>
      </c>
      <c r="E95" s="180">
        <v>1</v>
      </c>
      <c r="F95" s="181"/>
      <c r="G95" s="182">
        <f t="shared" si="14"/>
        <v>0</v>
      </c>
      <c r="H95" s="181"/>
      <c r="I95" s="182">
        <f t="shared" si="15"/>
        <v>0</v>
      </c>
      <c r="J95" s="181"/>
      <c r="K95" s="182">
        <f t="shared" si="16"/>
        <v>0</v>
      </c>
      <c r="L95" s="182">
        <v>21</v>
      </c>
      <c r="M95" s="182">
        <f t="shared" si="17"/>
        <v>0</v>
      </c>
      <c r="N95" s="182">
        <v>4.4000000000000002E-4</v>
      </c>
      <c r="O95" s="182">
        <f t="shared" si="18"/>
        <v>0</v>
      </c>
      <c r="P95" s="182">
        <v>0</v>
      </c>
      <c r="Q95" s="182">
        <f t="shared" si="19"/>
        <v>0</v>
      </c>
      <c r="R95" s="182" t="s">
        <v>537</v>
      </c>
      <c r="S95" s="182" t="s">
        <v>217</v>
      </c>
      <c r="T95" s="183" t="s">
        <v>217</v>
      </c>
      <c r="U95" s="161">
        <v>0.40200000000000002</v>
      </c>
      <c r="V95" s="161">
        <f t="shared" si="20"/>
        <v>0.4</v>
      </c>
      <c r="W95" s="161"/>
      <c r="X95" s="161" t="s">
        <v>218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239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7">
        <v>49</v>
      </c>
      <c r="B96" s="178" t="s">
        <v>608</v>
      </c>
      <c r="C96" s="188" t="s">
        <v>609</v>
      </c>
      <c r="D96" s="179" t="s">
        <v>182</v>
      </c>
      <c r="E96" s="180">
        <v>2</v>
      </c>
      <c r="F96" s="181"/>
      <c r="G96" s="182">
        <f t="shared" si="14"/>
        <v>0</v>
      </c>
      <c r="H96" s="181"/>
      <c r="I96" s="182">
        <f t="shared" si="15"/>
        <v>0</v>
      </c>
      <c r="J96" s="181"/>
      <c r="K96" s="182">
        <f t="shared" si="16"/>
        <v>0</v>
      </c>
      <c r="L96" s="182">
        <v>21</v>
      </c>
      <c r="M96" s="182">
        <f t="shared" si="17"/>
        <v>0</v>
      </c>
      <c r="N96" s="182">
        <v>0</v>
      </c>
      <c r="O96" s="182">
        <f t="shared" si="18"/>
        <v>0</v>
      </c>
      <c r="P96" s="182">
        <v>0</v>
      </c>
      <c r="Q96" s="182">
        <f t="shared" si="19"/>
        <v>0</v>
      </c>
      <c r="R96" s="182"/>
      <c r="S96" s="182" t="s">
        <v>156</v>
      </c>
      <c r="T96" s="183" t="s">
        <v>157</v>
      </c>
      <c r="U96" s="161">
        <v>0</v>
      </c>
      <c r="V96" s="161">
        <f t="shared" si="20"/>
        <v>0</v>
      </c>
      <c r="W96" s="161"/>
      <c r="X96" s="161" t="s">
        <v>218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239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7">
        <v>50</v>
      </c>
      <c r="B97" s="178" t="s">
        <v>610</v>
      </c>
      <c r="C97" s="188" t="s">
        <v>611</v>
      </c>
      <c r="D97" s="179" t="s">
        <v>320</v>
      </c>
      <c r="E97" s="180">
        <v>4</v>
      </c>
      <c r="F97" s="181"/>
      <c r="G97" s="182">
        <f t="shared" si="14"/>
        <v>0</v>
      </c>
      <c r="H97" s="181"/>
      <c r="I97" s="182">
        <f t="shared" si="15"/>
        <v>0</v>
      </c>
      <c r="J97" s="181"/>
      <c r="K97" s="182">
        <f t="shared" si="16"/>
        <v>0</v>
      </c>
      <c r="L97" s="182">
        <v>21</v>
      </c>
      <c r="M97" s="182">
        <f t="shared" si="17"/>
        <v>0</v>
      </c>
      <c r="N97" s="182">
        <v>5.0000000000000001E-4</v>
      </c>
      <c r="O97" s="182">
        <f t="shared" si="18"/>
        <v>0</v>
      </c>
      <c r="P97" s="182">
        <v>0</v>
      </c>
      <c r="Q97" s="182">
        <f t="shared" si="19"/>
        <v>0</v>
      </c>
      <c r="R97" s="182"/>
      <c r="S97" s="182" t="s">
        <v>156</v>
      </c>
      <c r="T97" s="183" t="s">
        <v>157</v>
      </c>
      <c r="U97" s="161">
        <v>0</v>
      </c>
      <c r="V97" s="161">
        <f t="shared" si="20"/>
        <v>0</v>
      </c>
      <c r="W97" s="161"/>
      <c r="X97" s="161" t="s">
        <v>293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7">
        <v>51</v>
      </c>
      <c r="B98" s="178" t="s">
        <v>612</v>
      </c>
      <c r="C98" s="188" t="s">
        <v>613</v>
      </c>
      <c r="D98" s="179" t="s">
        <v>320</v>
      </c>
      <c r="E98" s="180">
        <v>6</v>
      </c>
      <c r="F98" s="181"/>
      <c r="G98" s="182">
        <f t="shared" si="14"/>
        <v>0</v>
      </c>
      <c r="H98" s="181"/>
      <c r="I98" s="182">
        <f t="shared" si="15"/>
        <v>0</v>
      </c>
      <c r="J98" s="181"/>
      <c r="K98" s="182">
        <f t="shared" si="16"/>
        <v>0</v>
      </c>
      <c r="L98" s="182">
        <v>21</v>
      </c>
      <c r="M98" s="182">
        <f t="shared" si="17"/>
        <v>0</v>
      </c>
      <c r="N98" s="182">
        <v>5.0000000000000001E-4</v>
      </c>
      <c r="O98" s="182">
        <f t="shared" si="18"/>
        <v>0</v>
      </c>
      <c r="P98" s="182">
        <v>0</v>
      </c>
      <c r="Q98" s="182">
        <f t="shared" si="19"/>
        <v>0</v>
      </c>
      <c r="R98" s="182"/>
      <c r="S98" s="182" t="s">
        <v>156</v>
      </c>
      <c r="T98" s="183" t="s">
        <v>157</v>
      </c>
      <c r="U98" s="161">
        <v>0</v>
      </c>
      <c r="V98" s="161">
        <f t="shared" si="20"/>
        <v>0</v>
      </c>
      <c r="W98" s="161"/>
      <c r="X98" s="161" t="s">
        <v>293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294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7">
        <v>52</v>
      </c>
      <c r="B99" s="178" t="s">
        <v>614</v>
      </c>
      <c r="C99" s="188" t="s">
        <v>615</v>
      </c>
      <c r="D99" s="179" t="s">
        <v>320</v>
      </c>
      <c r="E99" s="180">
        <v>1</v>
      </c>
      <c r="F99" s="181"/>
      <c r="G99" s="182">
        <f t="shared" si="14"/>
        <v>0</v>
      </c>
      <c r="H99" s="181"/>
      <c r="I99" s="182">
        <f t="shared" si="15"/>
        <v>0</v>
      </c>
      <c r="J99" s="181"/>
      <c r="K99" s="182">
        <f t="shared" si="16"/>
        <v>0</v>
      </c>
      <c r="L99" s="182">
        <v>21</v>
      </c>
      <c r="M99" s="182">
        <f t="shared" si="17"/>
        <v>0</v>
      </c>
      <c r="N99" s="182">
        <v>5.0000000000000001E-4</v>
      </c>
      <c r="O99" s="182">
        <f t="shared" si="18"/>
        <v>0</v>
      </c>
      <c r="P99" s="182">
        <v>0</v>
      </c>
      <c r="Q99" s="182">
        <f t="shared" si="19"/>
        <v>0</v>
      </c>
      <c r="R99" s="182"/>
      <c r="S99" s="182" t="s">
        <v>156</v>
      </c>
      <c r="T99" s="183" t="s">
        <v>157</v>
      </c>
      <c r="U99" s="161">
        <v>0</v>
      </c>
      <c r="V99" s="161">
        <f t="shared" si="20"/>
        <v>0</v>
      </c>
      <c r="W99" s="161"/>
      <c r="X99" s="161" t="s">
        <v>293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294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7">
        <v>53</v>
      </c>
      <c r="B100" s="178" t="s">
        <v>616</v>
      </c>
      <c r="C100" s="188" t="s">
        <v>617</v>
      </c>
      <c r="D100" s="179" t="s">
        <v>320</v>
      </c>
      <c r="E100" s="180">
        <v>4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2">
        <v>5.0000000000000001E-4</v>
      </c>
      <c r="O100" s="182">
        <f t="shared" si="18"/>
        <v>0</v>
      </c>
      <c r="P100" s="182">
        <v>0</v>
      </c>
      <c r="Q100" s="182">
        <f t="shared" si="19"/>
        <v>0</v>
      </c>
      <c r="R100" s="182"/>
      <c r="S100" s="182" t="s">
        <v>156</v>
      </c>
      <c r="T100" s="183" t="s">
        <v>157</v>
      </c>
      <c r="U100" s="161">
        <v>0</v>
      </c>
      <c r="V100" s="161">
        <f t="shared" si="20"/>
        <v>0</v>
      </c>
      <c r="W100" s="161"/>
      <c r="X100" s="161" t="s">
        <v>293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294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7">
        <v>54</v>
      </c>
      <c r="B101" s="178" t="s">
        <v>618</v>
      </c>
      <c r="C101" s="188" t="s">
        <v>619</v>
      </c>
      <c r="D101" s="179" t="s">
        <v>320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2">
        <v>5.0000000000000001E-4</v>
      </c>
      <c r="O101" s="182">
        <f t="shared" si="18"/>
        <v>0</v>
      </c>
      <c r="P101" s="182">
        <v>0</v>
      </c>
      <c r="Q101" s="182">
        <f t="shared" si="19"/>
        <v>0</v>
      </c>
      <c r="R101" s="182"/>
      <c r="S101" s="182" t="s">
        <v>156</v>
      </c>
      <c r="T101" s="183" t="s">
        <v>157</v>
      </c>
      <c r="U101" s="161">
        <v>0</v>
      </c>
      <c r="V101" s="161">
        <f t="shared" si="20"/>
        <v>0</v>
      </c>
      <c r="W101" s="161"/>
      <c r="X101" s="161" t="s">
        <v>293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294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7">
        <v>55</v>
      </c>
      <c r="B102" s="178" t="s">
        <v>620</v>
      </c>
      <c r="C102" s="188" t="s">
        <v>621</v>
      </c>
      <c r="D102" s="179" t="s">
        <v>320</v>
      </c>
      <c r="E102" s="180">
        <v>4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2">
        <v>5.0000000000000001E-4</v>
      </c>
      <c r="O102" s="182">
        <f t="shared" si="18"/>
        <v>0</v>
      </c>
      <c r="P102" s="182">
        <v>0</v>
      </c>
      <c r="Q102" s="182">
        <f t="shared" si="19"/>
        <v>0</v>
      </c>
      <c r="R102" s="182"/>
      <c r="S102" s="182" t="s">
        <v>156</v>
      </c>
      <c r="T102" s="183" t="s">
        <v>157</v>
      </c>
      <c r="U102" s="161">
        <v>0</v>
      </c>
      <c r="V102" s="161">
        <f t="shared" si="20"/>
        <v>0</v>
      </c>
      <c r="W102" s="161"/>
      <c r="X102" s="161" t="s">
        <v>293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294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7">
        <v>56</v>
      </c>
      <c r="B103" s="178" t="s">
        <v>622</v>
      </c>
      <c r="C103" s="188" t="s">
        <v>623</v>
      </c>
      <c r="D103" s="179" t="s">
        <v>320</v>
      </c>
      <c r="E103" s="180">
        <v>2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2">
        <v>5.0000000000000001E-4</v>
      </c>
      <c r="O103" s="182">
        <f t="shared" si="18"/>
        <v>0</v>
      </c>
      <c r="P103" s="182">
        <v>0</v>
      </c>
      <c r="Q103" s="182">
        <f t="shared" si="19"/>
        <v>0</v>
      </c>
      <c r="R103" s="182"/>
      <c r="S103" s="182" t="s">
        <v>156</v>
      </c>
      <c r="T103" s="183" t="s">
        <v>157</v>
      </c>
      <c r="U103" s="161">
        <v>0</v>
      </c>
      <c r="V103" s="161">
        <f t="shared" si="20"/>
        <v>0</v>
      </c>
      <c r="W103" s="161"/>
      <c r="X103" s="161" t="s">
        <v>293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294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4" t="s">
        <v>151</v>
      </c>
      <c r="B104" s="165" t="s">
        <v>96</v>
      </c>
      <c r="C104" s="186" t="s">
        <v>97</v>
      </c>
      <c r="D104" s="166"/>
      <c r="E104" s="167"/>
      <c r="F104" s="168"/>
      <c r="G104" s="168">
        <f>SUMIF(AG105:AG128,"&lt;&gt;NOR",G105:G128)</f>
        <v>0</v>
      </c>
      <c r="H104" s="168"/>
      <c r="I104" s="168">
        <f>SUM(I105:I128)</f>
        <v>0</v>
      </c>
      <c r="J104" s="168"/>
      <c r="K104" s="168">
        <f>SUM(K105:K128)</f>
        <v>0</v>
      </c>
      <c r="L104" s="168"/>
      <c r="M104" s="168">
        <f>SUM(M105:M128)</f>
        <v>0</v>
      </c>
      <c r="N104" s="168"/>
      <c r="O104" s="168">
        <f>SUM(O105:O128)</f>
        <v>0.01</v>
      </c>
      <c r="P104" s="168"/>
      <c r="Q104" s="168">
        <f>SUM(Q105:Q128)</f>
        <v>0</v>
      </c>
      <c r="R104" s="168"/>
      <c r="S104" s="168"/>
      <c r="T104" s="169"/>
      <c r="U104" s="163"/>
      <c r="V104" s="163">
        <f>SUM(V105:V128)</f>
        <v>9.6199999999999992</v>
      </c>
      <c r="W104" s="163"/>
      <c r="X104" s="163"/>
      <c r="AG104" t="s">
        <v>152</v>
      </c>
    </row>
    <row r="105" spans="1:60" outlineLevel="1" x14ac:dyDescent="0.2">
      <c r="A105" s="170">
        <v>57</v>
      </c>
      <c r="B105" s="171" t="s">
        <v>624</v>
      </c>
      <c r="C105" s="187" t="s">
        <v>625</v>
      </c>
      <c r="D105" s="172" t="s">
        <v>320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5" t="s">
        <v>537</v>
      </c>
      <c r="S105" s="175" t="s">
        <v>217</v>
      </c>
      <c r="T105" s="176" t="s">
        <v>217</v>
      </c>
      <c r="U105" s="161">
        <v>0.20599999999999999</v>
      </c>
      <c r="V105" s="161">
        <f>ROUND(E105*U105,2)</f>
        <v>0.21</v>
      </c>
      <c r="W105" s="161"/>
      <c r="X105" s="161" t="s">
        <v>218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239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629</v>
      </c>
      <c r="D106" s="192"/>
      <c r="E106" s="193">
        <v>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258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58</v>
      </c>
      <c r="B107" s="171" t="s">
        <v>627</v>
      </c>
      <c r="C107" s="187" t="s">
        <v>628</v>
      </c>
      <c r="D107" s="172" t="s">
        <v>320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 t="s">
        <v>537</v>
      </c>
      <c r="S107" s="175" t="s">
        <v>217</v>
      </c>
      <c r="T107" s="176" t="s">
        <v>217</v>
      </c>
      <c r="U107" s="161">
        <v>0.22700000000000001</v>
      </c>
      <c r="V107" s="161">
        <f>ROUND(E107*U107,2)</f>
        <v>0.23</v>
      </c>
      <c r="W107" s="161"/>
      <c r="X107" s="161" t="s">
        <v>218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239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711</v>
      </c>
      <c r="D108" s="192"/>
      <c r="E108" s="193">
        <v>1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258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0">
        <v>59</v>
      </c>
      <c r="B109" s="171" t="s">
        <v>630</v>
      </c>
      <c r="C109" s="187" t="s">
        <v>631</v>
      </c>
      <c r="D109" s="172" t="s">
        <v>320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5" t="s">
        <v>537</v>
      </c>
      <c r="S109" s="175" t="s">
        <v>217</v>
      </c>
      <c r="T109" s="176" t="s">
        <v>217</v>
      </c>
      <c r="U109" s="161">
        <v>0.26800000000000002</v>
      </c>
      <c r="V109" s="161">
        <f>ROUND(E109*U109,2)</f>
        <v>0.27</v>
      </c>
      <c r="W109" s="161"/>
      <c r="X109" s="161" t="s">
        <v>218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239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4" t="s">
        <v>635</v>
      </c>
      <c r="D110" s="192"/>
      <c r="E110" s="193">
        <v>1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258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0">
        <v>60</v>
      </c>
      <c r="B111" s="171" t="s">
        <v>633</v>
      </c>
      <c r="C111" s="187" t="s">
        <v>634</v>
      </c>
      <c r="D111" s="172" t="s">
        <v>320</v>
      </c>
      <c r="E111" s="173">
        <v>3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537</v>
      </c>
      <c r="S111" s="175" t="s">
        <v>217</v>
      </c>
      <c r="T111" s="176" t="s">
        <v>217</v>
      </c>
      <c r="U111" s="161">
        <v>0.42199999999999999</v>
      </c>
      <c r="V111" s="161">
        <f>ROUND(E111*U111,2)</f>
        <v>1.27</v>
      </c>
      <c r="W111" s="161"/>
      <c r="X111" s="161" t="s">
        <v>218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239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712</v>
      </c>
      <c r="D112" s="192"/>
      <c r="E112" s="193">
        <v>1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258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4" t="s">
        <v>713</v>
      </c>
      <c r="D113" s="192"/>
      <c r="E113" s="193">
        <v>2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258</v>
      </c>
      <c r="AH113" s="151">
        <v>5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7">
        <v>61</v>
      </c>
      <c r="B114" s="178" t="s">
        <v>637</v>
      </c>
      <c r="C114" s="188" t="s">
        <v>638</v>
      </c>
      <c r="D114" s="179" t="s">
        <v>320</v>
      </c>
      <c r="E114" s="180">
        <v>1</v>
      </c>
      <c r="F114" s="181"/>
      <c r="G114" s="182">
        <f t="shared" ref="G114:G128" si="21">ROUND(E114*F114,2)</f>
        <v>0</v>
      </c>
      <c r="H114" s="181"/>
      <c r="I114" s="182">
        <f t="shared" ref="I114:I128" si="22">ROUND(E114*H114,2)</f>
        <v>0</v>
      </c>
      <c r="J114" s="181"/>
      <c r="K114" s="182">
        <f t="shared" ref="K114:K128" si="23">ROUND(E114*J114,2)</f>
        <v>0</v>
      </c>
      <c r="L114" s="182">
        <v>21</v>
      </c>
      <c r="M114" s="182">
        <f t="shared" ref="M114:M128" si="24">G114*(1+L114/100)</f>
        <v>0</v>
      </c>
      <c r="N114" s="182">
        <v>5.5000000000000003E-4</v>
      </c>
      <c r="O114" s="182">
        <f t="shared" ref="O114:O128" si="25">ROUND(E114*N114,2)</f>
        <v>0</v>
      </c>
      <c r="P114" s="182">
        <v>0</v>
      </c>
      <c r="Q114" s="182">
        <f t="shared" ref="Q114:Q128" si="26">ROUND(E114*P114,2)</f>
        <v>0</v>
      </c>
      <c r="R114" s="182" t="s">
        <v>537</v>
      </c>
      <c r="S114" s="182" t="s">
        <v>217</v>
      </c>
      <c r="T114" s="183" t="s">
        <v>217</v>
      </c>
      <c r="U114" s="161">
        <v>0.26900000000000002</v>
      </c>
      <c r="V114" s="161">
        <f t="shared" ref="V114:V128" si="27">ROUND(E114*U114,2)</f>
        <v>0.27</v>
      </c>
      <c r="W114" s="161"/>
      <c r="X114" s="161" t="s">
        <v>218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239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7">
        <v>62</v>
      </c>
      <c r="B115" s="178" t="s">
        <v>639</v>
      </c>
      <c r="C115" s="188" t="s">
        <v>640</v>
      </c>
      <c r="D115" s="179" t="s">
        <v>320</v>
      </c>
      <c r="E115" s="180">
        <v>1</v>
      </c>
      <c r="F115" s="181"/>
      <c r="G115" s="182">
        <f t="shared" si="21"/>
        <v>0</v>
      </c>
      <c r="H115" s="181"/>
      <c r="I115" s="182">
        <f t="shared" si="22"/>
        <v>0</v>
      </c>
      <c r="J115" s="181"/>
      <c r="K115" s="182">
        <f t="shared" si="23"/>
        <v>0</v>
      </c>
      <c r="L115" s="182">
        <v>21</v>
      </c>
      <c r="M115" s="182">
        <f t="shared" si="24"/>
        <v>0</v>
      </c>
      <c r="N115" s="182">
        <v>1.06E-3</v>
      </c>
      <c r="O115" s="182">
        <f t="shared" si="25"/>
        <v>0</v>
      </c>
      <c r="P115" s="182">
        <v>0</v>
      </c>
      <c r="Q115" s="182">
        <f t="shared" si="26"/>
        <v>0</v>
      </c>
      <c r="R115" s="182" t="s">
        <v>537</v>
      </c>
      <c r="S115" s="182" t="s">
        <v>217</v>
      </c>
      <c r="T115" s="183" t="s">
        <v>217</v>
      </c>
      <c r="U115" s="161">
        <v>0.42399999999999999</v>
      </c>
      <c r="V115" s="161">
        <f t="shared" si="27"/>
        <v>0.42</v>
      </c>
      <c r="W115" s="161"/>
      <c r="X115" s="161" t="s">
        <v>218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239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7">
        <v>63</v>
      </c>
      <c r="B116" s="178" t="s">
        <v>641</v>
      </c>
      <c r="C116" s="188" t="s">
        <v>703</v>
      </c>
      <c r="D116" s="179" t="s">
        <v>320</v>
      </c>
      <c r="E116" s="180">
        <v>4</v>
      </c>
      <c r="F116" s="181"/>
      <c r="G116" s="182">
        <f t="shared" si="21"/>
        <v>0</v>
      </c>
      <c r="H116" s="181"/>
      <c r="I116" s="182">
        <f t="shared" si="22"/>
        <v>0</v>
      </c>
      <c r="J116" s="181"/>
      <c r="K116" s="182">
        <f t="shared" si="23"/>
        <v>0</v>
      </c>
      <c r="L116" s="182">
        <v>21</v>
      </c>
      <c r="M116" s="182">
        <f t="shared" si="24"/>
        <v>0</v>
      </c>
      <c r="N116" s="182">
        <v>0</v>
      </c>
      <c r="O116" s="182">
        <f t="shared" si="25"/>
        <v>0</v>
      </c>
      <c r="P116" s="182">
        <v>0</v>
      </c>
      <c r="Q116" s="182">
        <f t="shared" si="26"/>
        <v>0</v>
      </c>
      <c r="R116" s="182" t="s">
        <v>537</v>
      </c>
      <c r="S116" s="182" t="s">
        <v>217</v>
      </c>
      <c r="T116" s="183" t="s">
        <v>217</v>
      </c>
      <c r="U116" s="161">
        <v>0.10299999999999999</v>
      </c>
      <c r="V116" s="161">
        <f t="shared" si="27"/>
        <v>0.41</v>
      </c>
      <c r="W116" s="161"/>
      <c r="X116" s="161" t="s">
        <v>218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239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7">
        <v>64</v>
      </c>
      <c r="B117" s="178" t="s">
        <v>643</v>
      </c>
      <c r="C117" s="188" t="s">
        <v>704</v>
      </c>
      <c r="D117" s="179" t="s">
        <v>320</v>
      </c>
      <c r="E117" s="180">
        <v>10</v>
      </c>
      <c r="F117" s="181"/>
      <c r="G117" s="182">
        <f t="shared" si="21"/>
        <v>0</v>
      </c>
      <c r="H117" s="181"/>
      <c r="I117" s="182">
        <f t="shared" si="22"/>
        <v>0</v>
      </c>
      <c r="J117" s="181"/>
      <c r="K117" s="182">
        <f t="shared" si="23"/>
        <v>0</v>
      </c>
      <c r="L117" s="182">
        <v>21</v>
      </c>
      <c r="M117" s="182">
        <f t="shared" si="24"/>
        <v>0</v>
      </c>
      <c r="N117" s="182">
        <v>0</v>
      </c>
      <c r="O117" s="182">
        <f t="shared" si="25"/>
        <v>0</v>
      </c>
      <c r="P117" s="182">
        <v>0</v>
      </c>
      <c r="Q117" s="182">
        <f t="shared" si="26"/>
        <v>0</v>
      </c>
      <c r="R117" s="182" t="s">
        <v>537</v>
      </c>
      <c r="S117" s="182" t="s">
        <v>217</v>
      </c>
      <c r="T117" s="183" t="s">
        <v>217</v>
      </c>
      <c r="U117" s="161">
        <v>0.124</v>
      </c>
      <c r="V117" s="161">
        <f t="shared" si="27"/>
        <v>1.24</v>
      </c>
      <c r="W117" s="161"/>
      <c r="X117" s="161" t="s">
        <v>218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239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7">
        <v>65</v>
      </c>
      <c r="B118" s="178" t="s">
        <v>645</v>
      </c>
      <c r="C118" s="188" t="s">
        <v>646</v>
      </c>
      <c r="D118" s="179" t="s">
        <v>320</v>
      </c>
      <c r="E118" s="180">
        <v>2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2">
        <v>1E-3</v>
      </c>
      <c r="O118" s="182">
        <f t="shared" si="25"/>
        <v>0</v>
      </c>
      <c r="P118" s="182">
        <v>0</v>
      </c>
      <c r="Q118" s="182">
        <f t="shared" si="26"/>
        <v>0</v>
      </c>
      <c r="R118" s="182" t="s">
        <v>537</v>
      </c>
      <c r="S118" s="182" t="s">
        <v>217</v>
      </c>
      <c r="T118" s="183" t="s">
        <v>217</v>
      </c>
      <c r="U118" s="161">
        <v>0.42399999999999999</v>
      </c>
      <c r="V118" s="161">
        <f t="shared" si="27"/>
        <v>0.85</v>
      </c>
      <c r="W118" s="161"/>
      <c r="X118" s="161" t="s">
        <v>218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239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7">
        <v>66</v>
      </c>
      <c r="B119" s="178" t="s">
        <v>647</v>
      </c>
      <c r="C119" s="188" t="s">
        <v>705</v>
      </c>
      <c r="D119" s="179" t="s">
        <v>320</v>
      </c>
      <c r="E119" s="180">
        <v>12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2">
        <v>2.4000000000000001E-4</v>
      </c>
      <c r="O119" s="182">
        <f t="shared" si="25"/>
        <v>0</v>
      </c>
      <c r="P119" s="182">
        <v>0</v>
      </c>
      <c r="Q119" s="182">
        <f t="shared" si="26"/>
        <v>0</v>
      </c>
      <c r="R119" s="182" t="s">
        <v>537</v>
      </c>
      <c r="S119" s="182" t="s">
        <v>217</v>
      </c>
      <c r="T119" s="183" t="s">
        <v>217</v>
      </c>
      <c r="U119" s="161">
        <v>0.27800000000000002</v>
      </c>
      <c r="V119" s="161">
        <f t="shared" si="27"/>
        <v>3.34</v>
      </c>
      <c r="W119" s="161"/>
      <c r="X119" s="161" t="s">
        <v>218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239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7">
        <v>67</v>
      </c>
      <c r="B120" s="178" t="s">
        <v>649</v>
      </c>
      <c r="C120" s="188" t="s">
        <v>706</v>
      </c>
      <c r="D120" s="179" t="s">
        <v>320</v>
      </c>
      <c r="E120" s="180">
        <v>4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2">
        <v>2.5999999999999998E-4</v>
      </c>
      <c r="O120" s="182">
        <f t="shared" si="25"/>
        <v>0</v>
      </c>
      <c r="P120" s="182">
        <v>0</v>
      </c>
      <c r="Q120" s="182">
        <f t="shared" si="26"/>
        <v>0</v>
      </c>
      <c r="R120" s="182" t="s">
        <v>537</v>
      </c>
      <c r="S120" s="182" t="s">
        <v>217</v>
      </c>
      <c r="T120" s="183" t="s">
        <v>217</v>
      </c>
      <c r="U120" s="161">
        <v>0.27800000000000002</v>
      </c>
      <c r="V120" s="161">
        <f t="shared" si="27"/>
        <v>1.1100000000000001</v>
      </c>
      <c r="W120" s="161"/>
      <c r="X120" s="161" t="s">
        <v>218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239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7">
        <v>68</v>
      </c>
      <c r="B121" s="178" t="s">
        <v>651</v>
      </c>
      <c r="C121" s="188" t="s">
        <v>652</v>
      </c>
      <c r="D121" s="179" t="s">
        <v>320</v>
      </c>
      <c r="E121" s="180">
        <v>3</v>
      </c>
      <c r="F121" s="181"/>
      <c r="G121" s="182">
        <f t="shared" si="21"/>
        <v>0</v>
      </c>
      <c r="H121" s="181"/>
      <c r="I121" s="182">
        <f t="shared" si="22"/>
        <v>0</v>
      </c>
      <c r="J121" s="181"/>
      <c r="K121" s="182">
        <f t="shared" si="23"/>
        <v>0</v>
      </c>
      <c r="L121" s="182">
        <v>21</v>
      </c>
      <c r="M121" s="182">
        <f t="shared" si="24"/>
        <v>0</v>
      </c>
      <c r="N121" s="182">
        <v>0</v>
      </c>
      <c r="O121" s="182">
        <f t="shared" si="25"/>
        <v>0</v>
      </c>
      <c r="P121" s="182">
        <v>0</v>
      </c>
      <c r="Q121" s="182">
        <f t="shared" si="26"/>
        <v>0</v>
      </c>
      <c r="R121" s="182"/>
      <c r="S121" s="182" t="s">
        <v>156</v>
      </c>
      <c r="T121" s="183" t="s">
        <v>157</v>
      </c>
      <c r="U121" s="161">
        <v>0</v>
      </c>
      <c r="V121" s="161">
        <f t="shared" si="27"/>
        <v>0</v>
      </c>
      <c r="W121" s="161"/>
      <c r="X121" s="161" t="s">
        <v>218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239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7">
        <v>69</v>
      </c>
      <c r="B122" s="178" t="s">
        <v>653</v>
      </c>
      <c r="C122" s="188" t="s">
        <v>654</v>
      </c>
      <c r="D122" s="179" t="s">
        <v>320</v>
      </c>
      <c r="E122" s="180">
        <v>4</v>
      </c>
      <c r="F122" s="181"/>
      <c r="G122" s="182">
        <f t="shared" si="21"/>
        <v>0</v>
      </c>
      <c r="H122" s="181"/>
      <c r="I122" s="182">
        <f t="shared" si="22"/>
        <v>0</v>
      </c>
      <c r="J122" s="181"/>
      <c r="K122" s="182">
        <f t="shared" si="23"/>
        <v>0</v>
      </c>
      <c r="L122" s="182">
        <v>21</v>
      </c>
      <c r="M122" s="182">
        <f t="shared" si="24"/>
        <v>0</v>
      </c>
      <c r="N122" s="182">
        <v>0</v>
      </c>
      <c r="O122" s="182">
        <f t="shared" si="25"/>
        <v>0</v>
      </c>
      <c r="P122" s="182">
        <v>0</v>
      </c>
      <c r="Q122" s="182">
        <f t="shared" si="26"/>
        <v>0</v>
      </c>
      <c r="R122" s="182"/>
      <c r="S122" s="182" t="s">
        <v>156</v>
      </c>
      <c r="T122" s="183" t="s">
        <v>157</v>
      </c>
      <c r="U122" s="161">
        <v>0</v>
      </c>
      <c r="V122" s="161">
        <f t="shared" si="27"/>
        <v>0</v>
      </c>
      <c r="W122" s="161"/>
      <c r="X122" s="161" t="s">
        <v>218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239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7">
        <v>70</v>
      </c>
      <c r="B123" s="178" t="s">
        <v>655</v>
      </c>
      <c r="C123" s="188" t="s">
        <v>656</v>
      </c>
      <c r="D123" s="179" t="s">
        <v>320</v>
      </c>
      <c r="E123" s="180">
        <v>6</v>
      </c>
      <c r="F123" s="181"/>
      <c r="G123" s="182">
        <f t="shared" si="21"/>
        <v>0</v>
      </c>
      <c r="H123" s="181"/>
      <c r="I123" s="182">
        <f t="shared" si="22"/>
        <v>0</v>
      </c>
      <c r="J123" s="181"/>
      <c r="K123" s="182">
        <f t="shared" si="23"/>
        <v>0</v>
      </c>
      <c r="L123" s="182">
        <v>21</v>
      </c>
      <c r="M123" s="182">
        <f t="shared" si="24"/>
        <v>0</v>
      </c>
      <c r="N123" s="182">
        <v>0</v>
      </c>
      <c r="O123" s="182">
        <f t="shared" si="25"/>
        <v>0</v>
      </c>
      <c r="P123" s="182">
        <v>0</v>
      </c>
      <c r="Q123" s="182">
        <f t="shared" si="26"/>
        <v>0</v>
      </c>
      <c r="R123" s="182"/>
      <c r="S123" s="182" t="s">
        <v>156</v>
      </c>
      <c r="T123" s="183" t="s">
        <v>157</v>
      </c>
      <c r="U123" s="161">
        <v>0</v>
      </c>
      <c r="V123" s="161">
        <f t="shared" si="27"/>
        <v>0</v>
      </c>
      <c r="W123" s="161"/>
      <c r="X123" s="161" t="s">
        <v>218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239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7">
        <v>71</v>
      </c>
      <c r="B124" s="178" t="s">
        <v>657</v>
      </c>
      <c r="C124" s="188" t="s">
        <v>658</v>
      </c>
      <c r="D124" s="179" t="s">
        <v>320</v>
      </c>
      <c r="E124" s="180">
        <v>10</v>
      </c>
      <c r="F124" s="181"/>
      <c r="G124" s="182">
        <f t="shared" si="21"/>
        <v>0</v>
      </c>
      <c r="H124" s="181"/>
      <c r="I124" s="182">
        <f t="shared" si="22"/>
        <v>0</v>
      </c>
      <c r="J124" s="181"/>
      <c r="K124" s="182">
        <f t="shared" si="23"/>
        <v>0</v>
      </c>
      <c r="L124" s="182">
        <v>21</v>
      </c>
      <c r="M124" s="182">
        <f t="shared" si="24"/>
        <v>0</v>
      </c>
      <c r="N124" s="182">
        <v>5.0000000000000001E-4</v>
      </c>
      <c r="O124" s="182">
        <f t="shared" si="25"/>
        <v>0.01</v>
      </c>
      <c r="P124" s="182">
        <v>0</v>
      </c>
      <c r="Q124" s="182">
        <f t="shared" si="26"/>
        <v>0</v>
      </c>
      <c r="R124" s="182"/>
      <c r="S124" s="182" t="s">
        <v>156</v>
      </c>
      <c r="T124" s="183" t="s">
        <v>157</v>
      </c>
      <c r="U124" s="161">
        <v>0</v>
      </c>
      <c r="V124" s="161">
        <f t="shared" si="27"/>
        <v>0</v>
      </c>
      <c r="W124" s="161"/>
      <c r="X124" s="161" t="s">
        <v>218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239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7">
        <v>72</v>
      </c>
      <c r="B125" s="178" t="s">
        <v>659</v>
      </c>
      <c r="C125" s="188" t="s">
        <v>660</v>
      </c>
      <c r="D125" s="179" t="s">
        <v>320</v>
      </c>
      <c r="E125" s="180">
        <v>6</v>
      </c>
      <c r="F125" s="181"/>
      <c r="G125" s="182">
        <f t="shared" si="21"/>
        <v>0</v>
      </c>
      <c r="H125" s="181"/>
      <c r="I125" s="182">
        <f t="shared" si="22"/>
        <v>0</v>
      </c>
      <c r="J125" s="181"/>
      <c r="K125" s="182">
        <f t="shared" si="23"/>
        <v>0</v>
      </c>
      <c r="L125" s="182">
        <v>21</v>
      </c>
      <c r="M125" s="182">
        <f t="shared" si="24"/>
        <v>0</v>
      </c>
      <c r="N125" s="182">
        <v>5.0000000000000001E-4</v>
      </c>
      <c r="O125" s="182">
        <f t="shared" si="25"/>
        <v>0</v>
      </c>
      <c r="P125" s="182">
        <v>0</v>
      </c>
      <c r="Q125" s="182">
        <f t="shared" si="26"/>
        <v>0</v>
      </c>
      <c r="R125" s="182"/>
      <c r="S125" s="182" t="s">
        <v>156</v>
      </c>
      <c r="T125" s="183" t="s">
        <v>157</v>
      </c>
      <c r="U125" s="161">
        <v>0</v>
      </c>
      <c r="V125" s="161">
        <f t="shared" si="27"/>
        <v>0</v>
      </c>
      <c r="W125" s="161"/>
      <c r="X125" s="161" t="s">
        <v>218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239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0">
        <v>73</v>
      </c>
      <c r="B126" s="171" t="s">
        <v>661</v>
      </c>
      <c r="C126" s="187" t="s">
        <v>662</v>
      </c>
      <c r="D126" s="172" t="s">
        <v>320</v>
      </c>
      <c r="E126" s="173">
        <v>2</v>
      </c>
      <c r="F126" s="174"/>
      <c r="G126" s="175">
        <f t="shared" si="21"/>
        <v>0</v>
      </c>
      <c r="H126" s="174"/>
      <c r="I126" s="175">
        <f t="shared" si="22"/>
        <v>0</v>
      </c>
      <c r="J126" s="174"/>
      <c r="K126" s="175">
        <f t="shared" si="23"/>
        <v>0</v>
      </c>
      <c r="L126" s="175">
        <v>21</v>
      </c>
      <c r="M126" s="175">
        <f t="shared" si="24"/>
        <v>0</v>
      </c>
      <c r="N126" s="175">
        <v>5.0000000000000001E-4</v>
      </c>
      <c r="O126" s="175">
        <f t="shared" si="25"/>
        <v>0</v>
      </c>
      <c r="P126" s="175">
        <v>0</v>
      </c>
      <c r="Q126" s="175">
        <f t="shared" si="26"/>
        <v>0</v>
      </c>
      <c r="R126" s="175"/>
      <c r="S126" s="175" t="s">
        <v>156</v>
      </c>
      <c r="T126" s="176" t="s">
        <v>157</v>
      </c>
      <c r="U126" s="161">
        <v>0</v>
      </c>
      <c r="V126" s="161">
        <f t="shared" si="27"/>
        <v>0</v>
      </c>
      <c r="W126" s="161"/>
      <c r="X126" s="161" t="s">
        <v>218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239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>
        <v>74</v>
      </c>
      <c r="B127" s="159" t="s">
        <v>663</v>
      </c>
      <c r="C127" s="196" t="s">
        <v>664</v>
      </c>
      <c r="D127" s="160" t="s">
        <v>0</v>
      </c>
      <c r="E127" s="195"/>
      <c r="F127" s="162"/>
      <c r="G127" s="161">
        <f t="shared" si="21"/>
        <v>0</v>
      </c>
      <c r="H127" s="162"/>
      <c r="I127" s="161">
        <f t="shared" si="22"/>
        <v>0</v>
      </c>
      <c r="J127" s="162"/>
      <c r="K127" s="161">
        <f t="shared" si="23"/>
        <v>0</v>
      </c>
      <c r="L127" s="161">
        <v>21</v>
      </c>
      <c r="M127" s="161">
        <f t="shared" si="24"/>
        <v>0</v>
      </c>
      <c r="N127" s="161">
        <v>0</v>
      </c>
      <c r="O127" s="161">
        <f t="shared" si="25"/>
        <v>0</v>
      </c>
      <c r="P127" s="161">
        <v>0</v>
      </c>
      <c r="Q127" s="161">
        <f t="shared" si="26"/>
        <v>0</v>
      </c>
      <c r="R127" s="161" t="s">
        <v>537</v>
      </c>
      <c r="S127" s="161" t="s">
        <v>217</v>
      </c>
      <c r="T127" s="161" t="s">
        <v>217</v>
      </c>
      <c r="U127" s="161">
        <v>0</v>
      </c>
      <c r="V127" s="161">
        <f t="shared" si="27"/>
        <v>0</v>
      </c>
      <c r="W127" s="161"/>
      <c r="X127" s="161" t="s">
        <v>564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565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33.75" outlineLevel="1" x14ac:dyDescent="0.2">
      <c r="A128" s="158">
        <v>75</v>
      </c>
      <c r="B128" s="159" t="s">
        <v>665</v>
      </c>
      <c r="C128" s="196" t="s">
        <v>666</v>
      </c>
      <c r="D128" s="160" t="s">
        <v>0</v>
      </c>
      <c r="E128" s="195"/>
      <c r="F128" s="162"/>
      <c r="G128" s="161">
        <f t="shared" si="21"/>
        <v>0</v>
      </c>
      <c r="H128" s="162"/>
      <c r="I128" s="161">
        <f t="shared" si="22"/>
        <v>0</v>
      </c>
      <c r="J128" s="162"/>
      <c r="K128" s="161">
        <f t="shared" si="23"/>
        <v>0</v>
      </c>
      <c r="L128" s="161">
        <v>21</v>
      </c>
      <c r="M128" s="161">
        <f t="shared" si="24"/>
        <v>0</v>
      </c>
      <c r="N128" s="161">
        <v>0</v>
      </c>
      <c r="O128" s="161">
        <f t="shared" si="25"/>
        <v>0</v>
      </c>
      <c r="P128" s="161">
        <v>0</v>
      </c>
      <c r="Q128" s="161">
        <f t="shared" si="26"/>
        <v>0</v>
      </c>
      <c r="R128" s="161" t="s">
        <v>537</v>
      </c>
      <c r="S128" s="161" t="s">
        <v>217</v>
      </c>
      <c r="T128" s="161" t="s">
        <v>217</v>
      </c>
      <c r="U128" s="161">
        <v>0</v>
      </c>
      <c r="V128" s="161">
        <f t="shared" si="27"/>
        <v>0</v>
      </c>
      <c r="W128" s="161"/>
      <c r="X128" s="161" t="s">
        <v>564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565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4" t="s">
        <v>151</v>
      </c>
      <c r="B129" s="165" t="s">
        <v>100</v>
      </c>
      <c r="C129" s="186" t="s">
        <v>101</v>
      </c>
      <c r="D129" s="166"/>
      <c r="E129" s="167"/>
      <c r="F129" s="168"/>
      <c r="G129" s="168">
        <f>SUMIF(AG130:AG137,"&lt;&gt;NOR",G130:G137)</f>
        <v>0</v>
      </c>
      <c r="H129" s="168"/>
      <c r="I129" s="168">
        <f>SUM(I130:I137)</f>
        <v>0</v>
      </c>
      <c r="J129" s="168"/>
      <c r="K129" s="168">
        <f>SUM(K130:K137)</f>
        <v>0</v>
      </c>
      <c r="L129" s="168"/>
      <c r="M129" s="168">
        <f>SUM(M130:M137)</f>
        <v>0</v>
      </c>
      <c r="N129" s="168"/>
      <c r="O129" s="168">
        <f>SUM(O130:O137)</f>
        <v>0</v>
      </c>
      <c r="P129" s="168"/>
      <c r="Q129" s="168">
        <f>SUM(Q130:Q137)</f>
        <v>0</v>
      </c>
      <c r="R129" s="168"/>
      <c r="S129" s="168"/>
      <c r="T129" s="169"/>
      <c r="U129" s="163"/>
      <c r="V129" s="163">
        <f>SUM(V130:V137)</f>
        <v>72</v>
      </c>
      <c r="W129" s="163"/>
      <c r="X129" s="163"/>
      <c r="AG129" t="s">
        <v>152</v>
      </c>
    </row>
    <row r="130" spans="1:60" outlineLevel="1" x14ac:dyDescent="0.2">
      <c r="A130" s="177">
        <v>76</v>
      </c>
      <c r="B130" s="178" t="s">
        <v>667</v>
      </c>
      <c r="C130" s="188" t="s">
        <v>668</v>
      </c>
      <c r="D130" s="179" t="s">
        <v>182</v>
      </c>
      <c r="E130" s="180">
        <v>1</v>
      </c>
      <c r="F130" s="181"/>
      <c r="G130" s="182">
        <f t="shared" ref="G130:G137" si="28">ROUND(E130*F130,2)</f>
        <v>0</v>
      </c>
      <c r="H130" s="181"/>
      <c r="I130" s="182">
        <f t="shared" ref="I130:I137" si="29">ROUND(E130*H130,2)</f>
        <v>0</v>
      </c>
      <c r="J130" s="181"/>
      <c r="K130" s="182">
        <f t="shared" ref="K130:K137" si="30">ROUND(E130*J130,2)</f>
        <v>0</v>
      </c>
      <c r="L130" s="182">
        <v>21</v>
      </c>
      <c r="M130" s="182">
        <f t="shared" ref="M130:M137" si="31">G130*(1+L130/100)</f>
        <v>0</v>
      </c>
      <c r="N130" s="182">
        <v>0</v>
      </c>
      <c r="O130" s="182">
        <f t="shared" ref="O130:O137" si="32">ROUND(E130*N130,2)</f>
        <v>0</v>
      </c>
      <c r="P130" s="182">
        <v>0</v>
      </c>
      <c r="Q130" s="182">
        <f t="shared" ref="Q130:Q137" si="33">ROUND(E130*P130,2)</f>
        <v>0</v>
      </c>
      <c r="R130" s="182"/>
      <c r="S130" s="182" t="s">
        <v>156</v>
      </c>
      <c r="T130" s="183" t="s">
        <v>157</v>
      </c>
      <c r="U130" s="161">
        <v>0</v>
      </c>
      <c r="V130" s="161">
        <f t="shared" ref="V130:V137" si="34">ROUND(E130*U130,2)</f>
        <v>0</v>
      </c>
      <c r="W130" s="161"/>
      <c r="X130" s="161" t="s">
        <v>218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239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7">
        <v>77</v>
      </c>
      <c r="B131" s="178" t="s">
        <v>669</v>
      </c>
      <c r="C131" s="188" t="s">
        <v>670</v>
      </c>
      <c r="D131" s="179" t="s">
        <v>320</v>
      </c>
      <c r="E131" s="180">
        <v>1</v>
      </c>
      <c r="F131" s="181"/>
      <c r="G131" s="182">
        <f t="shared" si="28"/>
        <v>0</v>
      </c>
      <c r="H131" s="181"/>
      <c r="I131" s="182">
        <f t="shared" si="29"/>
        <v>0</v>
      </c>
      <c r="J131" s="181"/>
      <c r="K131" s="182">
        <f t="shared" si="30"/>
        <v>0</v>
      </c>
      <c r="L131" s="182">
        <v>21</v>
      </c>
      <c r="M131" s="182">
        <f t="shared" si="31"/>
        <v>0</v>
      </c>
      <c r="N131" s="182">
        <v>0</v>
      </c>
      <c r="O131" s="182">
        <f t="shared" si="32"/>
        <v>0</v>
      </c>
      <c r="P131" s="182">
        <v>0</v>
      </c>
      <c r="Q131" s="182">
        <f t="shared" si="33"/>
        <v>0</v>
      </c>
      <c r="R131" s="182"/>
      <c r="S131" s="182" t="s">
        <v>156</v>
      </c>
      <c r="T131" s="183" t="s">
        <v>157</v>
      </c>
      <c r="U131" s="161">
        <v>0</v>
      </c>
      <c r="V131" s="161">
        <f t="shared" si="34"/>
        <v>0</v>
      </c>
      <c r="W131" s="161"/>
      <c r="X131" s="161" t="s">
        <v>218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239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7">
        <v>78</v>
      </c>
      <c r="B132" s="178" t="s">
        <v>671</v>
      </c>
      <c r="C132" s="188" t="s">
        <v>672</v>
      </c>
      <c r="D132" s="179" t="s">
        <v>320</v>
      </c>
      <c r="E132" s="180">
        <v>1</v>
      </c>
      <c r="F132" s="181"/>
      <c r="G132" s="182">
        <f t="shared" si="28"/>
        <v>0</v>
      </c>
      <c r="H132" s="181"/>
      <c r="I132" s="182">
        <f t="shared" si="29"/>
        <v>0</v>
      </c>
      <c r="J132" s="181"/>
      <c r="K132" s="182">
        <f t="shared" si="30"/>
        <v>0</v>
      </c>
      <c r="L132" s="182">
        <v>21</v>
      </c>
      <c r="M132" s="182">
        <f t="shared" si="31"/>
        <v>0</v>
      </c>
      <c r="N132" s="182">
        <v>0</v>
      </c>
      <c r="O132" s="182">
        <f t="shared" si="32"/>
        <v>0</v>
      </c>
      <c r="P132" s="182">
        <v>0</v>
      </c>
      <c r="Q132" s="182">
        <f t="shared" si="33"/>
        <v>0</v>
      </c>
      <c r="R132" s="182"/>
      <c r="S132" s="182" t="s">
        <v>156</v>
      </c>
      <c r="T132" s="183" t="s">
        <v>157</v>
      </c>
      <c r="U132" s="161">
        <v>0</v>
      </c>
      <c r="V132" s="161">
        <f t="shared" si="34"/>
        <v>0</v>
      </c>
      <c r="W132" s="161"/>
      <c r="X132" s="161" t="s">
        <v>218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239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7">
        <v>79</v>
      </c>
      <c r="B133" s="178" t="s">
        <v>673</v>
      </c>
      <c r="C133" s="188" t="s">
        <v>674</v>
      </c>
      <c r="D133" s="179" t="s">
        <v>182</v>
      </c>
      <c r="E133" s="180">
        <v>1</v>
      </c>
      <c r="F133" s="181"/>
      <c r="G133" s="182">
        <f t="shared" si="28"/>
        <v>0</v>
      </c>
      <c r="H133" s="181"/>
      <c r="I133" s="182">
        <f t="shared" si="29"/>
        <v>0</v>
      </c>
      <c r="J133" s="181"/>
      <c r="K133" s="182">
        <f t="shared" si="30"/>
        <v>0</v>
      </c>
      <c r="L133" s="182">
        <v>21</v>
      </c>
      <c r="M133" s="182">
        <f t="shared" si="31"/>
        <v>0</v>
      </c>
      <c r="N133" s="182">
        <v>0</v>
      </c>
      <c r="O133" s="182">
        <f t="shared" si="32"/>
        <v>0</v>
      </c>
      <c r="P133" s="182">
        <v>0</v>
      </c>
      <c r="Q133" s="182">
        <f t="shared" si="33"/>
        <v>0</v>
      </c>
      <c r="R133" s="182"/>
      <c r="S133" s="182" t="s">
        <v>156</v>
      </c>
      <c r="T133" s="183" t="s">
        <v>157</v>
      </c>
      <c r="U133" s="161">
        <v>0</v>
      </c>
      <c r="V133" s="161">
        <f t="shared" si="34"/>
        <v>0</v>
      </c>
      <c r="W133" s="161"/>
      <c r="X133" s="161" t="s">
        <v>218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239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7">
        <v>80</v>
      </c>
      <c r="B134" s="178" t="s">
        <v>675</v>
      </c>
      <c r="C134" s="188" t="s">
        <v>676</v>
      </c>
      <c r="D134" s="179" t="s">
        <v>182</v>
      </c>
      <c r="E134" s="180">
        <v>1</v>
      </c>
      <c r="F134" s="181"/>
      <c r="G134" s="182">
        <f t="shared" si="28"/>
        <v>0</v>
      </c>
      <c r="H134" s="181"/>
      <c r="I134" s="182">
        <f t="shared" si="29"/>
        <v>0</v>
      </c>
      <c r="J134" s="181"/>
      <c r="K134" s="182">
        <f t="shared" si="30"/>
        <v>0</v>
      </c>
      <c r="L134" s="182">
        <v>21</v>
      </c>
      <c r="M134" s="182">
        <f t="shared" si="31"/>
        <v>0</v>
      </c>
      <c r="N134" s="182">
        <v>0</v>
      </c>
      <c r="O134" s="182">
        <f t="shared" si="32"/>
        <v>0</v>
      </c>
      <c r="P134" s="182">
        <v>0</v>
      </c>
      <c r="Q134" s="182">
        <f t="shared" si="33"/>
        <v>0</v>
      </c>
      <c r="R134" s="182"/>
      <c r="S134" s="182" t="s">
        <v>156</v>
      </c>
      <c r="T134" s="183" t="s">
        <v>157</v>
      </c>
      <c r="U134" s="161">
        <v>0</v>
      </c>
      <c r="V134" s="161">
        <f t="shared" si="34"/>
        <v>0</v>
      </c>
      <c r="W134" s="161"/>
      <c r="X134" s="161" t="s">
        <v>218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239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7">
        <v>81</v>
      </c>
      <c r="B135" s="178" t="s">
        <v>677</v>
      </c>
      <c r="C135" s="188" t="s">
        <v>678</v>
      </c>
      <c r="D135" s="179" t="s">
        <v>182</v>
      </c>
      <c r="E135" s="180">
        <v>1</v>
      </c>
      <c r="F135" s="181"/>
      <c r="G135" s="182">
        <f t="shared" si="28"/>
        <v>0</v>
      </c>
      <c r="H135" s="181"/>
      <c r="I135" s="182">
        <f t="shared" si="29"/>
        <v>0</v>
      </c>
      <c r="J135" s="181"/>
      <c r="K135" s="182">
        <f t="shared" si="30"/>
        <v>0</v>
      </c>
      <c r="L135" s="182">
        <v>21</v>
      </c>
      <c r="M135" s="182">
        <f t="shared" si="31"/>
        <v>0</v>
      </c>
      <c r="N135" s="182">
        <v>0</v>
      </c>
      <c r="O135" s="182">
        <f t="shared" si="32"/>
        <v>0</v>
      </c>
      <c r="P135" s="182">
        <v>0</v>
      </c>
      <c r="Q135" s="182">
        <f t="shared" si="33"/>
        <v>0</v>
      </c>
      <c r="R135" s="182"/>
      <c r="S135" s="182" t="s">
        <v>156</v>
      </c>
      <c r="T135" s="183" t="s">
        <v>157</v>
      </c>
      <c r="U135" s="161">
        <v>0</v>
      </c>
      <c r="V135" s="161">
        <f t="shared" si="34"/>
        <v>0</v>
      </c>
      <c r="W135" s="161"/>
      <c r="X135" s="161" t="s">
        <v>218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239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7">
        <v>82</v>
      </c>
      <c r="B136" s="178" t="s">
        <v>679</v>
      </c>
      <c r="C136" s="188" t="s">
        <v>680</v>
      </c>
      <c r="D136" s="179" t="s">
        <v>681</v>
      </c>
      <c r="E136" s="180">
        <v>72</v>
      </c>
      <c r="F136" s="181"/>
      <c r="G136" s="182">
        <f t="shared" si="28"/>
        <v>0</v>
      </c>
      <c r="H136" s="181"/>
      <c r="I136" s="182">
        <f t="shared" si="29"/>
        <v>0</v>
      </c>
      <c r="J136" s="181"/>
      <c r="K136" s="182">
        <f t="shared" si="30"/>
        <v>0</v>
      </c>
      <c r="L136" s="182">
        <v>21</v>
      </c>
      <c r="M136" s="182">
        <f t="shared" si="31"/>
        <v>0</v>
      </c>
      <c r="N136" s="182">
        <v>0</v>
      </c>
      <c r="O136" s="182">
        <f t="shared" si="32"/>
        <v>0</v>
      </c>
      <c r="P136" s="182">
        <v>0</v>
      </c>
      <c r="Q136" s="182">
        <f t="shared" si="33"/>
        <v>0</v>
      </c>
      <c r="R136" s="182" t="s">
        <v>682</v>
      </c>
      <c r="S136" s="182" t="s">
        <v>217</v>
      </c>
      <c r="T136" s="183" t="s">
        <v>217</v>
      </c>
      <c r="U136" s="161">
        <v>1</v>
      </c>
      <c r="V136" s="161">
        <f t="shared" si="34"/>
        <v>72</v>
      </c>
      <c r="W136" s="161"/>
      <c r="X136" s="161" t="s">
        <v>683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684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7">
        <v>83</v>
      </c>
      <c r="B137" s="178" t="s">
        <v>685</v>
      </c>
      <c r="C137" s="188" t="s">
        <v>686</v>
      </c>
      <c r="D137" s="179" t="s">
        <v>474</v>
      </c>
      <c r="E137" s="180">
        <v>24</v>
      </c>
      <c r="F137" s="181"/>
      <c r="G137" s="182">
        <f t="shared" si="28"/>
        <v>0</v>
      </c>
      <c r="H137" s="181"/>
      <c r="I137" s="182">
        <f t="shared" si="29"/>
        <v>0</v>
      </c>
      <c r="J137" s="181"/>
      <c r="K137" s="182">
        <f t="shared" si="30"/>
        <v>0</v>
      </c>
      <c r="L137" s="182">
        <v>21</v>
      </c>
      <c r="M137" s="182">
        <f t="shared" si="31"/>
        <v>0</v>
      </c>
      <c r="N137" s="182">
        <v>0</v>
      </c>
      <c r="O137" s="182">
        <f t="shared" si="32"/>
        <v>0</v>
      </c>
      <c r="P137" s="182">
        <v>0</v>
      </c>
      <c r="Q137" s="182">
        <f t="shared" si="33"/>
        <v>0</v>
      </c>
      <c r="R137" s="182"/>
      <c r="S137" s="182" t="s">
        <v>156</v>
      </c>
      <c r="T137" s="183" t="s">
        <v>157</v>
      </c>
      <c r="U137" s="161">
        <v>0</v>
      </c>
      <c r="V137" s="161">
        <f t="shared" si="34"/>
        <v>0</v>
      </c>
      <c r="W137" s="161"/>
      <c r="X137" s="161" t="s">
        <v>683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684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4" t="s">
        <v>151</v>
      </c>
      <c r="B138" s="165" t="s">
        <v>102</v>
      </c>
      <c r="C138" s="186" t="s">
        <v>103</v>
      </c>
      <c r="D138" s="166"/>
      <c r="E138" s="167"/>
      <c r="F138" s="168"/>
      <c r="G138" s="168">
        <f>SUMIF(AG139:AG147,"&lt;&gt;NOR",G139:G147)</f>
        <v>0</v>
      </c>
      <c r="H138" s="168"/>
      <c r="I138" s="168">
        <f>SUM(I139:I147)</f>
        <v>0</v>
      </c>
      <c r="J138" s="168"/>
      <c r="K138" s="168">
        <f>SUM(K139:K147)</f>
        <v>0</v>
      </c>
      <c r="L138" s="168"/>
      <c r="M138" s="168">
        <f>SUM(M139:M147)</f>
        <v>0</v>
      </c>
      <c r="N138" s="168"/>
      <c r="O138" s="168">
        <f>SUM(O139:O147)</f>
        <v>0</v>
      </c>
      <c r="P138" s="168"/>
      <c r="Q138" s="168">
        <f>SUM(Q139:Q147)</f>
        <v>0</v>
      </c>
      <c r="R138" s="168"/>
      <c r="S138" s="168"/>
      <c r="T138" s="169"/>
      <c r="U138" s="163"/>
      <c r="V138" s="163">
        <f>SUM(V139:V147)</f>
        <v>7.88</v>
      </c>
      <c r="W138" s="163"/>
      <c r="X138" s="163"/>
      <c r="AG138" t="s">
        <v>152</v>
      </c>
    </row>
    <row r="139" spans="1:60" outlineLevel="1" x14ac:dyDescent="0.2">
      <c r="A139" s="170">
        <v>84</v>
      </c>
      <c r="B139" s="171" t="s">
        <v>687</v>
      </c>
      <c r="C139" s="187" t="s">
        <v>688</v>
      </c>
      <c r="D139" s="172" t="s">
        <v>283</v>
      </c>
      <c r="E139" s="173">
        <v>24.5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217</v>
      </c>
      <c r="T139" s="176" t="s">
        <v>217</v>
      </c>
      <c r="U139" s="161">
        <v>0</v>
      </c>
      <c r="V139" s="161">
        <f>ROUND(E139*U139,2)</f>
        <v>0</v>
      </c>
      <c r="W139" s="161"/>
      <c r="X139" s="161" t="s">
        <v>218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239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707</v>
      </c>
      <c r="D140" s="192"/>
      <c r="E140" s="193">
        <v>24.5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258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85</v>
      </c>
      <c r="B141" s="171" t="s">
        <v>689</v>
      </c>
      <c r="C141" s="187" t="s">
        <v>690</v>
      </c>
      <c r="D141" s="172" t="s">
        <v>283</v>
      </c>
      <c r="E141" s="173">
        <v>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/>
      <c r="S141" s="175" t="s">
        <v>217</v>
      </c>
      <c r="T141" s="176" t="s">
        <v>217</v>
      </c>
      <c r="U141" s="161">
        <v>0</v>
      </c>
      <c r="V141" s="161">
        <f>ROUND(E141*U141,2)</f>
        <v>0</v>
      </c>
      <c r="W141" s="161"/>
      <c r="X141" s="161" t="s">
        <v>218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239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493</v>
      </c>
      <c r="D142" s="192"/>
      <c r="E142" s="193">
        <v>4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258</v>
      </c>
      <c r="AH142" s="151">
        <v>5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7">
        <v>86</v>
      </c>
      <c r="B143" s="178" t="s">
        <v>691</v>
      </c>
      <c r="C143" s="188" t="s">
        <v>692</v>
      </c>
      <c r="D143" s="179" t="s">
        <v>693</v>
      </c>
      <c r="E143" s="180">
        <v>1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2"/>
      <c r="S143" s="182" t="s">
        <v>217</v>
      </c>
      <c r="T143" s="183" t="s">
        <v>217</v>
      </c>
      <c r="U143" s="161">
        <v>6.71</v>
      </c>
      <c r="V143" s="161">
        <f>ROUND(E143*U143,2)</f>
        <v>6.71</v>
      </c>
      <c r="W143" s="161"/>
      <c r="X143" s="161" t="s">
        <v>218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694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0">
        <v>87</v>
      </c>
      <c r="B144" s="171" t="s">
        <v>695</v>
      </c>
      <c r="C144" s="187" t="s">
        <v>696</v>
      </c>
      <c r="D144" s="172" t="s">
        <v>283</v>
      </c>
      <c r="E144" s="173">
        <v>28.5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/>
      <c r="S144" s="175" t="s">
        <v>217</v>
      </c>
      <c r="T144" s="176" t="s">
        <v>217</v>
      </c>
      <c r="U144" s="161">
        <v>4.1000000000000002E-2</v>
      </c>
      <c r="V144" s="161">
        <f>ROUND(E144*U144,2)</f>
        <v>1.17</v>
      </c>
      <c r="W144" s="161"/>
      <c r="X144" s="161" t="s">
        <v>218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694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5" t="s">
        <v>697</v>
      </c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161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4" t="s">
        <v>707</v>
      </c>
      <c r="D146" s="192"/>
      <c r="E146" s="193">
        <v>24.5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258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4" t="s">
        <v>493</v>
      </c>
      <c r="D147" s="192"/>
      <c r="E147" s="193">
        <v>4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258</v>
      </c>
      <c r="AH147" s="151">
        <v>5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3"/>
      <c r="B148" s="4"/>
      <c r="C148" s="189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138</v>
      </c>
    </row>
    <row r="149" spans="1:60" x14ac:dyDescent="0.2">
      <c r="A149" s="154"/>
      <c r="B149" s="155" t="s">
        <v>29</v>
      </c>
      <c r="C149" s="190"/>
      <c r="D149" s="156"/>
      <c r="E149" s="157"/>
      <c r="F149" s="157"/>
      <c r="G149" s="185">
        <f>G8+G15+G66+G80+G104+G129+G138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210</v>
      </c>
    </row>
    <row r="150" spans="1:60" x14ac:dyDescent="0.2">
      <c r="C150" s="191"/>
      <c r="D150" s="10"/>
      <c r="AG150" t="s">
        <v>211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cugq8cLrwWdk/OKIqdY97bqpbVjkHB9y4qES0xtLscI5wiUYOoFODygGgBLp+lr+PCl9hxCmWD8acg9kvxI8w==" saltValue="w0tFUatVFfbAZSv0zH/p6w==" spinCount="100000" sheet="1"/>
  <mergeCells count="28">
    <mergeCell ref="C13:G13"/>
    <mergeCell ref="A1:G1"/>
    <mergeCell ref="C2:G2"/>
    <mergeCell ref="C3:G3"/>
    <mergeCell ref="C4:G4"/>
    <mergeCell ref="C10:G10"/>
    <mergeCell ref="C65:G65"/>
    <mergeCell ref="C17:G17"/>
    <mergeCell ref="C18:G18"/>
    <mergeCell ref="C20:G20"/>
    <mergeCell ref="C21:G21"/>
    <mergeCell ref="C23:G23"/>
    <mergeCell ref="C26:G26"/>
    <mergeCell ref="C29:G29"/>
    <mergeCell ref="C32:G32"/>
    <mergeCell ref="C42:G42"/>
    <mergeCell ref="C48:G48"/>
    <mergeCell ref="C63:G63"/>
    <mergeCell ref="C84:G84"/>
    <mergeCell ref="C89:G89"/>
    <mergeCell ref="C92:G92"/>
    <mergeCell ref="C145:G145"/>
    <mergeCell ref="C69:G69"/>
    <mergeCell ref="C71:G71"/>
    <mergeCell ref="C74:G74"/>
    <mergeCell ref="C78:G78"/>
    <mergeCell ref="C79:G79"/>
    <mergeCell ref="C82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212</v>
      </c>
      <c r="B1" s="259"/>
      <c r="C1" s="259"/>
      <c r="D1" s="259"/>
      <c r="E1" s="259"/>
      <c r="F1" s="259"/>
      <c r="G1" s="259"/>
      <c r="AG1" t="s">
        <v>124</v>
      </c>
    </row>
    <row r="2" spans="1:60" ht="24.95" customHeight="1" x14ac:dyDescent="0.2">
      <c r="A2" s="143" t="s">
        <v>7</v>
      </c>
      <c r="B2" s="49" t="s">
        <v>43</v>
      </c>
      <c r="C2" s="260" t="s">
        <v>44</v>
      </c>
      <c r="D2" s="261"/>
      <c r="E2" s="261"/>
      <c r="F2" s="261"/>
      <c r="G2" s="262"/>
      <c r="AG2" t="s">
        <v>125</v>
      </c>
    </row>
    <row r="3" spans="1:60" ht="24.95" customHeight="1" x14ac:dyDescent="0.2">
      <c r="A3" s="143" t="s">
        <v>8</v>
      </c>
      <c r="B3" s="49" t="s">
        <v>60</v>
      </c>
      <c r="C3" s="260" t="s">
        <v>61</v>
      </c>
      <c r="D3" s="261"/>
      <c r="E3" s="261"/>
      <c r="F3" s="261"/>
      <c r="G3" s="262"/>
      <c r="AC3" s="125" t="s">
        <v>125</v>
      </c>
      <c r="AG3" t="s">
        <v>128</v>
      </c>
    </row>
    <row r="4" spans="1:60" ht="24.95" customHeight="1" x14ac:dyDescent="0.2">
      <c r="A4" s="144" t="s">
        <v>9</v>
      </c>
      <c r="B4" s="145" t="s">
        <v>53</v>
      </c>
      <c r="C4" s="263" t="s">
        <v>54</v>
      </c>
      <c r="D4" s="264"/>
      <c r="E4" s="264"/>
      <c r="F4" s="264"/>
      <c r="G4" s="265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29</v>
      </c>
      <c r="H6" s="150" t="s">
        <v>30</v>
      </c>
      <c r="I6" s="150" t="s">
        <v>136</v>
      </c>
      <c r="J6" s="150" t="s">
        <v>31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151</v>
      </c>
      <c r="B8" s="165" t="s">
        <v>106</v>
      </c>
      <c r="C8" s="186" t="s">
        <v>107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8"/>
      <c r="S8" s="168"/>
      <c r="T8" s="169"/>
      <c r="U8" s="163"/>
      <c r="V8" s="163">
        <f>SUM(V9:V24)</f>
        <v>7.43</v>
      </c>
      <c r="W8" s="163"/>
      <c r="X8" s="163"/>
      <c r="AG8" t="s">
        <v>152</v>
      </c>
    </row>
    <row r="9" spans="1:60" outlineLevel="1" x14ac:dyDescent="0.2">
      <c r="A9" s="177">
        <v>1</v>
      </c>
      <c r="B9" s="178" t="s">
        <v>371</v>
      </c>
      <c r="C9" s="188" t="s">
        <v>372</v>
      </c>
      <c r="D9" s="179" t="s">
        <v>373</v>
      </c>
      <c r="E9" s="180">
        <v>1</v>
      </c>
      <c r="F9" s="181"/>
      <c r="G9" s="182">
        <f t="shared" ref="G9:G24" si="0">ROUND(E9*F9,2)</f>
        <v>0</v>
      </c>
      <c r="H9" s="181"/>
      <c r="I9" s="182">
        <f t="shared" ref="I9:I24" si="1">ROUND(E9*H9,2)</f>
        <v>0</v>
      </c>
      <c r="J9" s="181"/>
      <c r="K9" s="182">
        <f t="shared" ref="K9:K24" si="2">ROUND(E9*J9,2)</f>
        <v>0</v>
      </c>
      <c r="L9" s="182">
        <v>21</v>
      </c>
      <c r="M9" s="182">
        <f t="shared" ref="M9:M24" si="3">G9*(1+L9/100)</f>
        <v>0</v>
      </c>
      <c r="N9" s="182">
        <v>0</v>
      </c>
      <c r="O9" s="182">
        <f t="shared" ref="O9:O24" si="4">ROUND(E9*N9,2)</f>
        <v>0</v>
      </c>
      <c r="P9" s="182">
        <v>0</v>
      </c>
      <c r="Q9" s="182">
        <f t="shared" ref="Q9:Q24" si="5">ROUND(E9*P9,2)</f>
        <v>0</v>
      </c>
      <c r="R9" s="182"/>
      <c r="S9" s="182" t="s">
        <v>156</v>
      </c>
      <c r="T9" s="183" t="s">
        <v>157</v>
      </c>
      <c r="U9" s="161">
        <v>0</v>
      </c>
      <c r="V9" s="161">
        <f t="shared" ref="V9:V24" si="6">ROUND(E9*U9,2)</f>
        <v>0</v>
      </c>
      <c r="W9" s="161"/>
      <c r="X9" s="161" t="s">
        <v>293</v>
      </c>
      <c r="Y9" s="151"/>
      <c r="Z9" s="151"/>
      <c r="AA9" s="151"/>
      <c r="AB9" s="151"/>
      <c r="AC9" s="151"/>
      <c r="AD9" s="151"/>
      <c r="AE9" s="151"/>
      <c r="AF9" s="151"/>
      <c r="AG9" s="151" t="s">
        <v>374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375</v>
      </c>
      <c r="C10" s="188" t="s">
        <v>376</v>
      </c>
      <c r="D10" s="179" t="s">
        <v>373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217</v>
      </c>
      <c r="T10" s="183" t="s">
        <v>157</v>
      </c>
      <c r="U10" s="161">
        <v>0.98</v>
      </c>
      <c r="V10" s="161">
        <f t="shared" si="6"/>
        <v>0.98</v>
      </c>
      <c r="W10" s="161"/>
      <c r="X10" s="161" t="s">
        <v>218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377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378</v>
      </c>
      <c r="C11" s="188" t="s">
        <v>379</v>
      </c>
      <c r="D11" s="179" t="s">
        <v>373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156</v>
      </c>
      <c r="T11" s="183" t="s">
        <v>157</v>
      </c>
      <c r="U11" s="161">
        <v>0</v>
      </c>
      <c r="V11" s="161">
        <f t="shared" si="6"/>
        <v>0</v>
      </c>
      <c r="W11" s="161"/>
      <c r="X11" s="161" t="s">
        <v>293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375</v>
      </c>
      <c r="C12" s="188" t="s">
        <v>376</v>
      </c>
      <c r="D12" s="179" t="s">
        <v>373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217</v>
      </c>
      <c r="T12" s="183" t="s">
        <v>157</v>
      </c>
      <c r="U12" s="161">
        <v>0.98</v>
      </c>
      <c r="V12" s="161">
        <f t="shared" si="6"/>
        <v>0.98</v>
      </c>
      <c r="W12" s="161"/>
      <c r="X12" s="161" t="s">
        <v>218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377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380</v>
      </c>
      <c r="C13" s="188" t="s">
        <v>381</v>
      </c>
      <c r="D13" s="179" t="s">
        <v>373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156</v>
      </c>
      <c r="T13" s="183" t="s">
        <v>157</v>
      </c>
      <c r="U13" s="161">
        <v>0</v>
      </c>
      <c r="V13" s="161">
        <f t="shared" si="6"/>
        <v>0</v>
      </c>
      <c r="W13" s="161"/>
      <c r="X13" s="161" t="s">
        <v>293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6</v>
      </c>
      <c r="B14" s="178" t="s">
        <v>375</v>
      </c>
      <c r="C14" s="188" t="s">
        <v>376</v>
      </c>
      <c r="D14" s="179" t="s">
        <v>373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217</v>
      </c>
      <c r="T14" s="183" t="s">
        <v>157</v>
      </c>
      <c r="U14" s="161">
        <v>0.98</v>
      </c>
      <c r="V14" s="161">
        <f t="shared" si="6"/>
        <v>0.98</v>
      </c>
      <c r="W14" s="161"/>
      <c r="X14" s="161" t="s">
        <v>218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239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7</v>
      </c>
      <c r="B15" s="178" t="s">
        <v>382</v>
      </c>
      <c r="C15" s="188" t="s">
        <v>383</v>
      </c>
      <c r="D15" s="179" t="s">
        <v>373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156</v>
      </c>
      <c r="T15" s="183" t="s">
        <v>157</v>
      </c>
      <c r="U15" s="161">
        <v>0</v>
      </c>
      <c r="V15" s="161">
        <f t="shared" si="6"/>
        <v>0</v>
      </c>
      <c r="W15" s="161"/>
      <c r="X15" s="161" t="s">
        <v>293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8</v>
      </c>
      <c r="B16" s="178" t="s">
        <v>375</v>
      </c>
      <c r="C16" s="188" t="s">
        <v>376</v>
      </c>
      <c r="D16" s="179" t="s">
        <v>373</v>
      </c>
      <c r="E16" s="180">
        <v>3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217</v>
      </c>
      <c r="T16" s="183" t="s">
        <v>157</v>
      </c>
      <c r="U16" s="161">
        <v>0.98</v>
      </c>
      <c r="V16" s="161">
        <f t="shared" si="6"/>
        <v>2.94</v>
      </c>
      <c r="W16" s="161"/>
      <c r="X16" s="161" t="s">
        <v>218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377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9</v>
      </c>
      <c r="B17" s="178" t="s">
        <v>384</v>
      </c>
      <c r="C17" s="188" t="s">
        <v>385</v>
      </c>
      <c r="D17" s="179" t="s">
        <v>373</v>
      </c>
      <c r="E17" s="180">
        <v>3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156</v>
      </c>
      <c r="T17" s="183" t="s">
        <v>157</v>
      </c>
      <c r="U17" s="161">
        <v>0</v>
      </c>
      <c r="V17" s="161">
        <f t="shared" si="6"/>
        <v>0</v>
      </c>
      <c r="W17" s="161"/>
      <c r="X17" s="161" t="s">
        <v>293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10</v>
      </c>
      <c r="B18" s="178" t="s">
        <v>386</v>
      </c>
      <c r="C18" s="188" t="s">
        <v>387</v>
      </c>
      <c r="D18" s="179" t="s">
        <v>373</v>
      </c>
      <c r="E18" s="180">
        <v>3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217</v>
      </c>
      <c r="T18" s="183" t="s">
        <v>157</v>
      </c>
      <c r="U18" s="161">
        <v>0.16300000000000001</v>
      </c>
      <c r="V18" s="161">
        <f t="shared" si="6"/>
        <v>0.49</v>
      </c>
      <c r="W18" s="161"/>
      <c r="X18" s="161" t="s">
        <v>218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377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11</v>
      </c>
      <c r="B19" s="178" t="s">
        <v>388</v>
      </c>
      <c r="C19" s="188" t="s">
        <v>389</v>
      </c>
      <c r="D19" s="179" t="s">
        <v>373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156</v>
      </c>
      <c r="T19" s="183" t="s">
        <v>157</v>
      </c>
      <c r="U19" s="161">
        <v>0</v>
      </c>
      <c r="V19" s="161">
        <f t="shared" si="6"/>
        <v>0</v>
      </c>
      <c r="W19" s="161"/>
      <c r="X19" s="161" t="s">
        <v>293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12</v>
      </c>
      <c r="B20" s="178" t="s">
        <v>390</v>
      </c>
      <c r="C20" s="188" t="s">
        <v>391</v>
      </c>
      <c r="D20" s="179" t="s">
        <v>373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156</v>
      </c>
      <c r="T20" s="183" t="s">
        <v>157</v>
      </c>
      <c r="U20" s="161">
        <v>0</v>
      </c>
      <c r="V20" s="161">
        <f t="shared" si="6"/>
        <v>0</v>
      </c>
      <c r="W20" s="161"/>
      <c r="X20" s="161" t="s">
        <v>218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13</v>
      </c>
      <c r="B21" s="178" t="s">
        <v>392</v>
      </c>
      <c r="C21" s="188" t="s">
        <v>393</v>
      </c>
      <c r="D21" s="179" t="s">
        <v>373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156</v>
      </c>
      <c r="T21" s="183" t="s">
        <v>157</v>
      </c>
      <c r="U21" s="161">
        <v>0</v>
      </c>
      <c r="V21" s="161">
        <f t="shared" si="6"/>
        <v>0</v>
      </c>
      <c r="W21" s="161"/>
      <c r="X21" s="161" t="s">
        <v>293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14</v>
      </c>
      <c r="B22" s="178" t="s">
        <v>394</v>
      </c>
      <c r="C22" s="188" t="s">
        <v>395</v>
      </c>
      <c r="D22" s="179" t="s">
        <v>373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217</v>
      </c>
      <c r="T22" s="183" t="s">
        <v>157</v>
      </c>
      <c r="U22" s="161">
        <v>1.06</v>
      </c>
      <c r="V22" s="161">
        <f t="shared" si="6"/>
        <v>1.06</v>
      </c>
      <c r="W22" s="161"/>
      <c r="X22" s="161" t="s">
        <v>218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377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15</v>
      </c>
      <c r="B23" s="178" t="s">
        <v>396</v>
      </c>
      <c r="C23" s="188" t="s">
        <v>397</v>
      </c>
      <c r="D23" s="179" t="s">
        <v>373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156</v>
      </c>
      <c r="T23" s="183" t="s">
        <v>157</v>
      </c>
      <c r="U23" s="161">
        <v>0</v>
      </c>
      <c r="V23" s="161">
        <f t="shared" si="6"/>
        <v>0</v>
      </c>
      <c r="W23" s="161"/>
      <c r="X23" s="161" t="s">
        <v>293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16</v>
      </c>
      <c r="B24" s="178" t="s">
        <v>398</v>
      </c>
      <c r="C24" s="188" t="s">
        <v>399</v>
      </c>
      <c r="D24" s="179" t="s">
        <v>373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156</v>
      </c>
      <c r="T24" s="183" t="s">
        <v>157</v>
      </c>
      <c r="U24" s="161">
        <v>0</v>
      </c>
      <c r="V24" s="161">
        <f t="shared" si="6"/>
        <v>0</v>
      </c>
      <c r="W24" s="161"/>
      <c r="X24" s="161" t="s">
        <v>218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377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4" t="s">
        <v>151</v>
      </c>
      <c r="B25" s="165" t="s">
        <v>116</v>
      </c>
      <c r="C25" s="186" t="s">
        <v>117</v>
      </c>
      <c r="D25" s="166"/>
      <c r="E25" s="167"/>
      <c r="F25" s="168"/>
      <c r="G25" s="168">
        <f>SUMIF(AG26:AG29,"&lt;&gt;NOR",G26:G29)</f>
        <v>0</v>
      </c>
      <c r="H25" s="168"/>
      <c r="I25" s="168">
        <f>SUM(I26:I29)</f>
        <v>0</v>
      </c>
      <c r="J25" s="168"/>
      <c r="K25" s="168">
        <f>SUM(K26:K29)</f>
        <v>0</v>
      </c>
      <c r="L25" s="168"/>
      <c r="M25" s="168">
        <f>SUM(M26:M29)</f>
        <v>0</v>
      </c>
      <c r="N25" s="168"/>
      <c r="O25" s="168">
        <f>SUM(O26:O29)</f>
        <v>0</v>
      </c>
      <c r="P25" s="168"/>
      <c r="Q25" s="168">
        <f>SUM(Q26:Q29)</f>
        <v>0</v>
      </c>
      <c r="R25" s="168"/>
      <c r="S25" s="168"/>
      <c r="T25" s="169"/>
      <c r="U25" s="163"/>
      <c r="V25" s="163">
        <f>SUM(V26:V29)</f>
        <v>2.2400000000000002</v>
      </c>
      <c r="W25" s="163"/>
      <c r="X25" s="163"/>
      <c r="AG25" t="s">
        <v>152</v>
      </c>
    </row>
    <row r="26" spans="1:60" outlineLevel="1" x14ac:dyDescent="0.2">
      <c r="A26" s="177">
        <v>17</v>
      </c>
      <c r="B26" s="178" t="s">
        <v>400</v>
      </c>
      <c r="C26" s="188" t="s">
        <v>401</v>
      </c>
      <c r="D26" s="179" t="s">
        <v>373</v>
      </c>
      <c r="E26" s="180">
        <v>2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2"/>
      <c r="S26" s="182" t="s">
        <v>156</v>
      </c>
      <c r="T26" s="183" t="s">
        <v>157</v>
      </c>
      <c r="U26" s="161">
        <v>0</v>
      </c>
      <c r="V26" s="161">
        <f>ROUND(E26*U26,2)</f>
        <v>0</v>
      </c>
      <c r="W26" s="161"/>
      <c r="X26" s="161" t="s">
        <v>293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18</v>
      </c>
      <c r="B27" s="178" t="s">
        <v>402</v>
      </c>
      <c r="C27" s="188" t="s">
        <v>403</v>
      </c>
      <c r="D27" s="179" t="s">
        <v>373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2"/>
      <c r="S27" s="182" t="s">
        <v>156</v>
      </c>
      <c r="T27" s="183" t="s">
        <v>157</v>
      </c>
      <c r="U27" s="161">
        <v>0</v>
      </c>
      <c r="V27" s="161">
        <f>ROUND(E27*U27,2)</f>
        <v>0</v>
      </c>
      <c r="W27" s="161"/>
      <c r="X27" s="161" t="s">
        <v>293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19</v>
      </c>
      <c r="B28" s="178" t="s">
        <v>404</v>
      </c>
      <c r="C28" s="188" t="s">
        <v>405</v>
      </c>
      <c r="D28" s="179" t="s">
        <v>373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156</v>
      </c>
      <c r="T28" s="183" t="s">
        <v>157</v>
      </c>
      <c r="U28" s="161">
        <v>0</v>
      </c>
      <c r="V28" s="161">
        <f>ROUND(E28*U28,2)</f>
        <v>0</v>
      </c>
      <c r="W28" s="161"/>
      <c r="X28" s="161" t="s">
        <v>293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7">
        <v>20</v>
      </c>
      <c r="B29" s="178" t="s">
        <v>406</v>
      </c>
      <c r="C29" s="188" t="s">
        <v>407</v>
      </c>
      <c r="D29" s="179" t="s">
        <v>373</v>
      </c>
      <c r="E29" s="180">
        <v>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 t="s">
        <v>217</v>
      </c>
      <c r="T29" s="183" t="s">
        <v>157</v>
      </c>
      <c r="U29" s="161">
        <v>1.1200000000000001</v>
      </c>
      <c r="V29" s="161">
        <f>ROUND(E29*U29,2)</f>
        <v>2.2400000000000002</v>
      </c>
      <c r="W29" s="161"/>
      <c r="X29" s="161" t="s">
        <v>218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377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4" t="s">
        <v>151</v>
      </c>
      <c r="B30" s="165" t="s">
        <v>108</v>
      </c>
      <c r="C30" s="186" t="s">
        <v>109</v>
      </c>
      <c r="D30" s="166"/>
      <c r="E30" s="167"/>
      <c r="F30" s="168"/>
      <c r="G30" s="168">
        <f>SUMIF(AG31:AG40,"&lt;&gt;NOR",G31:G40)</f>
        <v>0</v>
      </c>
      <c r="H30" s="168"/>
      <c r="I30" s="168">
        <f>SUM(I31:I40)</f>
        <v>0</v>
      </c>
      <c r="J30" s="168"/>
      <c r="K30" s="168">
        <f>SUM(K31:K40)</f>
        <v>0</v>
      </c>
      <c r="L30" s="168"/>
      <c r="M30" s="168">
        <f>SUM(M31:M40)</f>
        <v>0</v>
      </c>
      <c r="N30" s="168"/>
      <c r="O30" s="168">
        <f>SUM(O31:O40)</f>
        <v>0</v>
      </c>
      <c r="P30" s="168"/>
      <c r="Q30" s="168">
        <f>SUM(Q31:Q40)</f>
        <v>0</v>
      </c>
      <c r="R30" s="168"/>
      <c r="S30" s="168"/>
      <c r="T30" s="169"/>
      <c r="U30" s="163"/>
      <c r="V30" s="163">
        <f>SUM(V31:V40)</f>
        <v>7.08</v>
      </c>
      <c r="W30" s="163"/>
      <c r="X30" s="163"/>
      <c r="AG30" t="s">
        <v>152</v>
      </c>
    </row>
    <row r="31" spans="1:60" outlineLevel="1" x14ac:dyDescent="0.2">
      <c r="A31" s="177">
        <v>21</v>
      </c>
      <c r="B31" s="178" t="s">
        <v>408</v>
      </c>
      <c r="C31" s="188" t="s">
        <v>409</v>
      </c>
      <c r="D31" s="179" t="s">
        <v>373</v>
      </c>
      <c r="E31" s="180">
        <v>1</v>
      </c>
      <c r="F31" s="181"/>
      <c r="G31" s="182">
        <f t="shared" ref="G31:G40" si="7">ROUND(E31*F31,2)</f>
        <v>0</v>
      </c>
      <c r="H31" s="181"/>
      <c r="I31" s="182">
        <f t="shared" ref="I31:I40" si="8">ROUND(E31*H31,2)</f>
        <v>0</v>
      </c>
      <c r="J31" s="181"/>
      <c r="K31" s="182">
        <f t="shared" ref="K31:K40" si="9">ROUND(E31*J31,2)</f>
        <v>0</v>
      </c>
      <c r="L31" s="182">
        <v>21</v>
      </c>
      <c r="M31" s="182">
        <f t="shared" ref="M31:M40" si="10">G31*(1+L31/100)</f>
        <v>0</v>
      </c>
      <c r="N31" s="182">
        <v>0</v>
      </c>
      <c r="O31" s="182">
        <f t="shared" ref="O31:O40" si="11">ROUND(E31*N31,2)</f>
        <v>0</v>
      </c>
      <c r="P31" s="182">
        <v>0</v>
      </c>
      <c r="Q31" s="182">
        <f t="shared" ref="Q31:Q40" si="12">ROUND(E31*P31,2)</f>
        <v>0</v>
      </c>
      <c r="R31" s="182"/>
      <c r="S31" s="182" t="s">
        <v>156</v>
      </c>
      <c r="T31" s="183" t="s">
        <v>157</v>
      </c>
      <c r="U31" s="161">
        <v>0</v>
      </c>
      <c r="V31" s="161">
        <f t="shared" ref="V31:V40" si="13">ROUND(E31*U31,2)</f>
        <v>0</v>
      </c>
      <c r="W31" s="161"/>
      <c r="X31" s="161" t="s">
        <v>293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22</v>
      </c>
      <c r="B32" s="178" t="s">
        <v>410</v>
      </c>
      <c r="C32" s="188" t="s">
        <v>411</v>
      </c>
      <c r="D32" s="179" t="s">
        <v>373</v>
      </c>
      <c r="E32" s="180">
        <v>1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217</v>
      </c>
      <c r="T32" s="183" t="s">
        <v>157</v>
      </c>
      <c r="U32" s="161">
        <v>1.23</v>
      </c>
      <c r="V32" s="161">
        <f t="shared" si="13"/>
        <v>1.23</v>
      </c>
      <c r="W32" s="161"/>
      <c r="X32" s="161" t="s">
        <v>218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377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23</v>
      </c>
      <c r="B33" s="178" t="s">
        <v>412</v>
      </c>
      <c r="C33" s="188" t="s">
        <v>413</v>
      </c>
      <c r="D33" s="179" t="s">
        <v>373</v>
      </c>
      <c r="E33" s="180">
        <v>1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217</v>
      </c>
      <c r="T33" s="183" t="s">
        <v>157</v>
      </c>
      <c r="U33" s="161">
        <v>1.27</v>
      </c>
      <c r="V33" s="161">
        <f t="shared" si="13"/>
        <v>1.27</v>
      </c>
      <c r="W33" s="161"/>
      <c r="X33" s="161" t="s">
        <v>218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239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24</v>
      </c>
      <c r="B34" s="178" t="s">
        <v>412</v>
      </c>
      <c r="C34" s="188" t="s">
        <v>413</v>
      </c>
      <c r="D34" s="179" t="s">
        <v>373</v>
      </c>
      <c r="E34" s="180">
        <v>2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217</v>
      </c>
      <c r="T34" s="183" t="s">
        <v>157</v>
      </c>
      <c r="U34" s="161">
        <v>1.27</v>
      </c>
      <c r="V34" s="161">
        <f t="shared" si="13"/>
        <v>2.54</v>
      </c>
      <c r="W34" s="161"/>
      <c r="X34" s="161" t="s">
        <v>218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377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7">
        <v>25</v>
      </c>
      <c r="B35" s="178" t="s">
        <v>414</v>
      </c>
      <c r="C35" s="188" t="s">
        <v>415</v>
      </c>
      <c r="D35" s="179" t="s">
        <v>373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156</v>
      </c>
      <c r="T35" s="183" t="s">
        <v>157</v>
      </c>
      <c r="U35" s="161">
        <v>0</v>
      </c>
      <c r="V35" s="161">
        <f t="shared" si="13"/>
        <v>0</v>
      </c>
      <c r="W35" s="161"/>
      <c r="X35" s="161" t="s">
        <v>293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26</v>
      </c>
      <c r="B36" s="178" t="s">
        <v>416</v>
      </c>
      <c r="C36" s="188" t="s">
        <v>417</v>
      </c>
      <c r="D36" s="179" t="s">
        <v>373</v>
      </c>
      <c r="E36" s="180">
        <v>1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156</v>
      </c>
      <c r="T36" s="183" t="s">
        <v>157</v>
      </c>
      <c r="U36" s="161">
        <v>0</v>
      </c>
      <c r="V36" s="161">
        <f t="shared" si="13"/>
        <v>0</v>
      </c>
      <c r="W36" s="161"/>
      <c r="X36" s="161" t="s">
        <v>218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377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27</v>
      </c>
      <c r="B37" s="178" t="s">
        <v>418</v>
      </c>
      <c r="C37" s="188" t="s">
        <v>419</v>
      </c>
      <c r="D37" s="179" t="s">
        <v>373</v>
      </c>
      <c r="E37" s="180">
        <v>1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156</v>
      </c>
      <c r="T37" s="183" t="s">
        <v>157</v>
      </c>
      <c r="U37" s="161">
        <v>0</v>
      </c>
      <c r="V37" s="161">
        <f t="shared" si="13"/>
        <v>0</v>
      </c>
      <c r="W37" s="161"/>
      <c r="X37" s="161" t="s">
        <v>293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374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28</v>
      </c>
      <c r="B38" s="178" t="s">
        <v>420</v>
      </c>
      <c r="C38" s="188" t="s">
        <v>421</v>
      </c>
      <c r="D38" s="179" t="s">
        <v>373</v>
      </c>
      <c r="E38" s="180">
        <v>1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156</v>
      </c>
      <c r="T38" s="183" t="s">
        <v>157</v>
      </c>
      <c r="U38" s="161">
        <v>0</v>
      </c>
      <c r="V38" s="161">
        <f t="shared" si="13"/>
        <v>0</v>
      </c>
      <c r="W38" s="161"/>
      <c r="X38" s="161" t="s">
        <v>218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377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29</v>
      </c>
      <c r="B39" s="178" t="s">
        <v>422</v>
      </c>
      <c r="C39" s="188" t="s">
        <v>423</v>
      </c>
      <c r="D39" s="179" t="s">
        <v>373</v>
      </c>
      <c r="E39" s="180">
        <v>1</v>
      </c>
      <c r="F39" s="181"/>
      <c r="G39" s="182">
        <f t="shared" si="7"/>
        <v>0</v>
      </c>
      <c r="H39" s="181"/>
      <c r="I39" s="182">
        <f t="shared" si="8"/>
        <v>0</v>
      </c>
      <c r="J39" s="181"/>
      <c r="K39" s="182">
        <f t="shared" si="9"/>
        <v>0</v>
      </c>
      <c r="L39" s="182">
        <v>21</v>
      </c>
      <c r="M39" s="182">
        <f t="shared" si="10"/>
        <v>0</v>
      </c>
      <c r="N39" s="182">
        <v>0</v>
      </c>
      <c r="O39" s="182">
        <f t="shared" si="11"/>
        <v>0</v>
      </c>
      <c r="P39" s="182">
        <v>0</v>
      </c>
      <c r="Q39" s="182">
        <f t="shared" si="12"/>
        <v>0</v>
      </c>
      <c r="R39" s="182"/>
      <c r="S39" s="182" t="s">
        <v>156</v>
      </c>
      <c r="T39" s="183" t="s">
        <v>157</v>
      </c>
      <c r="U39" s="161">
        <v>0</v>
      </c>
      <c r="V39" s="161">
        <f t="shared" si="13"/>
        <v>0</v>
      </c>
      <c r="W39" s="161"/>
      <c r="X39" s="161" t="s">
        <v>293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7">
        <v>30</v>
      </c>
      <c r="B40" s="178" t="s">
        <v>424</v>
      </c>
      <c r="C40" s="188" t="s">
        <v>425</v>
      </c>
      <c r="D40" s="179" t="s">
        <v>373</v>
      </c>
      <c r="E40" s="180">
        <v>1</v>
      </c>
      <c r="F40" s="181"/>
      <c r="G40" s="182">
        <f t="shared" si="7"/>
        <v>0</v>
      </c>
      <c r="H40" s="181"/>
      <c r="I40" s="182">
        <f t="shared" si="8"/>
        <v>0</v>
      </c>
      <c r="J40" s="181"/>
      <c r="K40" s="182">
        <f t="shared" si="9"/>
        <v>0</v>
      </c>
      <c r="L40" s="182">
        <v>21</v>
      </c>
      <c r="M40" s="182">
        <f t="shared" si="10"/>
        <v>0</v>
      </c>
      <c r="N40" s="182">
        <v>0</v>
      </c>
      <c r="O40" s="182">
        <f t="shared" si="11"/>
        <v>0</v>
      </c>
      <c r="P40" s="182">
        <v>0</v>
      </c>
      <c r="Q40" s="182">
        <f t="shared" si="12"/>
        <v>0</v>
      </c>
      <c r="R40" s="182"/>
      <c r="S40" s="182" t="s">
        <v>217</v>
      </c>
      <c r="T40" s="183" t="s">
        <v>157</v>
      </c>
      <c r="U40" s="161">
        <v>2.04</v>
      </c>
      <c r="V40" s="161">
        <f t="shared" si="13"/>
        <v>2.04</v>
      </c>
      <c r="W40" s="161"/>
      <c r="X40" s="161" t="s">
        <v>218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239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151</v>
      </c>
      <c r="B41" s="165" t="s">
        <v>110</v>
      </c>
      <c r="C41" s="186" t="s">
        <v>111</v>
      </c>
      <c r="D41" s="166"/>
      <c r="E41" s="167"/>
      <c r="F41" s="168"/>
      <c r="G41" s="168">
        <f>SUMIF(AG42:AG53,"&lt;&gt;NOR",G42:G53)</f>
        <v>0</v>
      </c>
      <c r="H41" s="168"/>
      <c r="I41" s="168">
        <f>SUM(I42:I53)</f>
        <v>0</v>
      </c>
      <c r="J41" s="168"/>
      <c r="K41" s="168">
        <f>SUM(K42:K53)</f>
        <v>0</v>
      </c>
      <c r="L41" s="168"/>
      <c r="M41" s="168">
        <f>SUM(M42:M53)</f>
        <v>0</v>
      </c>
      <c r="N41" s="168"/>
      <c r="O41" s="168">
        <f>SUM(O42:O53)</f>
        <v>0</v>
      </c>
      <c r="P41" s="168"/>
      <c r="Q41" s="168">
        <f>SUM(Q42:Q53)</f>
        <v>0</v>
      </c>
      <c r="R41" s="168"/>
      <c r="S41" s="168"/>
      <c r="T41" s="169"/>
      <c r="U41" s="163"/>
      <c r="V41" s="163">
        <f>SUM(V42:V53)</f>
        <v>30.599999999999998</v>
      </c>
      <c r="W41" s="163"/>
      <c r="X41" s="163"/>
      <c r="AG41" t="s">
        <v>152</v>
      </c>
    </row>
    <row r="42" spans="1:60" outlineLevel="1" x14ac:dyDescent="0.2">
      <c r="A42" s="177">
        <v>31</v>
      </c>
      <c r="B42" s="178" t="s">
        <v>426</v>
      </c>
      <c r="C42" s="188" t="s">
        <v>427</v>
      </c>
      <c r="D42" s="179" t="s">
        <v>283</v>
      </c>
      <c r="E42" s="180">
        <v>60</v>
      </c>
      <c r="F42" s="181"/>
      <c r="G42" s="182">
        <f t="shared" ref="G42:G53" si="14">ROUND(E42*F42,2)</f>
        <v>0</v>
      </c>
      <c r="H42" s="181"/>
      <c r="I42" s="182">
        <f t="shared" ref="I42:I53" si="15">ROUND(E42*H42,2)</f>
        <v>0</v>
      </c>
      <c r="J42" s="181"/>
      <c r="K42" s="182">
        <f t="shared" ref="K42:K53" si="16">ROUND(E42*J42,2)</f>
        <v>0</v>
      </c>
      <c r="L42" s="182">
        <v>21</v>
      </c>
      <c r="M42" s="182">
        <f t="shared" ref="M42:M53" si="17">G42*(1+L42/100)</f>
        <v>0</v>
      </c>
      <c r="N42" s="182">
        <v>0</v>
      </c>
      <c r="O42" s="182">
        <f t="shared" ref="O42:O53" si="18">ROUND(E42*N42,2)</f>
        <v>0</v>
      </c>
      <c r="P42" s="182">
        <v>0</v>
      </c>
      <c r="Q42" s="182">
        <f t="shared" ref="Q42:Q53" si="19">ROUND(E42*P42,2)</f>
        <v>0</v>
      </c>
      <c r="R42" s="182"/>
      <c r="S42" s="182" t="s">
        <v>156</v>
      </c>
      <c r="T42" s="183" t="s">
        <v>157</v>
      </c>
      <c r="U42" s="161">
        <v>0</v>
      </c>
      <c r="V42" s="161">
        <f t="shared" ref="V42:V53" si="20">ROUND(E42*U42,2)</f>
        <v>0</v>
      </c>
      <c r="W42" s="161"/>
      <c r="X42" s="161" t="s">
        <v>293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32</v>
      </c>
      <c r="B43" s="178" t="s">
        <v>428</v>
      </c>
      <c r="C43" s="188" t="s">
        <v>429</v>
      </c>
      <c r="D43" s="179" t="s">
        <v>283</v>
      </c>
      <c r="E43" s="180">
        <v>30</v>
      </c>
      <c r="F43" s="181"/>
      <c r="G43" s="182">
        <f t="shared" si="14"/>
        <v>0</v>
      </c>
      <c r="H43" s="181"/>
      <c r="I43" s="182">
        <f t="shared" si="15"/>
        <v>0</v>
      </c>
      <c r="J43" s="181"/>
      <c r="K43" s="182">
        <f t="shared" si="16"/>
        <v>0</v>
      </c>
      <c r="L43" s="182">
        <v>21</v>
      </c>
      <c r="M43" s="182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2"/>
      <c r="S43" s="182" t="s">
        <v>156</v>
      </c>
      <c r="T43" s="183" t="s">
        <v>157</v>
      </c>
      <c r="U43" s="161">
        <v>0</v>
      </c>
      <c r="V43" s="161">
        <f t="shared" si="20"/>
        <v>0</v>
      </c>
      <c r="W43" s="161"/>
      <c r="X43" s="161" t="s">
        <v>293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7">
        <v>33</v>
      </c>
      <c r="B44" s="178" t="s">
        <v>430</v>
      </c>
      <c r="C44" s="188" t="s">
        <v>431</v>
      </c>
      <c r="D44" s="179" t="s">
        <v>283</v>
      </c>
      <c r="E44" s="180">
        <v>40</v>
      </c>
      <c r="F44" s="181"/>
      <c r="G44" s="182">
        <f t="shared" si="14"/>
        <v>0</v>
      </c>
      <c r="H44" s="181"/>
      <c r="I44" s="182">
        <f t="shared" si="15"/>
        <v>0</v>
      </c>
      <c r="J44" s="181"/>
      <c r="K44" s="182">
        <f t="shared" si="16"/>
        <v>0</v>
      </c>
      <c r="L44" s="182">
        <v>21</v>
      </c>
      <c r="M44" s="182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2"/>
      <c r="S44" s="182" t="s">
        <v>156</v>
      </c>
      <c r="T44" s="183" t="s">
        <v>157</v>
      </c>
      <c r="U44" s="161">
        <v>0</v>
      </c>
      <c r="V44" s="161">
        <f t="shared" si="20"/>
        <v>0</v>
      </c>
      <c r="W44" s="161"/>
      <c r="X44" s="161" t="s">
        <v>293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7">
        <v>34</v>
      </c>
      <c r="B45" s="178" t="s">
        <v>432</v>
      </c>
      <c r="C45" s="188" t="s">
        <v>433</v>
      </c>
      <c r="D45" s="179" t="s">
        <v>283</v>
      </c>
      <c r="E45" s="180">
        <v>5</v>
      </c>
      <c r="F45" s="181"/>
      <c r="G45" s="182">
        <f t="shared" si="14"/>
        <v>0</v>
      </c>
      <c r="H45" s="181"/>
      <c r="I45" s="182">
        <f t="shared" si="15"/>
        <v>0</v>
      </c>
      <c r="J45" s="181"/>
      <c r="K45" s="182">
        <f t="shared" si="16"/>
        <v>0</v>
      </c>
      <c r="L45" s="182">
        <v>21</v>
      </c>
      <c r="M45" s="182">
        <f t="shared" si="17"/>
        <v>0</v>
      </c>
      <c r="N45" s="182">
        <v>0</v>
      </c>
      <c r="O45" s="182">
        <f t="shared" si="18"/>
        <v>0</v>
      </c>
      <c r="P45" s="182">
        <v>0</v>
      </c>
      <c r="Q45" s="182">
        <f t="shared" si="19"/>
        <v>0</v>
      </c>
      <c r="R45" s="182" t="s">
        <v>291</v>
      </c>
      <c r="S45" s="182" t="s">
        <v>217</v>
      </c>
      <c r="T45" s="183" t="s">
        <v>157</v>
      </c>
      <c r="U45" s="161">
        <v>0</v>
      </c>
      <c r="V45" s="161">
        <f t="shared" si="20"/>
        <v>0</v>
      </c>
      <c r="W45" s="161"/>
      <c r="X45" s="161" t="s">
        <v>293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56.25" outlineLevel="1" x14ac:dyDescent="0.2">
      <c r="A46" s="177">
        <v>35</v>
      </c>
      <c r="B46" s="178" t="s">
        <v>434</v>
      </c>
      <c r="C46" s="188" t="s">
        <v>435</v>
      </c>
      <c r="D46" s="179" t="s">
        <v>283</v>
      </c>
      <c r="E46" s="180">
        <v>40</v>
      </c>
      <c r="F46" s="181"/>
      <c r="G46" s="182">
        <f t="shared" si="14"/>
        <v>0</v>
      </c>
      <c r="H46" s="181"/>
      <c r="I46" s="182">
        <f t="shared" si="15"/>
        <v>0</v>
      </c>
      <c r="J46" s="181"/>
      <c r="K46" s="182">
        <f t="shared" si="16"/>
        <v>0</v>
      </c>
      <c r="L46" s="182">
        <v>21</v>
      </c>
      <c r="M46" s="182">
        <f t="shared" si="17"/>
        <v>0</v>
      </c>
      <c r="N46" s="182">
        <v>0</v>
      </c>
      <c r="O46" s="182">
        <f t="shared" si="18"/>
        <v>0</v>
      </c>
      <c r="P46" s="182">
        <v>0</v>
      </c>
      <c r="Q46" s="182">
        <f t="shared" si="19"/>
        <v>0</v>
      </c>
      <c r="R46" s="182" t="s">
        <v>291</v>
      </c>
      <c r="S46" s="182" t="s">
        <v>217</v>
      </c>
      <c r="T46" s="183" t="s">
        <v>157</v>
      </c>
      <c r="U46" s="161">
        <v>0</v>
      </c>
      <c r="V46" s="161">
        <f t="shared" si="20"/>
        <v>0</v>
      </c>
      <c r="W46" s="161"/>
      <c r="X46" s="161" t="s">
        <v>293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56.25" outlineLevel="1" x14ac:dyDescent="0.2">
      <c r="A47" s="177">
        <v>36</v>
      </c>
      <c r="B47" s="178" t="s">
        <v>436</v>
      </c>
      <c r="C47" s="188" t="s">
        <v>437</v>
      </c>
      <c r="D47" s="179" t="s">
        <v>283</v>
      </c>
      <c r="E47" s="180">
        <v>35</v>
      </c>
      <c r="F47" s="181"/>
      <c r="G47" s="182">
        <f t="shared" si="14"/>
        <v>0</v>
      </c>
      <c r="H47" s="181"/>
      <c r="I47" s="182">
        <f t="shared" si="15"/>
        <v>0</v>
      </c>
      <c r="J47" s="181"/>
      <c r="K47" s="182">
        <f t="shared" si="16"/>
        <v>0</v>
      </c>
      <c r="L47" s="182">
        <v>21</v>
      </c>
      <c r="M47" s="182">
        <f t="shared" si="17"/>
        <v>0</v>
      </c>
      <c r="N47" s="182">
        <v>0</v>
      </c>
      <c r="O47" s="182">
        <f t="shared" si="18"/>
        <v>0</v>
      </c>
      <c r="P47" s="182">
        <v>0</v>
      </c>
      <c r="Q47" s="182">
        <f t="shared" si="19"/>
        <v>0</v>
      </c>
      <c r="R47" s="182" t="s">
        <v>291</v>
      </c>
      <c r="S47" s="182" t="s">
        <v>217</v>
      </c>
      <c r="T47" s="183" t="s">
        <v>157</v>
      </c>
      <c r="U47" s="161">
        <v>0</v>
      </c>
      <c r="V47" s="161">
        <f t="shared" si="20"/>
        <v>0</v>
      </c>
      <c r="W47" s="161"/>
      <c r="X47" s="161" t="s">
        <v>293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7">
        <v>37</v>
      </c>
      <c r="B48" s="178" t="s">
        <v>438</v>
      </c>
      <c r="C48" s="188" t="s">
        <v>439</v>
      </c>
      <c r="D48" s="179" t="s">
        <v>283</v>
      </c>
      <c r="E48" s="180">
        <v>4</v>
      </c>
      <c r="F48" s="181"/>
      <c r="G48" s="182">
        <f t="shared" si="14"/>
        <v>0</v>
      </c>
      <c r="H48" s="181"/>
      <c r="I48" s="182">
        <f t="shared" si="15"/>
        <v>0</v>
      </c>
      <c r="J48" s="181"/>
      <c r="K48" s="182">
        <f t="shared" si="16"/>
        <v>0</v>
      </c>
      <c r="L48" s="182">
        <v>21</v>
      </c>
      <c r="M48" s="182">
        <f t="shared" si="17"/>
        <v>0</v>
      </c>
      <c r="N48" s="182">
        <v>0</v>
      </c>
      <c r="O48" s="182">
        <f t="shared" si="18"/>
        <v>0</v>
      </c>
      <c r="P48" s="182">
        <v>0</v>
      </c>
      <c r="Q48" s="182">
        <f t="shared" si="19"/>
        <v>0</v>
      </c>
      <c r="R48" s="182"/>
      <c r="S48" s="182" t="s">
        <v>156</v>
      </c>
      <c r="T48" s="183" t="s">
        <v>157</v>
      </c>
      <c r="U48" s="161">
        <v>0</v>
      </c>
      <c r="V48" s="161">
        <f t="shared" si="20"/>
        <v>0</v>
      </c>
      <c r="W48" s="161"/>
      <c r="X48" s="161" t="s">
        <v>293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38</v>
      </c>
      <c r="B49" s="178" t="s">
        <v>440</v>
      </c>
      <c r="C49" s="188" t="s">
        <v>441</v>
      </c>
      <c r="D49" s="179" t="s">
        <v>283</v>
      </c>
      <c r="E49" s="180">
        <v>10</v>
      </c>
      <c r="F49" s="181"/>
      <c r="G49" s="182">
        <f t="shared" si="14"/>
        <v>0</v>
      </c>
      <c r="H49" s="181"/>
      <c r="I49" s="182">
        <f t="shared" si="15"/>
        <v>0</v>
      </c>
      <c r="J49" s="181"/>
      <c r="K49" s="182">
        <f t="shared" si="16"/>
        <v>0</v>
      </c>
      <c r="L49" s="182">
        <v>21</v>
      </c>
      <c r="M49" s="182">
        <f t="shared" si="17"/>
        <v>0</v>
      </c>
      <c r="N49" s="182">
        <v>0</v>
      </c>
      <c r="O49" s="182">
        <f t="shared" si="18"/>
        <v>0</v>
      </c>
      <c r="P49" s="182">
        <v>0</v>
      </c>
      <c r="Q49" s="182">
        <f t="shared" si="19"/>
        <v>0</v>
      </c>
      <c r="R49" s="182"/>
      <c r="S49" s="182" t="s">
        <v>156</v>
      </c>
      <c r="T49" s="183" t="s">
        <v>157</v>
      </c>
      <c r="U49" s="161">
        <v>0</v>
      </c>
      <c r="V49" s="161">
        <f t="shared" si="20"/>
        <v>0</v>
      </c>
      <c r="W49" s="161"/>
      <c r="X49" s="161" t="s">
        <v>293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374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39</v>
      </c>
      <c r="B50" s="178" t="s">
        <v>442</v>
      </c>
      <c r="C50" s="188" t="s">
        <v>443</v>
      </c>
      <c r="D50" s="179" t="s">
        <v>283</v>
      </c>
      <c r="E50" s="180">
        <v>75</v>
      </c>
      <c r="F50" s="181"/>
      <c r="G50" s="182">
        <f t="shared" si="14"/>
        <v>0</v>
      </c>
      <c r="H50" s="181"/>
      <c r="I50" s="182">
        <f t="shared" si="15"/>
        <v>0</v>
      </c>
      <c r="J50" s="181"/>
      <c r="K50" s="182">
        <f t="shared" si="16"/>
        <v>0</v>
      </c>
      <c r="L50" s="182">
        <v>21</v>
      </c>
      <c r="M50" s="182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2"/>
      <c r="S50" s="182" t="s">
        <v>217</v>
      </c>
      <c r="T50" s="183" t="s">
        <v>157</v>
      </c>
      <c r="U50" s="161">
        <v>0.11233</v>
      </c>
      <c r="V50" s="161">
        <f t="shared" si="20"/>
        <v>8.42</v>
      </c>
      <c r="W50" s="161"/>
      <c r="X50" s="161" t="s">
        <v>218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377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40</v>
      </c>
      <c r="B51" s="178" t="s">
        <v>444</v>
      </c>
      <c r="C51" s="188" t="s">
        <v>445</v>
      </c>
      <c r="D51" s="179" t="s">
        <v>283</v>
      </c>
      <c r="E51" s="180">
        <v>130</v>
      </c>
      <c r="F51" s="181"/>
      <c r="G51" s="182">
        <f t="shared" si="14"/>
        <v>0</v>
      </c>
      <c r="H51" s="181"/>
      <c r="I51" s="182">
        <f t="shared" si="15"/>
        <v>0</v>
      </c>
      <c r="J51" s="181"/>
      <c r="K51" s="182">
        <f t="shared" si="16"/>
        <v>0</v>
      </c>
      <c r="L51" s="182">
        <v>21</v>
      </c>
      <c r="M51" s="182">
        <f t="shared" si="17"/>
        <v>0</v>
      </c>
      <c r="N51" s="182">
        <v>0</v>
      </c>
      <c r="O51" s="182">
        <f t="shared" si="18"/>
        <v>0</v>
      </c>
      <c r="P51" s="182">
        <v>0</v>
      </c>
      <c r="Q51" s="182">
        <f t="shared" si="19"/>
        <v>0</v>
      </c>
      <c r="R51" s="182"/>
      <c r="S51" s="182" t="s">
        <v>217</v>
      </c>
      <c r="T51" s="183" t="s">
        <v>157</v>
      </c>
      <c r="U51" s="161">
        <v>0.14632999999999999</v>
      </c>
      <c r="V51" s="161">
        <f t="shared" si="20"/>
        <v>19.02</v>
      </c>
      <c r="W51" s="161"/>
      <c r="X51" s="161" t="s">
        <v>218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377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41</v>
      </c>
      <c r="B52" s="178" t="s">
        <v>446</v>
      </c>
      <c r="C52" s="188" t="s">
        <v>447</v>
      </c>
      <c r="D52" s="179" t="s">
        <v>283</v>
      </c>
      <c r="E52" s="180">
        <v>5</v>
      </c>
      <c r="F52" s="181"/>
      <c r="G52" s="182">
        <f t="shared" si="14"/>
        <v>0</v>
      </c>
      <c r="H52" s="181"/>
      <c r="I52" s="182">
        <f t="shared" si="15"/>
        <v>0</v>
      </c>
      <c r="J52" s="181"/>
      <c r="K52" s="182">
        <f t="shared" si="16"/>
        <v>0</v>
      </c>
      <c r="L52" s="182">
        <v>21</v>
      </c>
      <c r="M52" s="182">
        <f t="shared" si="17"/>
        <v>0</v>
      </c>
      <c r="N52" s="182">
        <v>0</v>
      </c>
      <c r="O52" s="182">
        <f t="shared" si="18"/>
        <v>0</v>
      </c>
      <c r="P52" s="182">
        <v>0</v>
      </c>
      <c r="Q52" s="182">
        <f t="shared" si="19"/>
        <v>0</v>
      </c>
      <c r="R52" s="182" t="s">
        <v>448</v>
      </c>
      <c r="S52" s="182" t="s">
        <v>217</v>
      </c>
      <c r="T52" s="183" t="s">
        <v>157</v>
      </c>
      <c r="U52" s="161">
        <v>4.6330000000000003E-2</v>
      </c>
      <c r="V52" s="161">
        <f t="shared" si="20"/>
        <v>0.23</v>
      </c>
      <c r="W52" s="161"/>
      <c r="X52" s="161" t="s">
        <v>218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377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7">
        <v>42</v>
      </c>
      <c r="B53" s="178" t="s">
        <v>449</v>
      </c>
      <c r="C53" s="188" t="s">
        <v>450</v>
      </c>
      <c r="D53" s="179" t="s">
        <v>373</v>
      </c>
      <c r="E53" s="180">
        <v>58</v>
      </c>
      <c r="F53" s="181"/>
      <c r="G53" s="182">
        <f t="shared" si="14"/>
        <v>0</v>
      </c>
      <c r="H53" s="181"/>
      <c r="I53" s="182">
        <f t="shared" si="15"/>
        <v>0</v>
      </c>
      <c r="J53" s="181"/>
      <c r="K53" s="182">
        <f t="shared" si="16"/>
        <v>0</v>
      </c>
      <c r="L53" s="182">
        <v>21</v>
      </c>
      <c r="M53" s="182">
        <f t="shared" si="17"/>
        <v>0</v>
      </c>
      <c r="N53" s="182">
        <v>0</v>
      </c>
      <c r="O53" s="182">
        <f t="shared" si="18"/>
        <v>0</v>
      </c>
      <c r="P53" s="182">
        <v>0</v>
      </c>
      <c r="Q53" s="182">
        <f t="shared" si="19"/>
        <v>0</v>
      </c>
      <c r="R53" s="182" t="s">
        <v>448</v>
      </c>
      <c r="S53" s="182" t="s">
        <v>217</v>
      </c>
      <c r="T53" s="183" t="s">
        <v>157</v>
      </c>
      <c r="U53" s="161">
        <v>5.0500000000000003E-2</v>
      </c>
      <c r="V53" s="161">
        <f t="shared" si="20"/>
        <v>2.93</v>
      </c>
      <c r="W53" s="161"/>
      <c r="X53" s="161" t="s">
        <v>218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377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151</v>
      </c>
      <c r="B54" s="165" t="s">
        <v>114</v>
      </c>
      <c r="C54" s="186" t="s">
        <v>115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8"/>
      <c r="O54" s="168">
        <f>SUM(O55:O58)</f>
        <v>0</v>
      </c>
      <c r="P54" s="168"/>
      <c r="Q54" s="168">
        <f>SUM(Q55:Q58)</f>
        <v>0</v>
      </c>
      <c r="R54" s="168"/>
      <c r="S54" s="168"/>
      <c r="T54" s="169"/>
      <c r="U54" s="163"/>
      <c r="V54" s="163">
        <f>SUM(V55:V58)</f>
        <v>45.680000000000007</v>
      </c>
      <c r="W54" s="163"/>
      <c r="X54" s="163"/>
      <c r="AG54" t="s">
        <v>152</v>
      </c>
    </row>
    <row r="55" spans="1:60" outlineLevel="1" x14ac:dyDescent="0.2">
      <c r="A55" s="177">
        <v>43</v>
      </c>
      <c r="B55" s="178" t="s">
        <v>451</v>
      </c>
      <c r="C55" s="188" t="s">
        <v>452</v>
      </c>
      <c r="D55" s="179" t="s">
        <v>453</v>
      </c>
      <c r="E55" s="180">
        <v>21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217</v>
      </c>
      <c r="T55" s="183" t="s">
        <v>157</v>
      </c>
      <c r="U55" s="161">
        <v>1.23</v>
      </c>
      <c r="V55" s="161">
        <f>ROUND(E55*U55,2)</f>
        <v>25.83</v>
      </c>
      <c r="W55" s="161"/>
      <c r="X55" s="161" t="s">
        <v>218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377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44</v>
      </c>
      <c r="B56" s="178" t="s">
        <v>454</v>
      </c>
      <c r="C56" s="188" t="s">
        <v>455</v>
      </c>
      <c r="D56" s="179" t="s">
        <v>453</v>
      </c>
      <c r="E56" s="180">
        <v>21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217</v>
      </c>
      <c r="T56" s="183" t="s">
        <v>157</v>
      </c>
      <c r="U56" s="161">
        <v>0.77</v>
      </c>
      <c r="V56" s="161">
        <f>ROUND(E56*U56,2)</f>
        <v>16.170000000000002</v>
      </c>
      <c r="W56" s="161"/>
      <c r="X56" s="161" t="s">
        <v>218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377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45</v>
      </c>
      <c r="B57" s="178" t="s">
        <v>456</v>
      </c>
      <c r="C57" s="188" t="s">
        <v>457</v>
      </c>
      <c r="D57" s="179" t="s">
        <v>453</v>
      </c>
      <c r="E57" s="180">
        <v>4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217</v>
      </c>
      <c r="T57" s="183" t="s">
        <v>157</v>
      </c>
      <c r="U57" s="161">
        <v>0.46</v>
      </c>
      <c r="V57" s="161">
        <f>ROUND(E57*U57,2)</f>
        <v>1.84</v>
      </c>
      <c r="W57" s="161"/>
      <c r="X57" s="161" t="s">
        <v>218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377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46</v>
      </c>
      <c r="B58" s="178" t="s">
        <v>458</v>
      </c>
      <c r="C58" s="188" t="s">
        <v>459</v>
      </c>
      <c r="D58" s="179" t="s">
        <v>453</v>
      </c>
      <c r="E58" s="180">
        <v>4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217</v>
      </c>
      <c r="T58" s="183" t="s">
        <v>157</v>
      </c>
      <c r="U58" s="161">
        <v>0.46</v>
      </c>
      <c r="V58" s="161">
        <f>ROUND(E58*U58,2)</f>
        <v>1.84</v>
      </c>
      <c r="W58" s="161"/>
      <c r="X58" s="161" t="s">
        <v>218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377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4" t="s">
        <v>151</v>
      </c>
      <c r="B59" s="165" t="s">
        <v>112</v>
      </c>
      <c r="C59" s="186" t="s">
        <v>113</v>
      </c>
      <c r="D59" s="166"/>
      <c r="E59" s="167"/>
      <c r="F59" s="168"/>
      <c r="G59" s="168">
        <f>SUMIF(AG60:AG73,"&lt;&gt;NOR",G60:G73)</f>
        <v>0</v>
      </c>
      <c r="H59" s="168"/>
      <c r="I59" s="168">
        <f>SUM(I60:I73)</f>
        <v>0</v>
      </c>
      <c r="J59" s="168"/>
      <c r="K59" s="168">
        <f>SUM(K60:K73)</f>
        <v>0</v>
      </c>
      <c r="L59" s="168"/>
      <c r="M59" s="168">
        <f>SUM(M60:M73)</f>
        <v>0</v>
      </c>
      <c r="N59" s="168"/>
      <c r="O59" s="168">
        <f>SUM(O60:O73)</f>
        <v>0</v>
      </c>
      <c r="P59" s="168"/>
      <c r="Q59" s="168">
        <f>SUM(Q60:Q73)</f>
        <v>0</v>
      </c>
      <c r="R59" s="168"/>
      <c r="S59" s="168"/>
      <c r="T59" s="169"/>
      <c r="U59" s="163"/>
      <c r="V59" s="163">
        <f>SUM(V60:V73)</f>
        <v>18.149999999999999</v>
      </c>
      <c r="W59" s="163"/>
      <c r="X59" s="163"/>
      <c r="AG59" t="s">
        <v>152</v>
      </c>
    </row>
    <row r="60" spans="1:60" outlineLevel="1" x14ac:dyDescent="0.2">
      <c r="A60" s="177">
        <v>47</v>
      </c>
      <c r="B60" s="178" t="s">
        <v>460</v>
      </c>
      <c r="C60" s="188" t="s">
        <v>461</v>
      </c>
      <c r="D60" s="179" t="s">
        <v>238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/>
      <c r="S60" s="182" t="s">
        <v>156</v>
      </c>
      <c r="T60" s="183" t="s">
        <v>157</v>
      </c>
      <c r="U60" s="161">
        <v>0</v>
      </c>
      <c r="V60" s="161">
        <f>ROUND(E60*U60,2)</f>
        <v>0</v>
      </c>
      <c r="W60" s="161"/>
      <c r="X60" s="161" t="s">
        <v>293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7">
        <v>48</v>
      </c>
      <c r="B61" s="178" t="s">
        <v>462</v>
      </c>
      <c r="C61" s="188" t="s">
        <v>463</v>
      </c>
      <c r="D61" s="179" t="s">
        <v>238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/>
      <c r="S61" s="182" t="s">
        <v>156</v>
      </c>
      <c r="T61" s="183" t="s">
        <v>157</v>
      </c>
      <c r="U61" s="161">
        <v>0</v>
      </c>
      <c r="V61" s="161">
        <f>ROUND(E61*U61,2)</f>
        <v>0</v>
      </c>
      <c r="W61" s="161"/>
      <c r="X61" s="161" t="s">
        <v>218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377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7">
        <v>49</v>
      </c>
      <c r="B62" s="178" t="s">
        <v>464</v>
      </c>
      <c r="C62" s="188" t="s">
        <v>465</v>
      </c>
      <c r="D62" s="179" t="s">
        <v>238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2"/>
      <c r="S62" s="182" t="s">
        <v>156</v>
      </c>
      <c r="T62" s="183" t="s">
        <v>157</v>
      </c>
      <c r="U62" s="161">
        <v>0</v>
      </c>
      <c r="V62" s="161">
        <f>ROUND(E62*U62,2)</f>
        <v>0</v>
      </c>
      <c r="W62" s="161"/>
      <c r="X62" s="161" t="s">
        <v>218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377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67.5" outlineLevel="1" x14ac:dyDescent="0.2">
      <c r="A63" s="170">
        <v>50</v>
      </c>
      <c r="B63" s="171" t="s">
        <v>466</v>
      </c>
      <c r="C63" s="187" t="s">
        <v>467</v>
      </c>
      <c r="D63" s="172" t="s">
        <v>373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156</v>
      </c>
      <c r="T63" s="176" t="s">
        <v>157</v>
      </c>
      <c r="U63" s="161">
        <v>0</v>
      </c>
      <c r="V63" s="161">
        <f>ROUND(E63*U63,2)</f>
        <v>0</v>
      </c>
      <c r="W63" s="161"/>
      <c r="X63" s="161" t="s">
        <v>293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255" t="s">
        <v>468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161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84" t="str">
        <f>C64</f>
        <v>s výzbrojí pro silové napojení všech připojených zařízení a jejich ovládání a jejich příslušenstvím a s výstrojí pro připojení všech periferií - dle dílenské dokumentaca a použitém PLC/DDC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51</v>
      </c>
      <c r="B65" s="171" t="s">
        <v>469</v>
      </c>
      <c r="C65" s="187" t="s">
        <v>470</v>
      </c>
      <c r="D65" s="172" t="s">
        <v>373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448</v>
      </c>
      <c r="S65" s="175" t="s">
        <v>217</v>
      </c>
      <c r="T65" s="176" t="s">
        <v>157</v>
      </c>
      <c r="U65" s="161">
        <v>2.65</v>
      </c>
      <c r="V65" s="161">
        <f>ROUND(E65*U65,2)</f>
        <v>2.65</v>
      </c>
      <c r="W65" s="161"/>
      <c r="X65" s="161" t="s">
        <v>218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239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66" t="s">
        <v>471</v>
      </c>
      <c r="D66" s="267"/>
      <c r="E66" s="267"/>
      <c r="F66" s="267"/>
      <c r="G66" s="26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4" t="str">
        <f>C66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52</v>
      </c>
      <c r="B67" s="178" t="s">
        <v>472</v>
      </c>
      <c r="C67" s="188" t="s">
        <v>473</v>
      </c>
      <c r="D67" s="179" t="s">
        <v>474</v>
      </c>
      <c r="E67" s="180">
        <v>6</v>
      </c>
      <c r="F67" s="181"/>
      <c r="G67" s="182">
        <f t="shared" ref="G67:G73" si="21">ROUND(E67*F67,2)</f>
        <v>0</v>
      </c>
      <c r="H67" s="181"/>
      <c r="I67" s="182">
        <f t="shared" ref="I67:I73" si="22">ROUND(E67*H67,2)</f>
        <v>0</v>
      </c>
      <c r="J67" s="181"/>
      <c r="K67" s="182">
        <f t="shared" ref="K67:K73" si="23">ROUND(E67*J67,2)</f>
        <v>0</v>
      </c>
      <c r="L67" s="182">
        <v>21</v>
      </c>
      <c r="M67" s="182">
        <f t="shared" ref="M67:M73" si="24">G67*(1+L67/100)</f>
        <v>0</v>
      </c>
      <c r="N67" s="182">
        <v>0</v>
      </c>
      <c r="O67" s="182">
        <f t="shared" ref="O67:O73" si="25">ROUND(E67*N67,2)</f>
        <v>0</v>
      </c>
      <c r="P67" s="182">
        <v>0</v>
      </c>
      <c r="Q67" s="182">
        <f t="shared" ref="Q67:Q73" si="26">ROUND(E67*P67,2)</f>
        <v>0</v>
      </c>
      <c r="R67" s="182"/>
      <c r="S67" s="182" t="s">
        <v>156</v>
      </c>
      <c r="T67" s="183" t="s">
        <v>157</v>
      </c>
      <c r="U67" s="161">
        <v>0</v>
      </c>
      <c r="V67" s="161">
        <f t="shared" ref="V67:V73" si="27">ROUND(E67*U67,2)</f>
        <v>0</v>
      </c>
      <c r="W67" s="161"/>
      <c r="X67" s="161" t="s">
        <v>218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377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7">
        <v>53</v>
      </c>
      <c r="B68" s="178" t="s">
        <v>475</v>
      </c>
      <c r="C68" s="188" t="s">
        <v>476</v>
      </c>
      <c r="D68" s="179" t="s">
        <v>238</v>
      </c>
      <c r="E68" s="180">
        <v>1</v>
      </c>
      <c r="F68" s="181"/>
      <c r="G68" s="182">
        <f t="shared" si="21"/>
        <v>0</v>
      </c>
      <c r="H68" s="181"/>
      <c r="I68" s="182">
        <f t="shared" si="22"/>
        <v>0</v>
      </c>
      <c r="J68" s="181"/>
      <c r="K68" s="182">
        <f t="shared" si="23"/>
        <v>0</v>
      </c>
      <c r="L68" s="182">
        <v>21</v>
      </c>
      <c r="M68" s="182">
        <f t="shared" si="24"/>
        <v>0</v>
      </c>
      <c r="N68" s="182">
        <v>0</v>
      </c>
      <c r="O68" s="182">
        <f t="shared" si="25"/>
        <v>0</v>
      </c>
      <c r="P68" s="182">
        <v>0</v>
      </c>
      <c r="Q68" s="182">
        <f t="shared" si="26"/>
        <v>0</v>
      </c>
      <c r="R68" s="182"/>
      <c r="S68" s="182" t="s">
        <v>156</v>
      </c>
      <c r="T68" s="183" t="s">
        <v>157</v>
      </c>
      <c r="U68" s="161">
        <v>0</v>
      </c>
      <c r="V68" s="161">
        <f t="shared" si="27"/>
        <v>0</v>
      </c>
      <c r="W68" s="161"/>
      <c r="X68" s="161" t="s">
        <v>218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377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7">
        <v>54</v>
      </c>
      <c r="B69" s="178" t="s">
        <v>477</v>
      </c>
      <c r="C69" s="188" t="s">
        <v>478</v>
      </c>
      <c r="D69" s="179" t="s">
        <v>238</v>
      </c>
      <c r="E69" s="180">
        <v>1</v>
      </c>
      <c r="F69" s="181"/>
      <c r="G69" s="182">
        <f t="shared" si="21"/>
        <v>0</v>
      </c>
      <c r="H69" s="181"/>
      <c r="I69" s="182">
        <f t="shared" si="22"/>
        <v>0</v>
      </c>
      <c r="J69" s="181"/>
      <c r="K69" s="182">
        <f t="shared" si="23"/>
        <v>0</v>
      </c>
      <c r="L69" s="182">
        <v>21</v>
      </c>
      <c r="M69" s="182">
        <f t="shared" si="24"/>
        <v>0</v>
      </c>
      <c r="N69" s="182">
        <v>0</v>
      </c>
      <c r="O69" s="182">
        <f t="shared" si="25"/>
        <v>0</v>
      </c>
      <c r="P69" s="182">
        <v>0</v>
      </c>
      <c r="Q69" s="182">
        <f t="shared" si="26"/>
        <v>0</v>
      </c>
      <c r="R69" s="182"/>
      <c r="S69" s="182" t="s">
        <v>156</v>
      </c>
      <c r="T69" s="183" t="s">
        <v>157</v>
      </c>
      <c r="U69" s="161">
        <v>0</v>
      </c>
      <c r="V69" s="161">
        <f t="shared" si="27"/>
        <v>0</v>
      </c>
      <c r="W69" s="161"/>
      <c r="X69" s="161" t="s">
        <v>218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377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7">
        <v>55</v>
      </c>
      <c r="B70" s="178" t="s">
        <v>479</v>
      </c>
      <c r="C70" s="188" t="s">
        <v>480</v>
      </c>
      <c r="D70" s="179" t="s">
        <v>238</v>
      </c>
      <c r="E70" s="180">
        <v>1</v>
      </c>
      <c r="F70" s="181"/>
      <c r="G70" s="182">
        <f t="shared" si="21"/>
        <v>0</v>
      </c>
      <c r="H70" s="181"/>
      <c r="I70" s="182">
        <f t="shared" si="22"/>
        <v>0</v>
      </c>
      <c r="J70" s="181"/>
      <c r="K70" s="182">
        <f t="shared" si="23"/>
        <v>0</v>
      </c>
      <c r="L70" s="182">
        <v>21</v>
      </c>
      <c r="M70" s="182">
        <f t="shared" si="24"/>
        <v>0</v>
      </c>
      <c r="N70" s="182">
        <v>0</v>
      </c>
      <c r="O70" s="182">
        <f t="shared" si="25"/>
        <v>0</v>
      </c>
      <c r="P70" s="182">
        <v>0</v>
      </c>
      <c r="Q70" s="182">
        <f t="shared" si="26"/>
        <v>0</v>
      </c>
      <c r="R70" s="182"/>
      <c r="S70" s="182" t="s">
        <v>156</v>
      </c>
      <c r="T70" s="183" t="s">
        <v>157</v>
      </c>
      <c r="U70" s="161">
        <v>0</v>
      </c>
      <c r="V70" s="161">
        <f t="shared" si="27"/>
        <v>0</v>
      </c>
      <c r="W70" s="161"/>
      <c r="X70" s="161" t="s">
        <v>218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377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7">
        <v>56</v>
      </c>
      <c r="B71" s="178" t="s">
        <v>481</v>
      </c>
      <c r="C71" s="188" t="s">
        <v>482</v>
      </c>
      <c r="D71" s="179" t="s">
        <v>453</v>
      </c>
      <c r="E71" s="180">
        <v>25</v>
      </c>
      <c r="F71" s="181"/>
      <c r="G71" s="182">
        <f t="shared" si="21"/>
        <v>0</v>
      </c>
      <c r="H71" s="181"/>
      <c r="I71" s="182">
        <f t="shared" si="22"/>
        <v>0</v>
      </c>
      <c r="J71" s="181"/>
      <c r="K71" s="182">
        <f t="shared" si="23"/>
        <v>0</v>
      </c>
      <c r="L71" s="182">
        <v>21</v>
      </c>
      <c r="M71" s="182">
        <f t="shared" si="24"/>
        <v>0</v>
      </c>
      <c r="N71" s="182">
        <v>0</v>
      </c>
      <c r="O71" s="182">
        <f t="shared" si="25"/>
        <v>0</v>
      </c>
      <c r="P71" s="182">
        <v>0</v>
      </c>
      <c r="Q71" s="182">
        <f t="shared" si="26"/>
        <v>0</v>
      </c>
      <c r="R71" s="182"/>
      <c r="S71" s="182" t="s">
        <v>217</v>
      </c>
      <c r="T71" s="183" t="s">
        <v>157</v>
      </c>
      <c r="U71" s="161">
        <v>0.62</v>
      </c>
      <c r="V71" s="161">
        <f t="shared" si="27"/>
        <v>15.5</v>
      </c>
      <c r="W71" s="161"/>
      <c r="X71" s="161" t="s">
        <v>218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57</v>
      </c>
      <c r="B72" s="178" t="s">
        <v>483</v>
      </c>
      <c r="C72" s="188" t="s">
        <v>484</v>
      </c>
      <c r="D72" s="179" t="s">
        <v>238</v>
      </c>
      <c r="E72" s="180">
        <v>1</v>
      </c>
      <c r="F72" s="181"/>
      <c r="G72" s="182">
        <f t="shared" si="21"/>
        <v>0</v>
      </c>
      <c r="H72" s="181"/>
      <c r="I72" s="182">
        <f t="shared" si="22"/>
        <v>0</v>
      </c>
      <c r="J72" s="181"/>
      <c r="K72" s="182">
        <f t="shared" si="23"/>
        <v>0</v>
      </c>
      <c r="L72" s="182">
        <v>21</v>
      </c>
      <c r="M72" s="182">
        <f t="shared" si="24"/>
        <v>0</v>
      </c>
      <c r="N72" s="182">
        <v>0</v>
      </c>
      <c r="O72" s="182">
        <f t="shared" si="25"/>
        <v>0</v>
      </c>
      <c r="P72" s="182">
        <v>0</v>
      </c>
      <c r="Q72" s="182">
        <f t="shared" si="26"/>
        <v>0</v>
      </c>
      <c r="R72" s="182"/>
      <c r="S72" s="182" t="s">
        <v>156</v>
      </c>
      <c r="T72" s="183" t="s">
        <v>157</v>
      </c>
      <c r="U72" s="161">
        <v>0</v>
      </c>
      <c r="V72" s="161">
        <f t="shared" si="27"/>
        <v>0</v>
      </c>
      <c r="W72" s="161"/>
      <c r="X72" s="161" t="s">
        <v>218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377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0">
        <v>58</v>
      </c>
      <c r="B73" s="171" t="s">
        <v>485</v>
      </c>
      <c r="C73" s="187" t="s">
        <v>486</v>
      </c>
      <c r="D73" s="172" t="s">
        <v>238</v>
      </c>
      <c r="E73" s="173">
        <v>1</v>
      </c>
      <c r="F73" s="174"/>
      <c r="G73" s="175">
        <f t="shared" si="21"/>
        <v>0</v>
      </c>
      <c r="H73" s="174"/>
      <c r="I73" s="175">
        <f t="shared" si="22"/>
        <v>0</v>
      </c>
      <c r="J73" s="174"/>
      <c r="K73" s="175">
        <f t="shared" si="23"/>
        <v>0</v>
      </c>
      <c r="L73" s="175">
        <v>21</v>
      </c>
      <c r="M73" s="175">
        <f t="shared" si="24"/>
        <v>0</v>
      </c>
      <c r="N73" s="175">
        <v>0</v>
      </c>
      <c r="O73" s="175">
        <f t="shared" si="25"/>
        <v>0</v>
      </c>
      <c r="P73" s="175">
        <v>0</v>
      </c>
      <c r="Q73" s="175">
        <f t="shared" si="26"/>
        <v>0</v>
      </c>
      <c r="R73" s="175"/>
      <c r="S73" s="175" t="s">
        <v>156</v>
      </c>
      <c r="T73" s="176" t="s">
        <v>157</v>
      </c>
      <c r="U73" s="161">
        <v>0</v>
      </c>
      <c r="V73" s="161">
        <f t="shared" si="27"/>
        <v>0</v>
      </c>
      <c r="W73" s="161"/>
      <c r="X73" s="161" t="s">
        <v>218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377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3"/>
      <c r="B74" s="4"/>
      <c r="C74" s="18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138</v>
      </c>
    </row>
    <row r="75" spans="1:60" x14ac:dyDescent="0.2">
      <c r="A75" s="154"/>
      <c r="B75" s="155" t="s">
        <v>29</v>
      </c>
      <c r="C75" s="190"/>
      <c r="D75" s="156"/>
      <c r="E75" s="157"/>
      <c r="F75" s="157"/>
      <c r="G75" s="185">
        <f>G8+G25+G30+G41+G54+G59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210</v>
      </c>
    </row>
    <row r="76" spans="1:60" x14ac:dyDescent="0.2">
      <c r="C76" s="191"/>
      <c r="D76" s="10"/>
      <c r="AG76" t="s">
        <v>211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tKUx9KMjSPQ/bmzA1AMS3X/yIDhZFGNUE6YLJgK7jgQOMTn6sx3MugI4SGDKymEeaFR7PgCrECWMTzzwWS3nQ==" saltValue="R7mwWInu4A/n5pXN/Kr5IA==" spinCount="100000" sheet="1"/>
  <mergeCells count="6">
    <mergeCell ref="C66:G66"/>
    <mergeCell ref="A1:G1"/>
    <mergeCell ref="C2:G2"/>
    <mergeCell ref="C3:G3"/>
    <mergeCell ref="C4:G4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VN a ON 01 Naklady</vt:lpstr>
      <vt:lpstr>SO01 D.1.4.a Pol</vt:lpstr>
      <vt:lpstr>SO01 D.1.4.f Pol</vt:lpstr>
      <vt:lpstr>SO01 D1.4.d Pol</vt:lpstr>
      <vt:lpstr>SO02 D.1.4.a Pol</vt:lpstr>
      <vt:lpstr>SO02 D.1.4.d Pol</vt:lpstr>
      <vt:lpstr>SO02 D.1.4.f Pol</vt:lpstr>
      <vt:lpstr>SO03 D.1.4.a Pol</vt:lpstr>
      <vt:lpstr>SO03 D.1.4.d Pol</vt:lpstr>
      <vt:lpstr>SO03 D.1.4.f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D.1.4.a Pol'!Názvy_tisku</vt:lpstr>
      <vt:lpstr>'SO01 D.1.4.f Pol'!Názvy_tisku</vt:lpstr>
      <vt:lpstr>'SO01 D1.4.d Pol'!Názvy_tisku</vt:lpstr>
      <vt:lpstr>'SO02 D.1.4.a Pol'!Názvy_tisku</vt:lpstr>
      <vt:lpstr>'SO02 D.1.4.d Pol'!Názvy_tisku</vt:lpstr>
      <vt:lpstr>'SO02 D.1.4.f Pol'!Názvy_tisku</vt:lpstr>
      <vt:lpstr>'SO03 D.1.4.a Pol'!Názvy_tisku</vt:lpstr>
      <vt:lpstr>'SO03 D.1.4.d Pol'!Názvy_tisku</vt:lpstr>
      <vt:lpstr>'SO03 D.1.4.f Pol'!Názvy_tisku</vt:lpstr>
      <vt:lpstr>'VN a ON 01 Naklady'!Názvy_tisku</vt:lpstr>
      <vt:lpstr>oadresa</vt:lpstr>
      <vt:lpstr>Stavba!Objednatel</vt:lpstr>
      <vt:lpstr>Stavba!Objekt</vt:lpstr>
      <vt:lpstr>'SO01 D.1.4.a Pol'!Oblast_tisku</vt:lpstr>
      <vt:lpstr>'SO01 D.1.4.f Pol'!Oblast_tisku</vt:lpstr>
      <vt:lpstr>'SO01 D1.4.d Pol'!Oblast_tisku</vt:lpstr>
      <vt:lpstr>'SO02 D.1.4.a Pol'!Oblast_tisku</vt:lpstr>
      <vt:lpstr>'SO02 D.1.4.d Pol'!Oblast_tisku</vt:lpstr>
      <vt:lpstr>'SO02 D.1.4.f Pol'!Oblast_tisku</vt:lpstr>
      <vt:lpstr>'SO03 D.1.4.a Pol'!Oblast_tisku</vt:lpstr>
      <vt:lpstr>'SO03 D.1.4.d Pol'!Oblast_tisku</vt:lpstr>
      <vt:lpstr>'SO03 D.1.4.f Pol'!Oblast_tisku</vt:lpstr>
      <vt:lpstr>Stavba!Oblast_tisku</vt:lpstr>
      <vt:lpstr>'VN a ON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Josef Kuběna</cp:lastModifiedBy>
  <cp:lastPrinted>2019-03-19T12:27:02Z</cp:lastPrinted>
  <dcterms:created xsi:type="dcterms:W3CDTF">2009-04-08T07:15:50Z</dcterms:created>
  <dcterms:modified xsi:type="dcterms:W3CDTF">2023-03-21T07:41:34Z</dcterms:modified>
</cp:coreProperties>
</file>