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mputeR\Documents\Pracovní\2023 Firma\Zakázky\N690 Komunikace NJ 2023, město NJ\rozpočet 4, 2023.04.03 Rev.03\"/>
    </mc:Choice>
  </mc:AlternateContent>
  <xr:revisionPtr revIDLastSave="0" documentId="8_{78DB084E-1DC0-4325-B5D0-7530AC17986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R690.1.01 Pol" sheetId="12" r:id="rId4"/>
    <sheet name="SO01 R690.1.02 Pol" sheetId="13" r:id="rId5"/>
    <sheet name="SO01 R690.1.03 Pol" sheetId="14" r:id="rId6"/>
    <sheet name="SO01 R690.1.04 Pol" sheetId="15" r:id="rId7"/>
    <sheet name="SO02 R690.2.01 Pol" sheetId="16" r:id="rId8"/>
    <sheet name="SO02 R690.2.02 Pol" sheetId="17" r:id="rId9"/>
    <sheet name="SO02 R690.2.03 Pol" sheetId="18" r:id="rId10"/>
    <sheet name="SO03 R690.3.01 Pol" sheetId="19" r:id="rId11"/>
    <sheet name="SO04 R690.4.01 Pol" sheetId="20" r:id="rId12"/>
    <sheet name="SO05 R690.5.01 Pol" sheetId="21" r:id="rId13"/>
    <sheet name="SO06 R690.6.01 Pol" sheetId="22" r:id="rId14"/>
    <sheet name="SO06 R690.6.02 Pol" sheetId="23" r:id="rId15"/>
  </sheets>
  <externalReferences>
    <externalReference r:id="rId16"/>
  </externalReferences>
  <definedNames>
    <definedName name="CelkemDPHVypocet" localSheetId="1">Stavba!$H$59</definedName>
    <definedName name="CenaCelkem">Stavba!$G$29</definedName>
    <definedName name="CenaCelkemBezDPH">Stavba!$G$28</definedName>
    <definedName name="CenaCelkemVypocet" localSheetId="1">Stavba!$I$59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R690.1.01 Pol'!$1:$7</definedName>
    <definedName name="_xlnm.Print_Titles" localSheetId="4">'SO01 R690.1.02 Pol'!$1:$7</definedName>
    <definedName name="_xlnm.Print_Titles" localSheetId="5">'SO01 R690.1.03 Pol'!$1:$7</definedName>
    <definedName name="_xlnm.Print_Titles" localSheetId="6">'SO01 R690.1.04 Pol'!$1:$7</definedName>
    <definedName name="_xlnm.Print_Titles" localSheetId="7">'SO02 R690.2.01 Pol'!$1:$7</definedName>
    <definedName name="_xlnm.Print_Titles" localSheetId="8">'SO02 R690.2.02 Pol'!$1:$7</definedName>
    <definedName name="_xlnm.Print_Titles" localSheetId="9">'SO02 R690.2.03 Pol'!$1:$7</definedName>
    <definedName name="_xlnm.Print_Titles" localSheetId="10">'SO03 R690.3.01 Pol'!$1:$7</definedName>
    <definedName name="_xlnm.Print_Titles" localSheetId="11">'SO04 R690.4.01 Pol'!$1:$7</definedName>
    <definedName name="_xlnm.Print_Titles" localSheetId="12">'SO05 R690.5.01 Pol'!$1:$7</definedName>
    <definedName name="_xlnm.Print_Titles" localSheetId="13">'SO06 R690.6.01 Pol'!$1:$7</definedName>
    <definedName name="_xlnm.Print_Titles" localSheetId="14">'SO06 R690.6.02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R690.1.01 Pol'!$A$1:$Y$251</definedName>
    <definedName name="_xlnm.Print_Area" localSheetId="4">'SO01 R690.1.02 Pol'!$A$1:$Y$241</definedName>
    <definedName name="_xlnm.Print_Area" localSheetId="5">'SO01 R690.1.03 Pol'!$A$1:$Y$131</definedName>
    <definedName name="_xlnm.Print_Area" localSheetId="6">'SO01 R690.1.04 Pol'!$A$1:$Y$261</definedName>
    <definedName name="_xlnm.Print_Area" localSheetId="7">'SO02 R690.2.01 Pol'!$A$1:$Y$156</definedName>
    <definedName name="_xlnm.Print_Area" localSheetId="8">'SO02 R690.2.02 Pol'!$A$1:$Y$491</definedName>
    <definedName name="_xlnm.Print_Area" localSheetId="9">'SO02 R690.2.03 Pol'!$A$1:$Y$275</definedName>
    <definedName name="_xlnm.Print_Area" localSheetId="10">'SO03 R690.3.01 Pol'!$A$1:$Y$197</definedName>
    <definedName name="_xlnm.Print_Area" localSheetId="11">'SO04 R690.4.01 Pol'!$A$1:$Y$116</definedName>
    <definedName name="_xlnm.Print_Area" localSheetId="12">'SO05 R690.5.01 Pol'!$A$1:$Y$219</definedName>
    <definedName name="_xlnm.Print_Area" localSheetId="13">'SO06 R690.6.01 Pol'!$A$1:$Y$274</definedName>
    <definedName name="_xlnm.Print_Area" localSheetId="14">'SO06 R690.6.02 Pol'!$A$1:$Y$159</definedName>
    <definedName name="_xlnm.Print_Area" localSheetId="1">Stavba!$A$1:$J$109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Stavba!$F$59</definedName>
    <definedName name="ZakladDPHZakl">Stavba!$G$25</definedName>
    <definedName name="ZakladDPHZaklVypocet" localSheetId="1">Stavba!$G$59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8" i="1" l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158" i="23"/>
  <c r="BA132" i="23"/>
  <c r="BA94" i="23"/>
  <c r="BA83" i="23"/>
  <c r="BA67" i="23"/>
  <c r="BA64" i="23"/>
  <c r="BA59" i="23"/>
  <c r="BA55" i="23"/>
  <c r="BA46" i="23"/>
  <c r="BA18" i="23"/>
  <c r="BA10" i="23"/>
  <c r="G9" i="23"/>
  <c r="M9" i="23" s="1"/>
  <c r="I9" i="23"/>
  <c r="I8" i="23" s="1"/>
  <c r="K9" i="23"/>
  <c r="K8" i="23" s="1"/>
  <c r="O9" i="23"/>
  <c r="O8" i="23" s="1"/>
  <c r="Q9" i="23"/>
  <c r="Q8" i="23" s="1"/>
  <c r="V9" i="23"/>
  <c r="V8" i="23" s="1"/>
  <c r="G17" i="23"/>
  <c r="I17" i="23"/>
  <c r="K17" i="23"/>
  <c r="M17" i="23"/>
  <c r="O17" i="23"/>
  <c r="Q17" i="23"/>
  <c r="V17" i="23"/>
  <c r="G22" i="23"/>
  <c r="I22" i="23"/>
  <c r="K22" i="23"/>
  <c r="M22" i="23"/>
  <c r="O22" i="23"/>
  <c r="Q22" i="23"/>
  <c r="V22" i="23"/>
  <c r="G27" i="23"/>
  <c r="M27" i="23" s="1"/>
  <c r="I27" i="23"/>
  <c r="K27" i="23"/>
  <c r="O27" i="23"/>
  <c r="Q27" i="23"/>
  <c r="V27" i="23"/>
  <c r="G32" i="23"/>
  <c r="M32" i="23" s="1"/>
  <c r="I32" i="23"/>
  <c r="K32" i="23"/>
  <c r="O32" i="23"/>
  <c r="Q32" i="23"/>
  <c r="V32" i="23"/>
  <c r="G36" i="23"/>
  <c r="M36" i="23" s="1"/>
  <c r="I36" i="23"/>
  <c r="K36" i="23"/>
  <c r="O36" i="23"/>
  <c r="Q36" i="23"/>
  <c r="V36" i="23"/>
  <c r="G41" i="23"/>
  <c r="M41" i="23" s="1"/>
  <c r="I41" i="23"/>
  <c r="K41" i="23"/>
  <c r="O41" i="23"/>
  <c r="Q41" i="23"/>
  <c r="V41" i="23"/>
  <c r="G45" i="23"/>
  <c r="G8" i="23" s="1"/>
  <c r="I45" i="23"/>
  <c r="K45" i="23"/>
  <c r="O45" i="23"/>
  <c r="Q45" i="23"/>
  <c r="V45" i="23"/>
  <c r="G49" i="23"/>
  <c r="I49" i="23"/>
  <c r="G50" i="23"/>
  <c r="I50" i="23"/>
  <c r="K50" i="23"/>
  <c r="K49" i="23" s="1"/>
  <c r="M50" i="23"/>
  <c r="M49" i="23" s="1"/>
  <c r="O50" i="23"/>
  <c r="O49" i="23" s="1"/>
  <c r="Q50" i="23"/>
  <c r="Q49" i="23" s="1"/>
  <c r="V50" i="23"/>
  <c r="V49" i="23" s="1"/>
  <c r="G54" i="23"/>
  <c r="I54" i="23"/>
  <c r="K54" i="23"/>
  <c r="M54" i="23"/>
  <c r="O54" i="23"/>
  <c r="Q54" i="23"/>
  <c r="V54" i="23"/>
  <c r="G58" i="23"/>
  <c r="I58" i="23"/>
  <c r="K58" i="23"/>
  <c r="M58" i="23"/>
  <c r="O58" i="23"/>
  <c r="Q58" i="23"/>
  <c r="V58" i="23"/>
  <c r="G63" i="23"/>
  <c r="M63" i="23" s="1"/>
  <c r="I63" i="23"/>
  <c r="I62" i="23" s="1"/>
  <c r="K63" i="23"/>
  <c r="K62" i="23" s="1"/>
  <c r="O63" i="23"/>
  <c r="Q63" i="23"/>
  <c r="V63" i="23"/>
  <c r="V62" i="23" s="1"/>
  <c r="G72" i="23"/>
  <c r="M72" i="23" s="1"/>
  <c r="I72" i="23"/>
  <c r="K72" i="23"/>
  <c r="O72" i="23"/>
  <c r="Q72" i="23"/>
  <c r="V72" i="23"/>
  <c r="G76" i="23"/>
  <c r="G62" i="23" s="1"/>
  <c r="I76" i="23"/>
  <c r="K76" i="23"/>
  <c r="O76" i="23"/>
  <c r="Q76" i="23"/>
  <c r="V76" i="23"/>
  <c r="G82" i="23"/>
  <c r="M82" i="23" s="1"/>
  <c r="I82" i="23"/>
  <c r="K82" i="23"/>
  <c r="O82" i="23"/>
  <c r="O62" i="23" s="1"/>
  <c r="Q82" i="23"/>
  <c r="V82" i="23"/>
  <c r="G86" i="23"/>
  <c r="M86" i="23" s="1"/>
  <c r="I86" i="23"/>
  <c r="K86" i="23"/>
  <c r="O86" i="23"/>
  <c r="Q86" i="23"/>
  <c r="V86" i="23"/>
  <c r="G90" i="23"/>
  <c r="I90" i="23"/>
  <c r="K90" i="23"/>
  <c r="M90" i="23"/>
  <c r="O90" i="23"/>
  <c r="Q90" i="23"/>
  <c r="V90" i="23"/>
  <c r="G93" i="23"/>
  <c r="I93" i="23"/>
  <c r="K93" i="23"/>
  <c r="M93" i="23"/>
  <c r="O93" i="23"/>
  <c r="Q93" i="23"/>
  <c r="V93" i="23"/>
  <c r="G97" i="23"/>
  <c r="M97" i="23" s="1"/>
  <c r="I97" i="23"/>
  <c r="K97" i="23"/>
  <c r="O97" i="23"/>
  <c r="Q97" i="23"/>
  <c r="Q62" i="23" s="1"/>
  <c r="V97" i="23"/>
  <c r="G99" i="23"/>
  <c r="I99" i="23"/>
  <c r="K99" i="23"/>
  <c r="M99" i="23"/>
  <c r="O99" i="23"/>
  <c r="Q99" i="23"/>
  <c r="V99" i="23"/>
  <c r="G102" i="23"/>
  <c r="I102" i="23"/>
  <c r="K102" i="23"/>
  <c r="M102" i="23"/>
  <c r="O102" i="23"/>
  <c r="Q102" i="23"/>
  <c r="V102" i="23"/>
  <c r="G108" i="23"/>
  <c r="M108" i="23" s="1"/>
  <c r="I108" i="23"/>
  <c r="K108" i="23"/>
  <c r="O108" i="23"/>
  <c r="Q108" i="23"/>
  <c r="V108" i="23"/>
  <c r="G111" i="23"/>
  <c r="I111" i="23"/>
  <c r="O111" i="23"/>
  <c r="G112" i="23"/>
  <c r="I112" i="23"/>
  <c r="K112" i="23"/>
  <c r="K111" i="23" s="1"/>
  <c r="M112" i="23"/>
  <c r="M111" i="23" s="1"/>
  <c r="O112" i="23"/>
  <c r="Q112" i="23"/>
  <c r="Q111" i="23" s="1"/>
  <c r="V112" i="23"/>
  <c r="V111" i="23" s="1"/>
  <c r="K116" i="23"/>
  <c r="V116" i="23"/>
  <c r="G117" i="23"/>
  <c r="I117" i="23"/>
  <c r="I116" i="23" s="1"/>
  <c r="K117" i="23"/>
  <c r="M117" i="23"/>
  <c r="O117" i="23"/>
  <c r="O116" i="23" s="1"/>
  <c r="Q117" i="23"/>
  <c r="Q116" i="23" s="1"/>
  <c r="V117" i="23"/>
  <c r="G121" i="23"/>
  <c r="M121" i="23" s="1"/>
  <c r="M116" i="23" s="1"/>
  <c r="I121" i="23"/>
  <c r="K121" i="23"/>
  <c r="O121" i="23"/>
  <c r="Q121" i="23"/>
  <c r="V121" i="23"/>
  <c r="G124" i="23"/>
  <c r="I124" i="23"/>
  <c r="M124" i="23"/>
  <c r="Q124" i="23"/>
  <c r="V124" i="23"/>
  <c r="G125" i="23"/>
  <c r="I125" i="23"/>
  <c r="K125" i="23"/>
  <c r="K124" i="23" s="1"/>
  <c r="M125" i="23"/>
  <c r="O125" i="23"/>
  <c r="O124" i="23" s="1"/>
  <c r="Q125" i="23"/>
  <c r="V125" i="23"/>
  <c r="G130" i="23"/>
  <c r="G131" i="23"/>
  <c r="M131" i="23" s="1"/>
  <c r="M130" i="23" s="1"/>
  <c r="I131" i="23"/>
  <c r="I130" i="23" s="1"/>
  <c r="K131" i="23"/>
  <c r="O131" i="23"/>
  <c r="O130" i="23" s="1"/>
  <c r="Q131" i="23"/>
  <c r="V131" i="23"/>
  <c r="V130" i="23" s="1"/>
  <c r="G135" i="23"/>
  <c r="I135" i="23"/>
  <c r="K135" i="23"/>
  <c r="K130" i="23" s="1"/>
  <c r="M135" i="23"/>
  <c r="O135" i="23"/>
  <c r="Q135" i="23"/>
  <c r="Q130" i="23" s="1"/>
  <c r="V135" i="23"/>
  <c r="G139" i="23"/>
  <c r="I139" i="23"/>
  <c r="K139" i="23"/>
  <c r="M139" i="23"/>
  <c r="O139" i="23"/>
  <c r="Q139" i="23"/>
  <c r="V139" i="23"/>
  <c r="G144" i="23"/>
  <c r="I144" i="23"/>
  <c r="K144" i="23"/>
  <c r="M144" i="23"/>
  <c r="O144" i="23"/>
  <c r="Q144" i="23"/>
  <c r="V144" i="23"/>
  <c r="G148" i="23"/>
  <c r="M148" i="23" s="1"/>
  <c r="I148" i="23"/>
  <c r="K148" i="23"/>
  <c r="O148" i="23"/>
  <c r="Q148" i="23"/>
  <c r="V148" i="23"/>
  <c r="G152" i="23"/>
  <c r="Q152" i="23"/>
  <c r="V152" i="23"/>
  <c r="G153" i="23"/>
  <c r="M153" i="23" s="1"/>
  <c r="M152" i="23" s="1"/>
  <c r="I153" i="23"/>
  <c r="I152" i="23" s="1"/>
  <c r="K153" i="23"/>
  <c r="K152" i="23" s="1"/>
  <c r="O153" i="23"/>
  <c r="O152" i="23" s="1"/>
  <c r="Q153" i="23"/>
  <c r="V153" i="23"/>
  <c r="AE158" i="23"/>
  <c r="G273" i="22"/>
  <c r="BA270" i="22"/>
  <c r="BA265" i="22"/>
  <c r="BA259" i="22"/>
  <c r="BA257" i="22"/>
  <c r="BA255" i="22"/>
  <c r="BA253" i="22"/>
  <c r="BA234" i="22"/>
  <c r="BA120" i="22"/>
  <c r="BA117" i="22"/>
  <c r="BA114" i="22"/>
  <c r="BA79" i="22"/>
  <c r="BA65" i="22"/>
  <c r="BA60" i="22"/>
  <c r="BA55" i="22"/>
  <c r="BA46" i="22"/>
  <c r="BA18" i="22"/>
  <c r="BA10" i="22"/>
  <c r="G9" i="22"/>
  <c r="M9" i="22" s="1"/>
  <c r="I9" i="22"/>
  <c r="I8" i="22" s="1"/>
  <c r="K9" i="22"/>
  <c r="K8" i="22" s="1"/>
  <c r="O9" i="22"/>
  <c r="O8" i="22" s="1"/>
  <c r="Q9" i="22"/>
  <c r="Q8" i="22" s="1"/>
  <c r="V9" i="22"/>
  <c r="V8" i="22" s="1"/>
  <c r="G17" i="22"/>
  <c r="M17" i="22" s="1"/>
  <c r="I17" i="22"/>
  <c r="K17" i="22"/>
  <c r="O17" i="22"/>
  <c r="Q17" i="22"/>
  <c r="V17" i="22"/>
  <c r="G22" i="22"/>
  <c r="I22" i="22"/>
  <c r="K22" i="22"/>
  <c r="M22" i="22"/>
  <c r="O22" i="22"/>
  <c r="Q22" i="22"/>
  <c r="V22" i="22"/>
  <c r="G27" i="22"/>
  <c r="M27" i="22" s="1"/>
  <c r="I27" i="22"/>
  <c r="K27" i="22"/>
  <c r="O27" i="22"/>
  <c r="Q27" i="22"/>
  <c r="V27" i="22"/>
  <c r="G32" i="22"/>
  <c r="M32" i="22" s="1"/>
  <c r="I32" i="22"/>
  <c r="K32" i="22"/>
  <c r="O32" i="22"/>
  <c r="Q32" i="22"/>
  <c r="V32" i="22"/>
  <c r="G36" i="22"/>
  <c r="I36" i="22"/>
  <c r="K36" i="22"/>
  <c r="M36" i="22"/>
  <c r="O36" i="22"/>
  <c r="Q36" i="22"/>
  <c r="V36" i="22"/>
  <c r="G41" i="22"/>
  <c r="I41" i="22"/>
  <c r="K41" i="22"/>
  <c r="M41" i="22"/>
  <c r="O41" i="22"/>
  <c r="Q41" i="22"/>
  <c r="V41" i="22"/>
  <c r="G45" i="22"/>
  <c r="G8" i="22" s="1"/>
  <c r="I45" i="22"/>
  <c r="K45" i="22"/>
  <c r="O45" i="22"/>
  <c r="Q45" i="22"/>
  <c r="V45" i="22"/>
  <c r="I49" i="22"/>
  <c r="G50" i="22"/>
  <c r="M50" i="22" s="1"/>
  <c r="I50" i="22"/>
  <c r="K50" i="22"/>
  <c r="K49" i="22" s="1"/>
  <c r="O50" i="22"/>
  <c r="O49" i="22" s="1"/>
  <c r="Q50" i="22"/>
  <c r="Q49" i="22" s="1"/>
  <c r="V50" i="22"/>
  <c r="V49" i="22" s="1"/>
  <c r="G54" i="22"/>
  <c r="I54" i="22"/>
  <c r="K54" i="22"/>
  <c r="M54" i="22"/>
  <c r="O54" i="22"/>
  <c r="Q54" i="22"/>
  <c r="V54" i="22"/>
  <c r="G59" i="22"/>
  <c r="I59" i="22"/>
  <c r="K59" i="22"/>
  <c r="M59" i="22"/>
  <c r="O59" i="22"/>
  <c r="Q59" i="22"/>
  <c r="V59" i="22"/>
  <c r="G64" i="22"/>
  <c r="M64" i="22" s="1"/>
  <c r="I64" i="22"/>
  <c r="K64" i="22"/>
  <c r="O64" i="22"/>
  <c r="Q64" i="22"/>
  <c r="V64" i="22"/>
  <c r="G68" i="22"/>
  <c r="I68" i="22"/>
  <c r="K68" i="22"/>
  <c r="M68" i="22"/>
  <c r="O68" i="22"/>
  <c r="Q68" i="22"/>
  <c r="V68" i="22"/>
  <c r="G74" i="22"/>
  <c r="I74" i="22"/>
  <c r="K74" i="22"/>
  <c r="M74" i="22"/>
  <c r="O74" i="22"/>
  <c r="Q74" i="22"/>
  <c r="V74" i="22"/>
  <c r="G78" i="22"/>
  <c r="G49" i="22" s="1"/>
  <c r="I78" i="22"/>
  <c r="K78" i="22"/>
  <c r="O78" i="22"/>
  <c r="Q78" i="22"/>
  <c r="V78" i="22"/>
  <c r="G83" i="22"/>
  <c r="G84" i="22"/>
  <c r="M84" i="22" s="1"/>
  <c r="M83" i="22" s="1"/>
  <c r="I84" i="22"/>
  <c r="I83" i="22" s="1"/>
  <c r="K84" i="22"/>
  <c r="K83" i="22" s="1"/>
  <c r="O84" i="22"/>
  <c r="O83" i="22" s="1"/>
  <c r="Q84" i="22"/>
  <c r="Q83" i="22" s="1"/>
  <c r="V84" i="22"/>
  <c r="V83" i="22" s="1"/>
  <c r="G89" i="22"/>
  <c r="I89" i="22"/>
  <c r="K89" i="22"/>
  <c r="M89" i="22"/>
  <c r="O89" i="22"/>
  <c r="Q89" i="22"/>
  <c r="V89" i="22"/>
  <c r="G95" i="22"/>
  <c r="I95" i="22"/>
  <c r="K95" i="22"/>
  <c r="M95" i="22"/>
  <c r="O95" i="22"/>
  <c r="Q95" i="22"/>
  <c r="V95" i="22"/>
  <c r="G99" i="22"/>
  <c r="M99" i="22" s="1"/>
  <c r="I99" i="22"/>
  <c r="K99" i="22"/>
  <c r="O99" i="22"/>
  <c r="Q99" i="22"/>
  <c r="V99" i="22"/>
  <c r="Q112" i="22"/>
  <c r="G113" i="22"/>
  <c r="M113" i="22" s="1"/>
  <c r="I113" i="22"/>
  <c r="I112" i="22" s="1"/>
  <c r="K113" i="22"/>
  <c r="K112" i="22" s="1"/>
  <c r="O113" i="22"/>
  <c r="O112" i="22" s="1"/>
  <c r="Q113" i="22"/>
  <c r="V113" i="22"/>
  <c r="V112" i="22" s="1"/>
  <c r="G116" i="22"/>
  <c r="G112" i="22" s="1"/>
  <c r="I116" i="22"/>
  <c r="K116" i="22"/>
  <c r="O116" i="22"/>
  <c r="Q116" i="22"/>
  <c r="V116" i="22"/>
  <c r="G119" i="22"/>
  <c r="M119" i="22" s="1"/>
  <c r="I119" i="22"/>
  <c r="K119" i="22"/>
  <c r="O119" i="22"/>
  <c r="Q119" i="22"/>
  <c r="V119" i="22"/>
  <c r="G125" i="22"/>
  <c r="I125" i="22"/>
  <c r="K125" i="22"/>
  <c r="K124" i="22" s="1"/>
  <c r="M125" i="22"/>
  <c r="O125" i="22"/>
  <c r="Q125" i="22"/>
  <c r="Q124" i="22" s="1"/>
  <c r="V125" i="22"/>
  <c r="V124" i="22" s="1"/>
  <c r="G138" i="22"/>
  <c r="I138" i="22"/>
  <c r="K138" i="22"/>
  <c r="M138" i="22"/>
  <c r="O138" i="22"/>
  <c r="O124" i="22" s="1"/>
  <c r="Q138" i="22"/>
  <c r="V138" i="22"/>
  <c r="G144" i="22"/>
  <c r="I144" i="22"/>
  <c r="K144" i="22"/>
  <c r="M144" i="22"/>
  <c r="O144" i="22"/>
  <c r="Q144" i="22"/>
  <c r="V144" i="22"/>
  <c r="G148" i="22"/>
  <c r="M148" i="22" s="1"/>
  <c r="I148" i="22"/>
  <c r="K148" i="22"/>
  <c r="O148" i="22"/>
  <c r="Q148" i="22"/>
  <c r="V148" i="22"/>
  <c r="G155" i="22"/>
  <c r="M155" i="22" s="1"/>
  <c r="I155" i="22"/>
  <c r="K155" i="22"/>
  <c r="O155" i="22"/>
  <c r="Q155" i="22"/>
  <c r="V155" i="22"/>
  <c r="G162" i="22"/>
  <c r="M162" i="22" s="1"/>
  <c r="I162" i="22"/>
  <c r="K162" i="22"/>
  <c r="O162" i="22"/>
  <c r="Q162" i="22"/>
  <c r="V162" i="22"/>
  <c r="G169" i="22"/>
  <c r="M169" i="22" s="1"/>
  <c r="I169" i="22"/>
  <c r="K169" i="22"/>
  <c r="O169" i="22"/>
  <c r="Q169" i="22"/>
  <c r="V169" i="22"/>
  <c r="G188" i="22"/>
  <c r="M188" i="22" s="1"/>
  <c r="I188" i="22"/>
  <c r="I124" i="22" s="1"/>
  <c r="K188" i="22"/>
  <c r="O188" i="22"/>
  <c r="Q188" i="22"/>
  <c r="V188" i="22"/>
  <c r="G195" i="22"/>
  <c r="I195" i="22"/>
  <c r="K195" i="22"/>
  <c r="M195" i="22"/>
  <c r="O195" i="22"/>
  <c r="Q195" i="22"/>
  <c r="V195" i="22"/>
  <c r="G200" i="22"/>
  <c r="I200" i="22"/>
  <c r="K200" i="22"/>
  <c r="M200" i="22"/>
  <c r="O200" i="22"/>
  <c r="Q200" i="22"/>
  <c r="V200" i="22"/>
  <c r="O207" i="22"/>
  <c r="G208" i="22"/>
  <c r="G207" i="22" s="1"/>
  <c r="I208" i="22"/>
  <c r="I207" i="22" s="1"/>
  <c r="K208" i="22"/>
  <c r="K207" i="22" s="1"/>
  <c r="O208" i="22"/>
  <c r="Q208" i="22"/>
  <c r="Q207" i="22" s="1"/>
  <c r="V208" i="22"/>
  <c r="V207" i="22" s="1"/>
  <c r="Q213" i="22"/>
  <c r="V213" i="22"/>
  <c r="G214" i="22"/>
  <c r="G213" i="22" s="1"/>
  <c r="I214" i="22"/>
  <c r="K214" i="22"/>
  <c r="K213" i="22" s="1"/>
  <c r="O214" i="22"/>
  <c r="O213" i="22" s="1"/>
  <c r="Q214" i="22"/>
  <c r="V214" i="22"/>
  <c r="G221" i="22"/>
  <c r="M221" i="22" s="1"/>
  <c r="I221" i="22"/>
  <c r="I213" i="22" s="1"/>
  <c r="K221" i="22"/>
  <c r="O221" i="22"/>
  <c r="Q221" i="22"/>
  <c r="V221" i="22"/>
  <c r="G229" i="22"/>
  <c r="M229" i="22" s="1"/>
  <c r="I229" i="22"/>
  <c r="K229" i="22"/>
  <c r="O229" i="22"/>
  <c r="Q229" i="22"/>
  <c r="V229" i="22"/>
  <c r="G233" i="22"/>
  <c r="I233" i="22"/>
  <c r="K233" i="22"/>
  <c r="M233" i="22"/>
  <c r="O233" i="22"/>
  <c r="Q233" i="22"/>
  <c r="V233" i="22"/>
  <c r="G238" i="22"/>
  <c r="I238" i="22"/>
  <c r="K238" i="22"/>
  <c r="M238" i="22"/>
  <c r="O238" i="22"/>
  <c r="Q238" i="22"/>
  <c r="V238" i="22"/>
  <c r="G243" i="22"/>
  <c r="O243" i="22"/>
  <c r="G244" i="22"/>
  <c r="M244" i="22" s="1"/>
  <c r="M243" i="22" s="1"/>
  <c r="I244" i="22"/>
  <c r="I243" i="22" s="1"/>
  <c r="K244" i="22"/>
  <c r="K243" i="22" s="1"/>
  <c r="O244" i="22"/>
  <c r="Q244" i="22"/>
  <c r="Q243" i="22" s="1"/>
  <c r="V244" i="22"/>
  <c r="V243" i="22" s="1"/>
  <c r="G252" i="22"/>
  <c r="G251" i="22" s="1"/>
  <c r="I252" i="22"/>
  <c r="I251" i="22" s="1"/>
  <c r="K252" i="22"/>
  <c r="O252" i="22"/>
  <c r="O251" i="22" s="1"/>
  <c r="Q252" i="22"/>
  <c r="V252" i="22"/>
  <c r="G254" i="22"/>
  <c r="M254" i="22" s="1"/>
  <c r="I254" i="22"/>
  <c r="K254" i="22"/>
  <c r="O254" i="22"/>
  <c r="Q254" i="22"/>
  <c r="V254" i="22"/>
  <c r="G256" i="22"/>
  <c r="M256" i="22" s="1"/>
  <c r="I256" i="22"/>
  <c r="K256" i="22"/>
  <c r="K251" i="22" s="1"/>
  <c r="O256" i="22"/>
  <c r="Q256" i="22"/>
  <c r="V256" i="22"/>
  <c r="G258" i="22"/>
  <c r="I258" i="22"/>
  <c r="K258" i="22"/>
  <c r="M258" i="22"/>
  <c r="O258" i="22"/>
  <c r="Q258" i="22"/>
  <c r="V258" i="22"/>
  <c r="G260" i="22"/>
  <c r="I260" i="22"/>
  <c r="K260" i="22"/>
  <c r="M260" i="22"/>
  <c r="O260" i="22"/>
  <c r="Q260" i="22"/>
  <c r="V260" i="22"/>
  <c r="G262" i="22"/>
  <c r="I262" i="22"/>
  <c r="K262" i="22"/>
  <c r="M262" i="22"/>
  <c r="O262" i="22"/>
  <c r="Q262" i="22"/>
  <c r="Q251" i="22" s="1"/>
  <c r="V262" i="22"/>
  <c r="G264" i="22"/>
  <c r="M264" i="22" s="1"/>
  <c r="I264" i="22"/>
  <c r="K264" i="22"/>
  <c r="O264" i="22"/>
  <c r="Q264" i="22"/>
  <c r="V264" i="22"/>
  <c r="G266" i="22"/>
  <c r="M266" i="22" s="1"/>
  <c r="I266" i="22"/>
  <c r="K266" i="22"/>
  <c r="O266" i="22"/>
  <c r="Q266" i="22"/>
  <c r="V266" i="22"/>
  <c r="V251" i="22" s="1"/>
  <c r="G267" i="22"/>
  <c r="M267" i="22" s="1"/>
  <c r="I267" i="22"/>
  <c r="K267" i="22"/>
  <c r="O267" i="22"/>
  <c r="Q267" i="22"/>
  <c r="V267" i="22"/>
  <c r="G268" i="22"/>
  <c r="O268" i="22"/>
  <c r="G269" i="22"/>
  <c r="M269" i="22" s="1"/>
  <c r="M268" i="22" s="1"/>
  <c r="I269" i="22"/>
  <c r="I268" i="22" s="1"/>
  <c r="K269" i="22"/>
  <c r="K268" i="22" s="1"/>
  <c r="O269" i="22"/>
  <c r="Q269" i="22"/>
  <c r="Q268" i="22" s="1"/>
  <c r="V269" i="22"/>
  <c r="V268" i="22" s="1"/>
  <c r="G271" i="22"/>
  <c r="I271" i="22"/>
  <c r="K271" i="22"/>
  <c r="M271" i="22"/>
  <c r="O271" i="22"/>
  <c r="Q271" i="22"/>
  <c r="V271" i="22"/>
  <c r="AE273" i="22"/>
  <c r="G218" i="21"/>
  <c r="BA215" i="21"/>
  <c r="BA202" i="21"/>
  <c r="BA196" i="21"/>
  <c r="BA194" i="21"/>
  <c r="BA192" i="21"/>
  <c r="BA190" i="21"/>
  <c r="BA151" i="21"/>
  <c r="BA55" i="21"/>
  <c r="BA51" i="21"/>
  <c r="BA43" i="21"/>
  <c r="BA25" i="21"/>
  <c r="BA20" i="21"/>
  <c r="BA15" i="21"/>
  <c r="BA10" i="21"/>
  <c r="G9" i="21"/>
  <c r="M9" i="21" s="1"/>
  <c r="M8" i="21" s="1"/>
  <c r="I9" i="21"/>
  <c r="I8" i="21" s="1"/>
  <c r="K9" i="21"/>
  <c r="K8" i="21" s="1"/>
  <c r="O9" i="21"/>
  <c r="O8" i="21" s="1"/>
  <c r="Q9" i="21"/>
  <c r="Q8" i="21" s="1"/>
  <c r="V9" i="21"/>
  <c r="V8" i="21" s="1"/>
  <c r="G14" i="21"/>
  <c r="I14" i="21"/>
  <c r="K14" i="21"/>
  <c r="M14" i="21"/>
  <c r="O14" i="21"/>
  <c r="Q14" i="21"/>
  <c r="V14" i="21"/>
  <c r="G19" i="21"/>
  <c r="I19" i="21"/>
  <c r="K19" i="21"/>
  <c r="M19" i="21"/>
  <c r="O19" i="21"/>
  <c r="Q19" i="21"/>
  <c r="V19" i="21"/>
  <c r="G24" i="21"/>
  <c r="M24" i="21" s="1"/>
  <c r="I24" i="21"/>
  <c r="K24" i="21"/>
  <c r="O24" i="21"/>
  <c r="Q24" i="21"/>
  <c r="V24" i="21"/>
  <c r="G29" i="21"/>
  <c r="M29" i="21" s="1"/>
  <c r="I29" i="21"/>
  <c r="K29" i="21"/>
  <c r="O29" i="21"/>
  <c r="Q29" i="21"/>
  <c r="V29" i="21"/>
  <c r="G33" i="21"/>
  <c r="I33" i="21"/>
  <c r="K33" i="21"/>
  <c r="M33" i="21"/>
  <c r="O33" i="21"/>
  <c r="Q33" i="21"/>
  <c r="V33" i="21"/>
  <c r="G38" i="21"/>
  <c r="M38" i="21" s="1"/>
  <c r="I38" i="21"/>
  <c r="K38" i="21"/>
  <c r="O38" i="21"/>
  <c r="Q38" i="21"/>
  <c r="V38" i="21"/>
  <c r="G42" i="21"/>
  <c r="M42" i="21" s="1"/>
  <c r="I42" i="21"/>
  <c r="K42" i="21"/>
  <c r="O42" i="21"/>
  <c r="Q42" i="21"/>
  <c r="V42" i="21"/>
  <c r="G46" i="21"/>
  <c r="I46" i="21"/>
  <c r="G47" i="21"/>
  <c r="I47" i="21"/>
  <c r="K47" i="21"/>
  <c r="K46" i="21" s="1"/>
  <c r="M47" i="21"/>
  <c r="O47" i="21"/>
  <c r="O46" i="21" s="1"/>
  <c r="Q47" i="21"/>
  <c r="Q46" i="21" s="1"/>
  <c r="V47" i="21"/>
  <c r="V46" i="21" s="1"/>
  <c r="G50" i="21"/>
  <c r="I50" i="21"/>
  <c r="K50" i="21"/>
  <c r="M50" i="21"/>
  <c r="O50" i="21"/>
  <c r="Q50" i="21"/>
  <c r="V50" i="21"/>
  <c r="G54" i="21"/>
  <c r="I54" i="21"/>
  <c r="K54" i="21"/>
  <c r="M54" i="21"/>
  <c r="O54" i="21"/>
  <c r="Q54" i="21"/>
  <c r="V54" i="21"/>
  <c r="G61" i="21"/>
  <c r="M61" i="21" s="1"/>
  <c r="I61" i="21"/>
  <c r="K61" i="21"/>
  <c r="O61" i="21"/>
  <c r="Q61" i="21"/>
  <c r="V61" i="21"/>
  <c r="G67" i="21"/>
  <c r="M67" i="21" s="1"/>
  <c r="I67" i="21"/>
  <c r="K67" i="21"/>
  <c r="O67" i="21"/>
  <c r="Q67" i="21"/>
  <c r="V67" i="21"/>
  <c r="G72" i="21"/>
  <c r="M72" i="21" s="1"/>
  <c r="I72" i="21"/>
  <c r="I71" i="21" s="1"/>
  <c r="K72" i="21"/>
  <c r="K71" i="21" s="1"/>
  <c r="O72" i="21"/>
  <c r="O71" i="21" s="1"/>
  <c r="Q72" i="21"/>
  <c r="Q71" i="21" s="1"/>
  <c r="V72" i="21"/>
  <c r="G76" i="21"/>
  <c r="M76" i="21" s="1"/>
  <c r="I76" i="21"/>
  <c r="K76" i="21"/>
  <c r="O76" i="21"/>
  <c r="Q76" i="21"/>
  <c r="V76" i="21"/>
  <c r="G81" i="21"/>
  <c r="I81" i="21"/>
  <c r="K81" i="21"/>
  <c r="M81" i="21"/>
  <c r="O81" i="21"/>
  <c r="Q81" i="21"/>
  <c r="V81" i="21"/>
  <c r="G86" i="21"/>
  <c r="I86" i="21"/>
  <c r="K86" i="21"/>
  <c r="M86" i="21"/>
  <c r="O86" i="21"/>
  <c r="Q86" i="21"/>
  <c r="V86" i="21"/>
  <c r="G99" i="21"/>
  <c r="I99" i="21"/>
  <c r="K99" i="21"/>
  <c r="M99" i="21"/>
  <c r="O99" i="21"/>
  <c r="Q99" i="21"/>
  <c r="V99" i="21"/>
  <c r="G105" i="21"/>
  <c r="M105" i="21" s="1"/>
  <c r="I105" i="21"/>
  <c r="K105" i="21"/>
  <c r="O105" i="21"/>
  <c r="Q105" i="21"/>
  <c r="V105" i="21"/>
  <c r="G108" i="21"/>
  <c r="M108" i="21" s="1"/>
  <c r="I108" i="21"/>
  <c r="K108" i="21"/>
  <c r="O108" i="21"/>
  <c r="Q108" i="21"/>
  <c r="V108" i="21"/>
  <c r="V71" i="21" s="1"/>
  <c r="V116" i="21"/>
  <c r="G117" i="21"/>
  <c r="M117" i="21" s="1"/>
  <c r="I117" i="21"/>
  <c r="I116" i="21" s="1"/>
  <c r="K117" i="21"/>
  <c r="K116" i="21" s="1"/>
  <c r="O117" i="21"/>
  <c r="O116" i="21" s="1"/>
  <c r="Q117" i="21"/>
  <c r="Q116" i="21" s="1"/>
  <c r="V117" i="21"/>
  <c r="G121" i="21"/>
  <c r="M121" i="21" s="1"/>
  <c r="I121" i="21"/>
  <c r="K121" i="21"/>
  <c r="O121" i="21"/>
  <c r="Q121" i="21"/>
  <c r="V121" i="21"/>
  <c r="G130" i="21"/>
  <c r="I130" i="21"/>
  <c r="K130" i="21"/>
  <c r="M130" i="21"/>
  <c r="O130" i="21"/>
  <c r="Q130" i="21"/>
  <c r="V130" i="21"/>
  <c r="G135" i="21"/>
  <c r="I135" i="21"/>
  <c r="K135" i="21"/>
  <c r="M135" i="21"/>
  <c r="O135" i="21"/>
  <c r="Q135" i="21"/>
  <c r="V135" i="21"/>
  <c r="G140" i="21"/>
  <c r="O140" i="21"/>
  <c r="G141" i="21"/>
  <c r="M141" i="21" s="1"/>
  <c r="M140" i="21" s="1"/>
  <c r="I141" i="21"/>
  <c r="I140" i="21" s="1"/>
  <c r="K141" i="21"/>
  <c r="K140" i="21" s="1"/>
  <c r="O141" i="21"/>
  <c r="Q141" i="21"/>
  <c r="Q140" i="21" s="1"/>
  <c r="V141" i="21"/>
  <c r="V140" i="21" s="1"/>
  <c r="Q146" i="21"/>
  <c r="V146" i="21"/>
  <c r="G147" i="21"/>
  <c r="G146" i="21" s="1"/>
  <c r="I147" i="21"/>
  <c r="I146" i="21" s="1"/>
  <c r="K147" i="21"/>
  <c r="M147" i="21"/>
  <c r="O147" i="21"/>
  <c r="O146" i="21" s="1"/>
  <c r="Q147" i="21"/>
  <c r="V147" i="21"/>
  <c r="G158" i="21"/>
  <c r="M158" i="21" s="1"/>
  <c r="I158" i="21"/>
  <c r="K158" i="21"/>
  <c r="O158" i="21"/>
  <c r="Q158" i="21"/>
  <c r="V158" i="21"/>
  <c r="G162" i="21"/>
  <c r="M162" i="21" s="1"/>
  <c r="I162" i="21"/>
  <c r="K162" i="21"/>
  <c r="O162" i="21"/>
  <c r="Q162" i="21"/>
  <c r="V162" i="21"/>
  <c r="G167" i="21"/>
  <c r="I167" i="21"/>
  <c r="K167" i="21"/>
  <c r="K146" i="21" s="1"/>
  <c r="M167" i="21"/>
  <c r="O167" i="21"/>
  <c r="Q167" i="21"/>
  <c r="V167" i="21"/>
  <c r="G170" i="21"/>
  <c r="I170" i="21"/>
  <c r="K170" i="21"/>
  <c r="M170" i="21"/>
  <c r="O170" i="21"/>
  <c r="Q170" i="21"/>
  <c r="V170" i="21"/>
  <c r="G174" i="21"/>
  <c r="I174" i="21"/>
  <c r="K174" i="21"/>
  <c r="M174" i="21"/>
  <c r="O174" i="21"/>
  <c r="Q174" i="21"/>
  <c r="V174" i="21"/>
  <c r="I178" i="21"/>
  <c r="O178" i="21"/>
  <c r="Q178" i="21"/>
  <c r="G179" i="21"/>
  <c r="G178" i="21" s="1"/>
  <c r="I179" i="21"/>
  <c r="K179" i="21"/>
  <c r="K178" i="21" s="1"/>
  <c r="O179" i="21"/>
  <c r="Q179" i="21"/>
  <c r="V179" i="21"/>
  <c r="V178" i="21" s="1"/>
  <c r="G187" i="21"/>
  <c r="M187" i="21" s="1"/>
  <c r="I187" i="21"/>
  <c r="I186" i="21" s="1"/>
  <c r="K187" i="21"/>
  <c r="O187" i="21"/>
  <c r="O186" i="21" s="1"/>
  <c r="Q187" i="21"/>
  <c r="Q186" i="21" s="1"/>
  <c r="V187" i="21"/>
  <c r="G188" i="21"/>
  <c r="M188" i="21" s="1"/>
  <c r="I188" i="21"/>
  <c r="K188" i="21"/>
  <c r="K186" i="21" s="1"/>
  <c r="O188" i="21"/>
  <c r="Q188" i="21"/>
  <c r="V188" i="21"/>
  <c r="G189" i="21"/>
  <c r="I189" i="21"/>
  <c r="K189" i="21"/>
  <c r="M189" i="21"/>
  <c r="O189" i="21"/>
  <c r="Q189" i="21"/>
  <c r="V189" i="21"/>
  <c r="G191" i="21"/>
  <c r="I191" i="21"/>
  <c r="K191" i="21"/>
  <c r="M191" i="21"/>
  <c r="O191" i="21"/>
  <c r="Q191" i="21"/>
  <c r="V191" i="21"/>
  <c r="G193" i="21"/>
  <c r="I193" i="21"/>
  <c r="K193" i="21"/>
  <c r="M193" i="21"/>
  <c r="O193" i="21"/>
  <c r="Q193" i="21"/>
  <c r="V193" i="21"/>
  <c r="G195" i="21"/>
  <c r="M195" i="21" s="1"/>
  <c r="I195" i="21"/>
  <c r="K195" i="21"/>
  <c r="O195" i="21"/>
  <c r="Q195" i="21"/>
  <c r="V195" i="21"/>
  <c r="G197" i="21"/>
  <c r="M197" i="21" s="1"/>
  <c r="I197" i="21"/>
  <c r="K197" i="21"/>
  <c r="O197" i="21"/>
  <c r="Q197" i="21"/>
  <c r="V197" i="21"/>
  <c r="V186" i="21" s="1"/>
  <c r="G199" i="21"/>
  <c r="I199" i="21"/>
  <c r="K199" i="21"/>
  <c r="M199" i="21"/>
  <c r="O199" i="21"/>
  <c r="Q199" i="21"/>
  <c r="V199" i="21"/>
  <c r="G201" i="21"/>
  <c r="M201" i="21" s="1"/>
  <c r="I201" i="21"/>
  <c r="K201" i="21"/>
  <c r="O201" i="21"/>
  <c r="Q201" i="21"/>
  <c r="V201" i="21"/>
  <c r="G203" i="21"/>
  <c r="G204" i="21"/>
  <c r="I204" i="21"/>
  <c r="I203" i="21" s="1"/>
  <c r="K204" i="21"/>
  <c r="K203" i="21" s="1"/>
  <c r="M204" i="21"/>
  <c r="O204" i="21"/>
  <c r="O203" i="21" s="1"/>
  <c r="Q204" i="21"/>
  <c r="V204" i="21"/>
  <c r="V203" i="21" s="1"/>
  <c r="G208" i="21"/>
  <c r="I208" i="21"/>
  <c r="K208" i="21"/>
  <c r="M208" i="21"/>
  <c r="O208" i="21"/>
  <c r="Q208" i="21"/>
  <c r="V208" i="21"/>
  <c r="G214" i="21"/>
  <c r="I214" i="21"/>
  <c r="K214" i="21"/>
  <c r="M214" i="21"/>
  <c r="O214" i="21"/>
  <c r="Q214" i="21"/>
  <c r="Q203" i="21" s="1"/>
  <c r="V214" i="21"/>
  <c r="G216" i="21"/>
  <c r="M216" i="21" s="1"/>
  <c r="I216" i="21"/>
  <c r="K216" i="21"/>
  <c r="O216" i="21"/>
  <c r="Q216" i="21"/>
  <c r="V216" i="21"/>
  <c r="AE218" i="21"/>
  <c r="G115" i="20"/>
  <c r="BA112" i="20"/>
  <c r="BA109" i="20"/>
  <c r="BA103" i="20"/>
  <c r="BA101" i="20"/>
  <c r="BA99" i="20"/>
  <c r="BA97" i="20"/>
  <c r="G8" i="20"/>
  <c r="G9" i="20"/>
  <c r="M9" i="20" s="1"/>
  <c r="M8" i="20" s="1"/>
  <c r="I9" i="20"/>
  <c r="I8" i="20" s="1"/>
  <c r="K9" i="20"/>
  <c r="K8" i="20" s="1"/>
  <c r="O9" i="20"/>
  <c r="O8" i="20" s="1"/>
  <c r="Q9" i="20"/>
  <c r="Q8" i="20" s="1"/>
  <c r="V9" i="20"/>
  <c r="V8" i="20" s="1"/>
  <c r="G15" i="20"/>
  <c r="I15" i="20"/>
  <c r="K15" i="20"/>
  <c r="M15" i="20"/>
  <c r="O15" i="20"/>
  <c r="Q15" i="20"/>
  <c r="V15" i="20"/>
  <c r="G19" i="20"/>
  <c r="G20" i="20"/>
  <c r="I20" i="20"/>
  <c r="I19" i="20" s="1"/>
  <c r="K20" i="20"/>
  <c r="K19" i="20" s="1"/>
  <c r="M20" i="20"/>
  <c r="O20" i="20"/>
  <c r="O19" i="20" s="1"/>
  <c r="Q20" i="20"/>
  <c r="Q19" i="20" s="1"/>
  <c r="V20" i="20"/>
  <c r="V19" i="20" s="1"/>
  <c r="G25" i="20"/>
  <c r="M25" i="20" s="1"/>
  <c r="M19" i="20" s="1"/>
  <c r="I25" i="20"/>
  <c r="K25" i="20"/>
  <c r="O25" i="20"/>
  <c r="Q25" i="20"/>
  <c r="V25" i="20"/>
  <c r="G31" i="20"/>
  <c r="I31" i="20"/>
  <c r="K31" i="20"/>
  <c r="M31" i="20"/>
  <c r="O31" i="20"/>
  <c r="Q31" i="20"/>
  <c r="V31" i="20"/>
  <c r="G34" i="20"/>
  <c r="M34" i="20" s="1"/>
  <c r="I34" i="20"/>
  <c r="K34" i="20"/>
  <c r="O34" i="20"/>
  <c r="Q34" i="20"/>
  <c r="V34" i="20"/>
  <c r="G43" i="20"/>
  <c r="Q43" i="20"/>
  <c r="G44" i="20"/>
  <c r="M44" i="20" s="1"/>
  <c r="M43" i="20" s="1"/>
  <c r="I44" i="20"/>
  <c r="I43" i="20" s="1"/>
  <c r="K44" i="20"/>
  <c r="K43" i="20" s="1"/>
  <c r="O44" i="20"/>
  <c r="O43" i="20" s="1"/>
  <c r="Q44" i="20"/>
  <c r="V44" i="20"/>
  <c r="V43" i="20" s="1"/>
  <c r="G48" i="20"/>
  <c r="I48" i="20"/>
  <c r="K48" i="20"/>
  <c r="M48" i="20"/>
  <c r="O48" i="20"/>
  <c r="Q48" i="20"/>
  <c r="V48" i="20"/>
  <c r="G54" i="20"/>
  <c r="AF115" i="20" s="1"/>
  <c r="I54" i="20"/>
  <c r="K54" i="20"/>
  <c r="M54" i="20"/>
  <c r="O54" i="20"/>
  <c r="Q54" i="20"/>
  <c r="V54" i="20"/>
  <c r="G59" i="20"/>
  <c r="I59" i="20"/>
  <c r="K59" i="20"/>
  <c r="M59" i="20"/>
  <c r="O59" i="20"/>
  <c r="Q59" i="20"/>
  <c r="V59" i="20"/>
  <c r="G64" i="20"/>
  <c r="K64" i="20"/>
  <c r="Q64" i="20"/>
  <c r="G65" i="20"/>
  <c r="I65" i="20"/>
  <c r="I64" i="20" s="1"/>
  <c r="K65" i="20"/>
  <c r="M65" i="20"/>
  <c r="M64" i="20" s="1"/>
  <c r="O65" i="20"/>
  <c r="O64" i="20" s="1"/>
  <c r="Q65" i="20"/>
  <c r="V65" i="20"/>
  <c r="V64" i="20" s="1"/>
  <c r="O70" i="20"/>
  <c r="G71" i="20"/>
  <c r="M71" i="20" s="1"/>
  <c r="M70" i="20" s="1"/>
  <c r="I71" i="20"/>
  <c r="I70" i="20" s="1"/>
  <c r="K71" i="20"/>
  <c r="O71" i="20"/>
  <c r="Q71" i="20"/>
  <c r="Q70" i="20" s="1"/>
  <c r="V71" i="20"/>
  <c r="V70" i="20" s="1"/>
  <c r="G76" i="20"/>
  <c r="I76" i="20"/>
  <c r="K76" i="20"/>
  <c r="M76" i="20"/>
  <c r="O76" i="20"/>
  <c r="Q76" i="20"/>
  <c r="V76" i="20"/>
  <c r="G79" i="20"/>
  <c r="I79" i="20"/>
  <c r="K79" i="20"/>
  <c r="K70" i="20" s="1"/>
  <c r="M79" i="20"/>
  <c r="O79" i="20"/>
  <c r="Q79" i="20"/>
  <c r="V79" i="20"/>
  <c r="G83" i="20"/>
  <c r="I83" i="20"/>
  <c r="K83" i="20"/>
  <c r="M83" i="20"/>
  <c r="O83" i="20"/>
  <c r="Q83" i="20"/>
  <c r="V83" i="20"/>
  <c r="I87" i="20"/>
  <c r="O87" i="20"/>
  <c r="G88" i="20"/>
  <c r="G87" i="20" s="1"/>
  <c r="I88" i="20"/>
  <c r="K88" i="20"/>
  <c r="K87" i="20" s="1"/>
  <c r="O88" i="20"/>
  <c r="Q88" i="20"/>
  <c r="Q87" i="20" s="1"/>
  <c r="V88" i="20"/>
  <c r="V87" i="20" s="1"/>
  <c r="G94" i="20"/>
  <c r="G93" i="20" s="1"/>
  <c r="I94" i="20"/>
  <c r="K94" i="20"/>
  <c r="K93" i="20" s="1"/>
  <c r="O94" i="20"/>
  <c r="O93" i="20" s="1"/>
  <c r="Q94" i="20"/>
  <c r="Q93" i="20" s="1"/>
  <c r="V94" i="20"/>
  <c r="G95" i="20"/>
  <c r="M95" i="20" s="1"/>
  <c r="I95" i="20"/>
  <c r="K95" i="20"/>
  <c r="O95" i="20"/>
  <c r="Q95" i="20"/>
  <c r="V95" i="20"/>
  <c r="G96" i="20"/>
  <c r="I96" i="20"/>
  <c r="I93" i="20" s="1"/>
  <c r="K96" i="20"/>
  <c r="M96" i="20"/>
  <c r="O96" i="20"/>
  <c r="Q96" i="20"/>
  <c r="V96" i="20"/>
  <c r="G98" i="20"/>
  <c r="I98" i="20"/>
  <c r="K98" i="20"/>
  <c r="M98" i="20"/>
  <c r="O98" i="20"/>
  <c r="Q98" i="20"/>
  <c r="V98" i="20"/>
  <c r="G100" i="20"/>
  <c r="I100" i="20"/>
  <c r="K100" i="20"/>
  <c r="M100" i="20"/>
  <c r="O100" i="20"/>
  <c r="Q100" i="20"/>
  <c r="V100" i="20"/>
  <c r="G102" i="20"/>
  <c r="M102" i="20" s="1"/>
  <c r="I102" i="20"/>
  <c r="K102" i="20"/>
  <c r="O102" i="20"/>
  <c r="Q102" i="20"/>
  <c r="V102" i="20"/>
  <c r="G104" i="20"/>
  <c r="M104" i="20" s="1"/>
  <c r="I104" i="20"/>
  <c r="K104" i="20"/>
  <c r="O104" i="20"/>
  <c r="Q104" i="20"/>
  <c r="V104" i="20"/>
  <c r="G106" i="20"/>
  <c r="I106" i="20"/>
  <c r="K106" i="20"/>
  <c r="M106" i="20"/>
  <c r="O106" i="20"/>
  <c r="Q106" i="20"/>
  <c r="V106" i="20"/>
  <c r="V93" i="20" s="1"/>
  <c r="G108" i="20"/>
  <c r="M108" i="20" s="1"/>
  <c r="I108" i="20"/>
  <c r="K108" i="20"/>
  <c r="O108" i="20"/>
  <c r="Q108" i="20"/>
  <c r="V108" i="20"/>
  <c r="G110" i="20"/>
  <c r="M110" i="20"/>
  <c r="Q110" i="20"/>
  <c r="G111" i="20"/>
  <c r="I111" i="20"/>
  <c r="I110" i="20" s="1"/>
  <c r="K111" i="20"/>
  <c r="K110" i="20" s="1"/>
  <c r="M111" i="20"/>
  <c r="O111" i="20"/>
  <c r="O110" i="20" s="1"/>
  <c r="Q111" i="20"/>
  <c r="V111" i="20"/>
  <c r="V110" i="20" s="1"/>
  <c r="G113" i="20"/>
  <c r="I113" i="20"/>
  <c r="K113" i="20"/>
  <c r="M113" i="20"/>
  <c r="O113" i="20"/>
  <c r="Q113" i="20"/>
  <c r="V113" i="20"/>
  <c r="AE115" i="20"/>
  <c r="G196" i="19"/>
  <c r="BA193" i="19"/>
  <c r="BA190" i="19"/>
  <c r="BA184" i="19"/>
  <c r="BA182" i="19"/>
  <c r="BA180" i="19"/>
  <c r="BA178" i="19"/>
  <c r="BA141" i="19"/>
  <c r="BA52" i="19"/>
  <c r="BA48" i="19"/>
  <c r="BA43" i="19"/>
  <c r="BA25" i="19"/>
  <c r="BA20" i="19"/>
  <c r="BA15" i="19"/>
  <c r="BA10" i="19"/>
  <c r="G9" i="19"/>
  <c r="M9" i="19" s="1"/>
  <c r="I9" i="19"/>
  <c r="I8" i="19" s="1"/>
  <c r="K9" i="19"/>
  <c r="K8" i="19" s="1"/>
  <c r="O9" i="19"/>
  <c r="O8" i="19" s="1"/>
  <c r="Q9" i="19"/>
  <c r="Q8" i="19" s="1"/>
  <c r="V9" i="19"/>
  <c r="V8" i="19" s="1"/>
  <c r="G14" i="19"/>
  <c r="I14" i="19"/>
  <c r="K14" i="19"/>
  <c r="M14" i="19"/>
  <c r="O14" i="19"/>
  <c r="Q14" i="19"/>
  <c r="V14" i="19"/>
  <c r="G19" i="19"/>
  <c r="I19" i="19"/>
  <c r="K19" i="19"/>
  <c r="M19" i="19"/>
  <c r="O19" i="19"/>
  <c r="Q19" i="19"/>
  <c r="V19" i="19"/>
  <c r="G24" i="19"/>
  <c r="I24" i="19"/>
  <c r="K24" i="19"/>
  <c r="M24" i="19"/>
  <c r="O24" i="19"/>
  <c r="Q24" i="19"/>
  <c r="V24" i="19"/>
  <c r="G29" i="19"/>
  <c r="M29" i="19" s="1"/>
  <c r="I29" i="19"/>
  <c r="K29" i="19"/>
  <c r="O29" i="19"/>
  <c r="Q29" i="19"/>
  <c r="V29" i="19"/>
  <c r="G33" i="19"/>
  <c r="M33" i="19" s="1"/>
  <c r="I33" i="19"/>
  <c r="K33" i="19"/>
  <c r="O33" i="19"/>
  <c r="Q33" i="19"/>
  <c r="V33" i="19"/>
  <c r="G38" i="19"/>
  <c r="M38" i="19" s="1"/>
  <c r="I38" i="19"/>
  <c r="K38" i="19"/>
  <c r="O38" i="19"/>
  <c r="Q38" i="19"/>
  <c r="V38" i="19"/>
  <c r="G42" i="19"/>
  <c r="M42" i="19" s="1"/>
  <c r="I42" i="19"/>
  <c r="K42" i="19"/>
  <c r="O42" i="19"/>
  <c r="Q42" i="19"/>
  <c r="V42" i="19"/>
  <c r="G46" i="19"/>
  <c r="I46" i="19"/>
  <c r="G47" i="19"/>
  <c r="I47" i="19"/>
  <c r="K47" i="19"/>
  <c r="K46" i="19" s="1"/>
  <c r="M47" i="19"/>
  <c r="M46" i="19" s="1"/>
  <c r="O47" i="19"/>
  <c r="O46" i="19" s="1"/>
  <c r="Q47" i="19"/>
  <c r="Q46" i="19" s="1"/>
  <c r="V47" i="19"/>
  <c r="V46" i="19" s="1"/>
  <c r="G51" i="19"/>
  <c r="I51" i="19"/>
  <c r="K51" i="19"/>
  <c r="M51" i="19"/>
  <c r="O51" i="19"/>
  <c r="Q51" i="19"/>
  <c r="V51" i="19"/>
  <c r="G58" i="19"/>
  <c r="I58" i="19"/>
  <c r="K58" i="19"/>
  <c r="M58" i="19"/>
  <c r="O58" i="19"/>
  <c r="Q58" i="19"/>
  <c r="V58" i="19"/>
  <c r="G64" i="19"/>
  <c r="M64" i="19" s="1"/>
  <c r="I64" i="19"/>
  <c r="K64" i="19"/>
  <c r="O64" i="19"/>
  <c r="Q64" i="19"/>
  <c r="V64" i="19"/>
  <c r="Q68" i="19"/>
  <c r="V68" i="19"/>
  <c r="G69" i="19"/>
  <c r="M69" i="19" s="1"/>
  <c r="I69" i="19"/>
  <c r="I68" i="19" s="1"/>
  <c r="K69" i="19"/>
  <c r="K68" i="19" s="1"/>
  <c r="O69" i="19"/>
  <c r="O68" i="19" s="1"/>
  <c r="Q69" i="19"/>
  <c r="V69" i="19"/>
  <c r="G77" i="19"/>
  <c r="G68" i="19" s="1"/>
  <c r="I77" i="19"/>
  <c r="K77" i="19"/>
  <c r="O77" i="19"/>
  <c r="Q77" i="19"/>
  <c r="V77" i="19"/>
  <c r="G82" i="19"/>
  <c r="M82" i="19" s="1"/>
  <c r="I82" i="19"/>
  <c r="K82" i="19"/>
  <c r="O82" i="19"/>
  <c r="Q82" i="19"/>
  <c r="V82" i="19"/>
  <c r="G90" i="19"/>
  <c r="I90" i="19"/>
  <c r="K90" i="19"/>
  <c r="M90" i="19"/>
  <c r="O90" i="19"/>
  <c r="Q90" i="19"/>
  <c r="V90" i="19"/>
  <c r="G96" i="19"/>
  <c r="I96" i="19"/>
  <c r="K96" i="19"/>
  <c r="M96" i="19"/>
  <c r="O96" i="19"/>
  <c r="Q96" i="19"/>
  <c r="V96" i="19"/>
  <c r="G102" i="19"/>
  <c r="I102" i="19"/>
  <c r="K102" i="19"/>
  <c r="M102" i="19"/>
  <c r="O102" i="19"/>
  <c r="Q102" i="19"/>
  <c r="V102" i="19"/>
  <c r="O108" i="19"/>
  <c r="Q108" i="19"/>
  <c r="G109" i="19"/>
  <c r="G108" i="19" s="1"/>
  <c r="I109" i="19"/>
  <c r="I108" i="19" s="1"/>
  <c r="K109" i="19"/>
  <c r="K108" i="19" s="1"/>
  <c r="O109" i="19"/>
  <c r="Q109" i="19"/>
  <c r="V109" i="19"/>
  <c r="V108" i="19" s="1"/>
  <c r="G113" i="19"/>
  <c r="M113" i="19" s="1"/>
  <c r="I113" i="19"/>
  <c r="K113" i="19"/>
  <c r="O113" i="19"/>
  <c r="Q113" i="19"/>
  <c r="V113" i="19"/>
  <c r="G120" i="19"/>
  <c r="M120" i="19" s="1"/>
  <c r="I120" i="19"/>
  <c r="K120" i="19"/>
  <c r="O120" i="19"/>
  <c r="Q120" i="19"/>
  <c r="V120" i="19"/>
  <c r="G125" i="19"/>
  <c r="M125" i="19" s="1"/>
  <c r="I125" i="19"/>
  <c r="K125" i="19"/>
  <c r="O125" i="19"/>
  <c r="Q125" i="19"/>
  <c r="V125" i="19"/>
  <c r="G130" i="19"/>
  <c r="I130" i="19"/>
  <c r="K130" i="19"/>
  <c r="O130" i="19"/>
  <c r="G131" i="19"/>
  <c r="I131" i="19"/>
  <c r="K131" i="19"/>
  <c r="M131" i="19"/>
  <c r="M130" i="19" s="1"/>
  <c r="O131" i="19"/>
  <c r="Q131" i="19"/>
  <c r="Q130" i="19" s="1"/>
  <c r="V131" i="19"/>
  <c r="V130" i="19" s="1"/>
  <c r="O136" i="19"/>
  <c r="G137" i="19"/>
  <c r="G136" i="19" s="1"/>
  <c r="I137" i="19"/>
  <c r="I136" i="19" s="1"/>
  <c r="K137" i="19"/>
  <c r="M137" i="19"/>
  <c r="O137" i="19"/>
  <c r="Q137" i="19"/>
  <c r="Q136" i="19" s="1"/>
  <c r="V137" i="19"/>
  <c r="G148" i="19"/>
  <c r="M148" i="19" s="1"/>
  <c r="I148" i="19"/>
  <c r="K148" i="19"/>
  <c r="O148" i="19"/>
  <c r="Q148" i="19"/>
  <c r="V148" i="19"/>
  <c r="V136" i="19" s="1"/>
  <c r="G152" i="19"/>
  <c r="I152" i="19"/>
  <c r="K152" i="19"/>
  <c r="M152" i="19"/>
  <c r="O152" i="19"/>
  <c r="Q152" i="19"/>
  <c r="V152" i="19"/>
  <c r="G157" i="19"/>
  <c r="M157" i="19" s="1"/>
  <c r="I157" i="19"/>
  <c r="K157" i="19"/>
  <c r="K136" i="19" s="1"/>
  <c r="O157" i="19"/>
  <c r="Q157" i="19"/>
  <c r="V157" i="19"/>
  <c r="G160" i="19"/>
  <c r="M160" i="19" s="1"/>
  <c r="I160" i="19"/>
  <c r="K160" i="19"/>
  <c r="O160" i="19"/>
  <c r="Q160" i="19"/>
  <c r="V160" i="19"/>
  <c r="G164" i="19"/>
  <c r="M164" i="19" s="1"/>
  <c r="I164" i="19"/>
  <c r="K164" i="19"/>
  <c r="O164" i="19"/>
  <c r="Q164" i="19"/>
  <c r="V164" i="19"/>
  <c r="I168" i="19"/>
  <c r="K168" i="19"/>
  <c r="M168" i="19"/>
  <c r="Q168" i="19"/>
  <c r="G169" i="19"/>
  <c r="G168" i="19" s="1"/>
  <c r="I169" i="19"/>
  <c r="K169" i="19"/>
  <c r="M169" i="19"/>
  <c r="O169" i="19"/>
  <c r="O168" i="19" s="1"/>
  <c r="Q169" i="19"/>
  <c r="V169" i="19"/>
  <c r="V168" i="19" s="1"/>
  <c r="G175" i="19"/>
  <c r="G174" i="19" s="1"/>
  <c r="I175" i="19"/>
  <c r="I174" i="19" s="1"/>
  <c r="K175" i="19"/>
  <c r="O175" i="19"/>
  <c r="Q175" i="19"/>
  <c r="V175" i="19"/>
  <c r="V174" i="19" s="1"/>
  <c r="G176" i="19"/>
  <c r="I176" i="19"/>
  <c r="K176" i="19"/>
  <c r="K174" i="19" s="1"/>
  <c r="M176" i="19"/>
  <c r="O176" i="19"/>
  <c r="Q176" i="19"/>
  <c r="V176" i="19"/>
  <c r="G177" i="19"/>
  <c r="M177" i="19" s="1"/>
  <c r="I177" i="19"/>
  <c r="K177" i="19"/>
  <c r="O177" i="19"/>
  <c r="Q177" i="19"/>
  <c r="V177" i="19"/>
  <c r="G179" i="19"/>
  <c r="M179" i="19" s="1"/>
  <c r="I179" i="19"/>
  <c r="K179" i="19"/>
  <c r="O179" i="19"/>
  <c r="Q179" i="19"/>
  <c r="V179" i="19"/>
  <c r="G181" i="19"/>
  <c r="M181" i="19" s="1"/>
  <c r="I181" i="19"/>
  <c r="K181" i="19"/>
  <c r="O181" i="19"/>
  <c r="Q181" i="19"/>
  <c r="V181" i="19"/>
  <c r="G183" i="19"/>
  <c r="I183" i="19"/>
  <c r="K183" i="19"/>
  <c r="M183" i="19"/>
  <c r="O183" i="19"/>
  <c r="Q183" i="19"/>
  <c r="V183" i="19"/>
  <c r="G185" i="19"/>
  <c r="I185" i="19"/>
  <c r="K185" i="19"/>
  <c r="M185" i="19"/>
  <c r="O185" i="19"/>
  <c r="O174" i="19" s="1"/>
  <c r="Q185" i="19"/>
  <c r="V185" i="19"/>
  <c r="G187" i="19"/>
  <c r="I187" i="19"/>
  <c r="K187" i="19"/>
  <c r="M187" i="19"/>
  <c r="O187" i="19"/>
  <c r="Q187" i="19"/>
  <c r="Q174" i="19" s="1"/>
  <c r="V187" i="19"/>
  <c r="G189" i="19"/>
  <c r="M189" i="19" s="1"/>
  <c r="I189" i="19"/>
  <c r="K189" i="19"/>
  <c r="O189" i="19"/>
  <c r="Q189" i="19"/>
  <c r="V189" i="19"/>
  <c r="Q191" i="19"/>
  <c r="V191" i="19"/>
  <c r="G192" i="19"/>
  <c r="M192" i="19" s="1"/>
  <c r="M191" i="19" s="1"/>
  <c r="I192" i="19"/>
  <c r="K192" i="19"/>
  <c r="K191" i="19" s="1"/>
  <c r="O192" i="19"/>
  <c r="Q192" i="19"/>
  <c r="V192" i="19"/>
  <c r="G194" i="19"/>
  <c r="M194" i="19" s="1"/>
  <c r="I194" i="19"/>
  <c r="I191" i="19" s="1"/>
  <c r="K194" i="19"/>
  <c r="O194" i="19"/>
  <c r="O191" i="19" s="1"/>
  <c r="Q194" i="19"/>
  <c r="V194" i="19"/>
  <c r="AE196" i="19"/>
  <c r="G274" i="18"/>
  <c r="BA186" i="18"/>
  <c r="BA165" i="18"/>
  <c r="BA154" i="18"/>
  <c r="BA132" i="18"/>
  <c r="BA129" i="18"/>
  <c r="BA35" i="18"/>
  <c r="BA30" i="18"/>
  <c r="BA26" i="18"/>
  <c r="BA17" i="18"/>
  <c r="BA10" i="18"/>
  <c r="G9" i="18"/>
  <c r="I9" i="18"/>
  <c r="I8" i="18" s="1"/>
  <c r="K9" i="18"/>
  <c r="K8" i="18" s="1"/>
  <c r="M9" i="18"/>
  <c r="O9" i="18"/>
  <c r="O8" i="18" s="1"/>
  <c r="Q9" i="18"/>
  <c r="Q8" i="18" s="1"/>
  <c r="V9" i="18"/>
  <c r="V8" i="18" s="1"/>
  <c r="G16" i="18"/>
  <c r="I16" i="18"/>
  <c r="K16" i="18"/>
  <c r="M16" i="18"/>
  <c r="O16" i="18"/>
  <c r="Q16" i="18"/>
  <c r="V16" i="18"/>
  <c r="G25" i="18"/>
  <c r="I25" i="18"/>
  <c r="K25" i="18"/>
  <c r="M25" i="18"/>
  <c r="O25" i="18"/>
  <c r="Q25" i="18"/>
  <c r="V25" i="18"/>
  <c r="G29" i="18"/>
  <c r="I29" i="18"/>
  <c r="K29" i="18"/>
  <c r="M29" i="18"/>
  <c r="O29" i="18"/>
  <c r="Q29" i="18"/>
  <c r="V29" i="18"/>
  <c r="G34" i="18"/>
  <c r="M34" i="18" s="1"/>
  <c r="I34" i="18"/>
  <c r="K34" i="18"/>
  <c r="O34" i="18"/>
  <c r="Q34" i="18"/>
  <c r="V34" i="18"/>
  <c r="G39" i="18"/>
  <c r="M39" i="18" s="1"/>
  <c r="I39" i="18"/>
  <c r="K39" i="18"/>
  <c r="O39" i="18"/>
  <c r="Q39" i="18"/>
  <c r="V39" i="18"/>
  <c r="G44" i="18"/>
  <c r="M44" i="18" s="1"/>
  <c r="I44" i="18"/>
  <c r="K44" i="18"/>
  <c r="O44" i="18"/>
  <c r="Q44" i="18"/>
  <c r="V44" i="18"/>
  <c r="G49" i="18"/>
  <c r="G8" i="18" s="1"/>
  <c r="I49" i="18"/>
  <c r="K49" i="18"/>
  <c r="O49" i="18"/>
  <c r="Q49" i="18"/>
  <c r="V49" i="18"/>
  <c r="G58" i="18"/>
  <c r="I58" i="18"/>
  <c r="K58" i="18"/>
  <c r="M58" i="18"/>
  <c r="O58" i="18"/>
  <c r="Q58" i="18"/>
  <c r="V58" i="18"/>
  <c r="G62" i="18"/>
  <c r="I62" i="18"/>
  <c r="K62" i="18"/>
  <c r="M62" i="18"/>
  <c r="O62" i="18"/>
  <c r="Q62" i="18"/>
  <c r="V62" i="18"/>
  <c r="G66" i="18"/>
  <c r="I66" i="18"/>
  <c r="K66" i="18"/>
  <c r="M66" i="18"/>
  <c r="O66" i="18"/>
  <c r="Q66" i="18"/>
  <c r="V66" i="18"/>
  <c r="G81" i="18"/>
  <c r="I81" i="18"/>
  <c r="K81" i="18"/>
  <c r="M81" i="18"/>
  <c r="O81" i="18"/>
  <c r="Q81" i="18"/>
  <c r="V81" i="18"/>
  <c r="G93" i="18"/>
  <c r="I93" i="18"/>
  <c r="K93" i="18"/>
  <c r="M93" i="18"/>
  <c r="O93" i="18"/>
  <c r="Q93" i="18"/>
  <c r="V93" i="18"/>
  <c r="G98" i="18"/>
  <c r="M98" i="18" s="1"/>
  <c r="I98" i="18"/>
  <c r="I97" i="18" s="1"/>
  <c r="K98" i="18"/>
  <c r="K97" i="18" s="1"/>
  <c r="O98" i="18"/>
  <c r="O97" i="18" s="1"/>
  <c r="Q98" i="18"/>
  <c r="V98" i="18"/>
  <c r="G106" i="18"/>
  <c r="G97" i="18" s="1"/>
  <c r="I106" i="18"/>
  <c r="K106" i="18"/>
  <c r="O106" i="18"/>
  <c r="Q106" i="18"/>
  <c r="V106" i="18"/>
  <c r="G110" i="18"/>
  <c r="I110" i="18"/>
  <c r="K110" i="18"/>
  <c r="M110" i="18"/>
  <c r="O110" i="18"/>
  <c r="Q110" i="18"/>
  <c r="V110" i="18"/>
  <c r="G114" i="18"/>
  <c r="I114" i="18"/>
  <c r="K114" i="18"/>
  <c r="M114" i="18"/>
  <c r="O114" i="18"/>
  <c r="Q114" i="18"/>
  <c r="V114" i="18"/>
  <c r="G118" i="18"/>
  <c r="I118" i="18"/>
  <c r="K118" i="18"/>
  <c r="M118" i="18"/>
  <c r="O118" i="18"/>
  <c r="Q118" i="18"/>
  <c r="Q97" i="18" s="1"/>
  <c r="V118" i="18"/>
  <c r="G123" i="18"/>
  <c r="I123" i="18"/>
  <c r="K123" i="18"/>
  <c r="M123" i="18"/>
  <c r="O123" i="18"/>
  <c r="Q123" i="18"/>
  <c r="V123" i="18"/>
  <c r="V97" i="18" s="1"/>
  <c r="G128" i="18"/>
  <c r="G127" i="18" s="1"/>
  <c r="I128" i="18"/>
  <c r="I127" i="18" s="1"/>
  <c r="K128" i="18"/>
  <c r="K127" i="18" s="1"/>
  <c r="O128" i="18"/>
  <c r="Q128" i="18"/>
  <c r="V128" i="18"/>
  <c r="V127" i="18" s="1"/>
  <c r="G137" i="18"/>
  <c r="M137" i="18" s="1"/>
  <c r="I137" i="18"/>
  <c r="K137" i="18"/>
  <c r="O137" i="18"/>
  <c r="Q137" i="18"/>
  <c r="V137" i="18"/>
  <c r="G141" i="18"/>
  <c r="M141" i="18" s="1"/>
  <c r="I141" i="18"/>
  <c r="K141" i="18"/>
  <c r="O141" i="18"/>
  <c r="Q141" i="18"/>
  <c r="V141" i="18"/>
  <c r="G153" i="18"/>
  <c r="I153" i="18"/>
  <c r="K153" i="18"/>
  <c r="M153" i="18"/>
  <c r="O153" i="18"/>
  <c r="Q153" i="18"/>
  <c r="V153" i="18"/>
  <c r="G157" i="18"/>
  <c r="I157" i="18"/>
  <c r="K157" i="18"/>
  <c r="M157" i="18"/>
  <c r="O157" i="18"/>
  <c r="O127" i="18" s="1"/>
  <c r="Q157" i="18"/>
  <c r="V157" i="18"/>
  <c r="G161" i="18"/>
  <c r="I161" i="18"/>
  <c r="K161" i="18"/>
  <c r="M161" i="18"/>
  <c r="O161" i="18"/>
  <c r="Q161" i="18"/>
  <c r="V161" i="18"/>
  <c r="G164" i="18"/>
  <c r="I164" i="18"/>
  <c r="K164" i="18"/>
  <c r="M164" i="18"/>
  <c r="O164" i="18"/>
  <c r="Q164" i="18"/>
  <c r="V164" i="18"/>
  <c r="G168" i="18"/>
  <c r="M168" i="18" s="1"/>
  <c r="I168" i="18"/>
  <c r="K168" i="18"/>
  <c r="O168" i="18"/>
  <c r="Q168" i="18"/>
  <c r="Q127" i="18" s="1"/>
  <c r="V168" i="18"/>
  <c r="G170" i="18"/>
  <c r="M170" i="18" s="1"/>
  <c r="I170" i="18"/>
  <c r="K170" i="18"/>
  <c r="O170" i="18"/>
  <c r="Q170" i="18"/>
  <c r="V170" i="18"/>
  <c r="G173" i="18"/>
  <c r="M173" i="18" s="1"/>
  <c r="I173" i="18"/>
  <c r="K173" i="18"/>
  <c r="O173" i="18"/>
  <c r="Q173" i="18"/>
  <c r="V173" i="18"/>
  <c r="G179" i="18"/>
  <c r="K179" i="18"/>
  <c r="G180" i="18"/>
  <c r="I180" i="18"/>
  <c r="I179" i="18" s="1"/>
  <c r="K180" i="18"/>
  <c r="M180" i="18"/>
  <c r="M179" i="18" s="1"/>
  <c r="O180" i="18"/>
  <c r="O179" i="18" s="1"/>
  <c r="Q180" i="18"/>
  <c r="Q179" i="18" s="1"/>
  <c r="V180" i="18"/>
  <c r="V179" i="18" s="1"/>
  <c r="K184" i="18"/>
  <c r="G185" i="18"/>
  <c r="I185" i="18"/>
  <c r="K185" i="18"/>
  <c r="M185" i="18"/>
  <c r="O185" i="18"/>
  <c r="Q185" i="18"/>
  <c r="Q184" i="18" s="1"/>
  <c r="V185" i="18"/>
  <c r="V184" i="18" s="1"/>
  <c r="G200" i="18"/>
  <c r="I200" i="18"/>
  <c r="K200" i="18"/>
  <c r="M200" i="18"/>
  <c r="O200" i="18"/>
  <c r="O184" i="18" s="1"/>
  <c r="Q200" i="18"/>
  <c r="V200" i="18"/>
  <c r="G203" i="18"/>
  <c r="I203" i="18"/>
  <c r="K203" i="18"/>
  <c r="M203" i="18"/>
  <c r="O203" i="18"/>
  <c r="Q203" i="18"/>
  <c r="V203" i="18"/>
  <c r="G211" i="18"/>
  <c r="G184" i="18" s="1"/>
  <c r="I211" i="18"/>
  <c r="K211" i="18"/>
  <c r="O211" i="18"/>
  <c r="Q211" i="18"/>
  <c r="V211" i="18"/>
  <c r="G215" i="18"/>
  <c r="M215" i="18" s="1"/>
  <c r="I215" i="18"/>
  <c r="I184" i="18" s="1"/>
  <c r="K215" i="18"/>
  <c r="O215" i="18"/>
  <c r="Q215" i="18"/>
  <c r="V215" i="18"/>
  <c r="G218" i="18"/>
  <c r="G219" i="18"/>
  <c r="I219" i="18"/>
  <c r="I218" i="18" s="1"/>
  <c r="K219" i="18"/>
  <c r="M219" i="18"/>
  <c r="M218" i="18" s="1"/>
  <c r="O219" i="18"/>
  <c r="O218" i="18" s="1"/>
  <c r="Q219" i="18"/>
  <c r="Q218" i="18" s="1"/>
  <c r="V219" i="18"/>
  <c r="G224" i="18"/>
  <c r="I224" i="18"/>
  <c r="K224" i="18"/>
  <c r="K218" i="18" s="1"/>
  <c r="M224" i="18"/>
  <c r="O224" i="18"/>
  <c r="Q224" i="18"/>
  <c r="V224" i="18"/>
  <c r="G229" i="18"/>
  <c r="I229" i="18"/>
  <c r="K229" i="18"/>
  <c r="M229" i="18"/>
  <c r="O229" i="18"/>
  <c r="Q229" i="18"/>
  <c r="V229" i="18"/>
  <c r="G234" i="18"/>
  <c r="I234" i="18"/>
  <c r="K234" i="18"/>
  <c r="M234" i="18"/>
  <c r="O234" i="18"/>
  <c r="Q234" i="18"/>
  <c r="V234" i="18"/>
  <c r="V218" i="18" s="1"/>
  <c r="G238" i="18"/>
  <c r="I238" i="18"/>
  <c r="K238" i="18"/>
  <c r="M238" i="18"/>
  <c r="O238" i="18"/>
  <c r="Q238" i="18"/>
  <c r="V238" i="18"/>
  <c r="G242" i="18"/>
  <c r="G243" i="18"/>
  <c r="M243" i="18" s="1"/>
  <c r="M242" i="18" s="1"/>
  <c r="I243" i="18"/>
  <c r="I242" i="18" s="1"/>
  <c r="K243" i="18"/>
  <c r="K242" i="18" s="1"/>
  <c r="O243" i="18"/>
  <c r="Q243" i="18"/>
  <c r="V243" i="18"/>
  <c r="G248" i="18"/>
  <c r="M248" i="18" s="1"/>
  <c r="I248" i="18"/>
  <c r="K248" i="18"/>
  <c r="O248" i="18"/>
  <c r="Q248" i="18"/>
  <c r="V248" i="18"/>
  <c r="G252" i="18"/>
  <c r="I252" i="18"/>
  <c r="K252" i="18"/>
  <c r="M252" i="18"/>
  <c r="O252" i="18"/>
  <c r="Q252" i="18"/>
  <c r="V252" i="18"/>
  <c r="G255" i="18"/>
  <c r="I255" i="18"/>
  <c r="K255" i="18"/>
  <c r="M255" i="18"/>
  <c r="O255" i="18"/>
  <c r="O242" i="18" s="1"/>
  <c r="Q255" i="18"/>
  <c r="V255" i="18"/>
  <c r="G258" i="18"/>
  <c r="I258" i="18"/>
  <c r="K258" i="18"/>
  <c r="M258" i="18"/>
  <c r="O258" i="18"/>
  <c r="Q258" i="18"/>
  <c r="Q242" i="18" s="1"/>
  <c r="V258" i="18"/>
  <c r="G261" i="18"/>
  <c r="I261" i="18"/>
  <c r="K261" i="18"/>
  <c r="M261" i="18"/>
  <c r="O261" i="18"/>
  <c r="Q261" i="18"/>
  <c r="V261" i="18"/>
  <c r="V242" i="18" s="1"/>
  <c r="G264" i="18"/>
  <c r="I264" i="18"/>
  <c r="K264" i="18"/>
  <c r="M264" i="18"/>
  <c r="O264" i="18"/>
  <c r="Q264" i="18"/>
  <c r="V264" i="18"/>
  <c r="G267" i="18"/>
  <c r="O267" i="18"/>
  <c r="Q267" i="18"/>
  <c r="V267" i="18"/>
  <c r="G268" i="18"/>
  <c r="M268" i="18" s="1"/>
  <c r="M267" i="18" s="1"/>
  <c r="I268" i="18"/>
  <c r="I267" i="18" s="1"/>
  <c r="K268" i="18"/>
  <c r="K267" i="18" s="1"/>
  <c r="O268" i="18"/>
  <c r="Q268" i="18"/>
  <c r="V268" i="18"/>
  <c r="AE274" i="18"/>
  <c r="AF274" i="18"/>
  <c r="G490" i="17"/>
  <c r="BA465" i="17"/>
  <c r="BA308" i="17"/>
  <c r="BA302" i="17"/>
  <c r="BA202" i="17"/>
  <c r="BA195" i="17"/>
  <c r="BA188" i="17"/>
  <c r="BA162" i="17"/>
  <c r="BA142" i="17"/>
  <c r="BA139" i="17"/>
  <c r="BA129" i="17"/>
  <c r="BA123" i="17"/>
  <c r="BA117" i="17"/>
  <c r="BA100" i="17"/>
  <c r="BA38" i="17"/>
  <c r="BA10" i="17"/>
  <c r="G9" i="17"/>
  <c r="M9" i="17" s="1"/>
  <c r="I9" i="17"/>
  <c r="I8" i="17" s="1"/>
  <c r="K9" i="17"/>
  <c r="K8" i="17" s="1"/>
  <c r="O9" i="17"/>
  <c r="O8" i="17" s="1"/>
  <c r="Q9" i="17"/>
  <c r="Q8" i="17" s="1"/>
  <c r="V9" i="17"/>
  <c r="V8" i="17" s="1"/>
  <c r="G37" i="17"/>
  <c r="I37" i="17"/>
  <c r="K37" i="17"/>
  <c r="M37" i="17"/>
  <c r="O37" i="17"/>
  <c r="Q37" i="17"/>
  <c r="V37" i="17"/>
  <c r="G42" i="17"/>
  <c r="I42" i="17"/>
  <c r="K42" i="17"/>
  <c r="M42" i="17"/>
  <c r="O42" i="17"/>
  <c r="Q42" i="17"/>
  <c r="V42" i="17"/>
  <c r="G50" i="17"/>
  <c r="M50" i="17" s="1"/>
  <c r="I50" i="17"/>
  <c r="K50" i="17"/>
  <c r="O50" i="17"/>
  <c r="Q50" i="17"/>
  <c r="V50" i="17"/>
  <c r="G57" i="17"/>
  <c r="M57" i="17" s="1"/>
  <c r="I57" i="17"/>
  <c r="K57" i="17"/>
  <c r="O57" i="17"/>
  <c r="Q57" i="17"/>
  <c r="V57" i="17"/>
  <c r="G62" i="17"/>
  <c r="M62" i="17" s="1"/>
  <c r="I62" i="17"/>
  <c r="K62" i="17"/>
  <c r="O62" i="17"/>
  <c r="Q62" i="17"/>
  <c r="V62" i="17"/>
  <c r="G67" i="17"/>
  <c r="I67" i="17"/>
  <c r="K67" i="17"/>
  <c r="M67" i="17"/>
  <c r="O67" i="17"/>
  <c r="Q67" i="17"/>
  <c r="V67" i="17"/>
  <c r="G71" i="17"/>
  <c r="M71" i="17" s="1"/>
  <c r="I71" i="17"/>
  <c r="K71" i="17"/>
  <c r="O71" i="17"/>
  <c r="Q71" i="17"/>
  <c r="V71" i="17"/>
  <c r="G75" i="17"/>
  <c r="M75" i="17" s="1"/>
  <c r="I75" i="17"/>
  <c r="K75" i="17"/>
  <c r="O75" i="17"/>
  <c r="Q75" i="17"/>
  <c r="V75" i="17"/>
  <c r="G95" i="17"/>
  <c r="M95" i="17" s="1"/>
  <c r="I95" i="17"/>
  <c r="K95" i="17"/>
  <c r="O95" i="17"/>
  <c r="Q95" i="17"/>
  <c r="V95" i="17"/>
  <c r="G99" i="17"/>
  <c r="I99" i="17"/>
  <c r="K99" i="17"/>
  <c r="M99" i="17"/>
  <c r="O99" i="17"/>
  <c r="Q99" i="17"/>
  <c r="V99" i="17"/>
  <c r="O103" i="17"/>
  <c r="G104" i="17"/>
  <c r="I104" i="17"/>
  <c r="I103" i="17" s="1"/>
  <c r="K104" i="17"/>
  <c r="K103" i="17" s="1"/>
  <c r="M104" i="17"/>
  <c r="O104" i="17"/>
  <c r="Q104" i="17"/>
  <c r="Q103" i="17" s="1"/>
  <c r="V104" i="17"/>
  <c r="V103" i="17" s="1"/>
  <c r="G109" i="17"/>
  <c r="M109" i="17" s="1"/>
  <c r="I109" i="17"/>
  <c r="K109" i="17"/>
  <c r="O109" i="17"/>
  <c r="Q109" i="17"/>
  <c r="V109" i="17"/>
  <c r="G113" i="17"/>
  <c r="I113" i="17"/>
  <c r="K113" i="17"/>
  <c r="M113" i="17"/>
  <c r="O113" i="17"/>
  <c r="Q113" i="17"/>
  <c r="V113" i="17"/>
  <c r="G116" i="17"/>
  <c r="M116" i="17" s="1"/>
  <c r="I116" i="17"/>
  <c r="K116" i="17"/>
  <c r="O116" i="17"/>
  <c r="Q116" i="17"/>
  <c r="V116" i="17"/>
  <c r="G122" i="17"/>
  <c r="M122" i="17" s="1"/>
  <c r="I122" i="17"/>
  <c r="K122" i="17"/>
  <c r="O122" i="17"/>
  <c r="Q122" i="17"/>
  <c r="V122" i="17"/>
  <c r="G128" i="17"/>
  <c r="M128" i="17" s="1"/>
  <c r="I128" i="17"/>
  <c r="K128" i="17"/>
  <c r="O128" i="17"/>
  <c r="Q128" i="17"/>
  <c r="V128" i="17"/>
  <c r="G138" i="17"/>
  <c r="G137" i="17" s="1"/>
  <c r="I138" i="17"/>
  <c r="I137" i="17" s="1"/>
  <c r="K138" i="17"/>
  <c r="K137" i="17" s="1"/>
  <c r="O138" i="17"/>
  <c r="O137" i="17" s="1"/>
  <c r="Q138" i="17"/>
  <c r="Q137" i="17" s="1"/>
  <c r="V138" i="17"/>
  <c r="V137" i="17" s="1"/>
  <c r="G147" i="17"/>
  <c r="I147" i="17"/>
  <c r="K147" i="17"/>
  <c r="M147" i="17"/>
  <c r="O147" i="17"/>
  <c r="Q147" i="17"/>
  <c r="V147" i="17"/>
  <c r="G151" i="17"/>
  <c r="I151" i="17"/>
  <c r="K151" i="17"/>
  <c r="M151" i="17"/>
  <c r="O151" i="17"/>
  <c r="Q151" i="17"/>
  <c r="V151" i="17"/>
  <c r="G161" i="17"/>
  <c r="I161" i="17"/>
  <c r="K161" i="17"/>
  <c r="M161" i="17"/>
  <c r="O161" i="17"/>
  <c r="Q161" i="17"/>
  <c r="V161" i="17"/>
  <c r="G165" i="17"/>
  <c r="M165" i="17" s="1"/>
  <c r="I165" i="17"/>
  <c r="K165" i="17"/>
  <c r="O165" i="17"/>
  <c r="Q165" i="17"/>
  <c r="V165" i="17"/>
  <c r="G169" i="17"/>
  <c r="M169" i="17" s="1"/>
  <c r="I169" i="17"/>
  <c r="K169" i="17"/>
  <c r="O169" i="17"/>
  <c r="Q169" i="17"/>
  <c r="V169" i="17"/>
  <c r="G172" i="17"/>
  <c r="M172" i="17" s="1"/>
  <c r="I172" i="17"/>
  <c r="K172" i="17"/>
  <c r="O172" i="17"/>
  <c r="Q172" i="17"/>
  <c r="V172" i="17"/>
  <c r="G175" i="17"/>
  <c r="I175" i="17"/>
  <c r="K175" i="17"/>
  <c r="M175" i="17"/>
  <c r="O175" i="17"/>
  <c r="Q175" i="17"/>
  <c r="V175" i="17"/>
  <c r="G180" i="17"/>
  <c r="M180" i="17" s="1"/>
  <c r="I180" i="17"/>
  <c r="K180" i="17"/>
  <c r="O180" i="17"/>
  <c r="Q180" i="17"/>
  <c r="V180" i="17"/>
  <c r="Q186" i="17"/>
  <c r="G187" i="17"/>
  <c r="I187" i="17"/>
  <c r="I186" i="17" s="1"/>
  <c r="K187" i="17"/>
  <c r="K186" i="17" s="1"/>
  <c r="M187" i="17"/>
  <c r="O187" i="17"/>
  <c r="O186" i="17" s="1"/>
  <c r="Q187" i="17"/>
  <c r="V187" i="17"/>
  <c r="V186" i="17" s="1"/>
  <c r="G194" i="17"/>
  <c r="I194" i="17"/>
  <c r="K194" i="17"/>
  <c r="M194" i="17"/>
  <c r="O194" i="17"/>
  <c r="Q194" i="17"/>
  <c r="V194" i="17"/>
  <c r="G201" i="17"/>
  <c r="G186" i="17" s="1"/>
  <c r="I201" i="17"/>
  <c r="K201" i="17"/>
  <c r="O201" i="17"/>
  <c r="Q201" i="17"/>
  <c r="V201" i="17"/>
  <c r="G205" i="17"/>
  <c r="I205" i="17"/>
  <c r="O205" i="17"/>
  <c r="G206" i="17"/>
  <c r="M206" i="17" s="1"/>
  <c r="M205" i="17" s="1"/>
  <c r="I206" i="17"/>
  <c r="K206" i="17"/>
  <c r="K205" i="17" s="1"/>
  <c r="O206" i="17"/>
  <c r="Q206" i="17"/>
  <c r="Q205" i="17" s="1"/>
  <c r="V206" i="17"/>
  <c r="V205" i="17" s="1"/>
  <c r="G210" i="17"/>
  <c r="I210" i="17"/>
  <c r="K210" i="17"/>
  <c r="M210" i="17"/>
  <c r="O210" i="17"/>
  <c r="Q210" i="17"/>
  <c r="V210" i="17"/>
  <c r="G214" i="17"/>
  <c r="M214" i="17" s="1"/>
  <c r="I214" i="17"/>
  <c r="I213" i="17" s="1"/>
  <c r="K214" i="17"/>
  <c r="K213" i="17" s="1"/>
  <c r="O214" i="17"/>
  <c r="Q214" i="17"/>
  <c r="Q213" i="17" s="1"/>
  <c r="V214" i="17"/>
  <c r="V213" i="17" s="1"/>
  <c r="G222" i="17"/>
  <c r="I222" i="17"/>
  <c r="K222" i="17"/>
  <c r="M222" i="17"/>
  <c r="O222" i="17"/>
  <c r="Q222" i="17"/>
  <c r="V222" i="17"/>
  <c r="G231" i="17"/>
  <c r="I231" i="17"/>
  <c r="K231" i="17"/>
  <c r="M231" i="17"/>
  <c r="O231" i="17"/>
  <c r="Q231" i="17"/>
  <c r="V231" i="17"/>
  <c r="G237" i="17"/>
  <c r="M237" i="17" s="1"/>
  <c r="I237" i="17"/>
  <c r="K237" i="17"/>
  <c r="O237" i="17"/>
  <c r="Q237" i="17"/>
  <c r="V237" i="17"/>
  <c r="G241" i="17"/>
  <c r="M241" i="17" s="1"/>
  <c r="I241" i="17"/>
  <c r="K241" i="17"/>
  <c r="O241" i="17"/>
  <c r="Q241" i="17"/>
  <c r="V241" i="17"/>
  <c r="G254" i="17"/>
  <c r="I254" i="17"/>
  <c r="K254" i="17"/>
  <c r="M254" i="17"/>
  <c r="O254" i="17"/>
  <c r="Q254" i="17"/>
  <c r="V254" i="17"/>
  <c r="G260" i="17"/>
  <c r="I260" i="17"/>
  <c r="K260" i="17"/>
  <c r="M260" i="17"/>
  <c r="O260" i="17"/>
  <c r="Q260" i="17"/>
  <c r="V260" i="17"/>
  <c r="G264" i="17"/>
  <c r="M264" i="17" s="1"/>
  <c r="I264" i="17"/>
  <c r="K264" i="17"/>
  <c r="O264" i="17"/>
  <c r="O213" i="17" s="1"/>
  <c r="Q264" i="17"/>
  <c r="V264" i="17"/>
  <c r="G271" i="17"/>
  <c r="M271" i="17" s="1"/>
  <c r="I271" i="17"/>
  <c r="K271" i="17"/>
  <c r="O271" i="17"/>
  <c r="Q271" i="17"/>
  <c r="V271" i="17"/>
  <c r="G277" i="17"/>
  <c r="I277" i="17"/>
  <c r="K277" i="17"/>
  <c r="M277" i="17"/>
  <c r="O277" i="17"/>
  <c r="Q277" i="17"/>
  <c r="V277" i="17"/>
  <c r="G288" i="17"/>
  <c r="I288" i="17"/>
  <c r="K288" i="17"/>
  <c r="M288" i="17"/>
  <c r="O288" i="17"/>
  <c r="Q288" i="17"/>
  <c r="V288" i="17"/>
  <c r="G294" i="17"/>
  <c r="M294" i="17" s="1"/>
  <c r="I294" i="17"/>
  <c r="K294" i="17"/>
  <c r="O294" i="17"/>
  <c r="Q294" i="17"/>
  <c r="V294" i="17"/>
  <c r="G301" i="17"/>
  <c r="M301" i="17" s="1"/>
  <c r="I301" i="17"/>
  <c r="K301" i="17"/>
  <c r="K300" i="17" s="1"/>
  <c r="O301" i="17"/>
  <c r="Q301" i="17"/>
  <c r="V301" i="17"/>
  <c r="V300" i="17" s="1"/>
  <c r="G307" i="17"/>
  <c r="I307" i="17"/>
  <c r="K307" i="17"/>
  <c r="M307" i="17"/>
  <c r="O307" i="17"/>
  <c r="Q307" i="17"/>
  <c r="V307" i="17"/>
  <c r="G313" i="17"/>
  <c r="G300" i="17" s="1"/>
  <c r="I313" i="17"/>
  <c r="K313" i="17"/>
  <c r="O313" i="17"/>
  <c r="O300" i="17" s="1"/>
  <c r="Q313" i="17"/>
  <c r="V313" i="17"/>
  <c r="G320" i="17"/>
  <c r="M320" i="17" s="1"/>
  <c r="I320" i="17"/>
  <c r="K320" i="17"/>
  <c r="O320" i="17"/>
  <c r="Q320" i="17"/>
  <c r="Q300" i="17" s="1"/>
  <c r="V320" i="17"/>
  <c r="G327" i="17"/>
  <c r="I327" i="17"/>
  <c r="K327" i="17"/>
  <c r="M327" i="17"/>
  <c r="O327" i="17"/>
  <c r="Q327" i="17"/>
  <c r="V327" i="17"/>
  <c r="G331" i="17"/>
  <c r="I331" i="17"/>
  <c r="K331" i="17"/>
  <c r="M331" i="17"/>
  <c r="O331" i="17"/>
  <c r="Q331" i="17"/>
  <c r="V331" i="17"/>
  <c r="G338" i="17"/>
  <c r="M338" i="17" s="1"/>
  <c r="I338" i="17"/>
  <c r="K338" i="17"/>
  <c r="O338" i="17"/>
  <c r="Q338" i="17"/>
  <c r="V338" i="17"/>
  <c r="G341" i="17"/>
  <c r="M341" i="17" s="1"/>
  <c r="I341" i="17"/>
  <c r="I300" i="17" s="1"/>
  <c r="K341" i="17"/>
  <c r="O341" i="17"/>
  <c r="Q341" i="17"/>
  <c r="V341" i="17"/>
  <c r="G344" i="17"/>
  <c r="I344" i="17"/>
  <c r="K344" i="17"/>
  <c r="M344" i="17"/>
  <c r="O344" i="17"/>
  <c r="Q344" i="17"/>
  <c r="V344" i="17"/>
  <c r="G350" i="17"/>
  <c r="I350" i="17"/>
  <c r="K350" i="17"/>
  <c r="M350" i="17"/>
  <c r="O350" i="17"/>
  <c r="Q350" i="17"/>
  <c r="V350" i="17"/>
  <c r="G356" i="17"/>
  <c r="M356" i="17" s="1"/>
  <c r="I356" i="17"/>
  <c r="K356" i="17"/>
  <c r="O356" i="17"/>
  <c r="Q356" i="17"/>
  <c r="V356" i="17"/>
  <c r="G362" i="17"/>
  <c r="M362" i="17" s="1"/>
  <c r="I362" i="17"/>
  <c r="K362" i="17"/>
  <c r="O362" i="17"/>
  <c r="Q362" i="17"/>
  <c r="V362" i="17"/>
  <c r="G365" i="17"/>
  <c r="I365" i="17"/>
  <c r="K365" i="17"/>
  <c r="M365" i="17"/>
  <c r="O365" i="17"/>
  <c r="Q365" i="17"/>
  <c r="V365" i="17"/>
  <c r="G369" i="17"/>
  <c r="G368" i="17" s="1"/>
  <c r="I369" i="17"/>
  <c r="I368" i="17" s="1"/>
  <c r="K369" i="17"/>
  <c r="O369" i="17"/>
  <c r="O368" i="17" s="1"/>
  <c r="Q369" i="17"/>
  <c r="Q368" i="17" s="1"/>
  <c r="V369" i="17"/>
  <c r="G372" i="17"/>
  <c r="M372" i="17" s="1"/>
  <c r="I372" i="17"/>
  <c r="K372" i="17"/>
  <c r="O372" i="17"/>
  <c r="Q372" i="17"/>
  <c r="V372" i="17"/>
  <c r="G379" i="17"/>
  <c r="I379" i="17"/>
  <c r="K379" i="17"/>
  <c r="K368" i="17" s="1"/>
  <c r="M379" i="17"/>
  <c r="O379" i="17"/>
  <c r="Q379" i="17"/>
  <c r="V379" i="17"/>
  <c r="V368" i="17" s="1"/>
  <c r="G383" i="17"/>
  <c r="I383" i="17"/>
  <c r="K383" i="17"/>
  <c r="M383" i="17"/>
  <c r="O383" i="17"/>
  <c r="Q383" i="17"/>
  <c r="V383" i="17"/>
  <c r="G389" i="17"/>
  <c r="M389" i="17" s="1"/>
  <c r="I389" i="17"/>
  <c r="K389" i="17"/>
  <c r="O389" i="17"/>
  <c r="Q389" i="17"/>
  <c r="V389" i="17"/>
  <c r="G395" i="17"/>
  <c r="M395" i="17" s="1"/>
  <c r="I395" i="17"/>
  <c r="K395" i="17"/>
  <c r="O395" i="17"/>
  <c r="Q395" i="17"/>
  <c r="V395" i="17"/>
  <c r="G402" i="17"/>
  <c r="I402" i="17"/>
  <c r="K402" i="17"/>
  <c r="M402" i="17"/>
  <c r="O402" i="17"/>
  <c r="Q402" i="17"/>
  <c r="V402" i="17"/>
  <c r="G405" i="17"/>
  <c r="I405" i="17"/>
  <c r="K405" i="17"/>
  <c r="M405" i="17"/>
  <c r="O405" i="17"/>
  <c r="Q405" i="17"/>
  <c r="V405" i="17"/>
  <c r="G408" i="17"/>
  <c r="M408" i="17" s="1"/>
  <c r="I408" i="17"/>
  <c r="K408" i="17"/>
  <c r="O408" i="17"/>
  <c r="Q408" i="17"/>
  <c r="V408" i="17"/>
  <c r="G411" i="17"/>
  <c r="M411" i="17" s="1"/>
  <c r="I411" i="17"/>
  <c r="K411" i="17"/>
  <c r="O411" i="17"/>
  <c r="Q411" i="17"/>
  <c r="V411" i="17"/>
  <c r="G414" i="17"/>
  <c r="I414" i="17"/>
  <c r="K414" i="17"/>
  <c r="M414" i="17"/>
  <c r="O414" i="17"/>
  <c r="Q414" i="17"/>
  <c r="V414" i="17"/>
  <c r="G418" i="17"/>
  <c r="I418" i="17"/>
  <c r="K418" i="17"/>
  <c r="M418" i="17"/>
  <c r="O418" i="17"/>
  <c r="Q418" i="17"/>
  <c r="V418" i="17"/>
  <c r="G421" i="17"/>
  <c r="M421" i="17" s="1"/>
  <c r="I421" i="17"/>
  <c r="K421" i="17"/>
  <c r="O421" i="17"/>
  <c r="Q421" i="17"/>
  <c r="V421" i="17"/>
  <c r="G424" i="17"/>
  <c r="M424" i="17" s="1"/>
  <c r="I424" i="17"/>
  <c r="K424" i="17"/>
  <c r="O424" i="17"/>
  <c r="Q424" i="17"/>
  <c r="V424" i="17"/>
  <c r="G427" i="17"/>
  <c r="I427" i="17"/>
  <c r="K427" i="17"/>
  <c r="M427" i="17"/>
  <c r="O427" i="17"/>
  <c r="Q427" i="17"/>
  <c r="V427" i="17"/>
  <c r="V430" i="17"/>
  <c r="G431" i="17"/>
  <c r="G430" i="17" s="1"/>
  <c r="I431" i="17"/>
  <c r="I430" i="17" s="1"/>
  <c r="K431" i="17"/>
  <c r="O431" i="17"/>
  <c r="O430" i="17" s="1"/>
  <c r="Q431" i="17"/>
  <c r="Q430" i="17" s="1"/>
  <c r="V431" i="17"/>
  <c r="G435" i="17"/>
  <c r="M435" i="17" s="1"/>
  <c r="I435" i="17"/>
  <c r="K435" i="17"/>
  <c r="K430" i="17" s="1"/>
  <c r="O435" i="17"/>
  <c r="Q435" i="17"/>
  <c r="V435" i="17"/>
  <c r="G439" i="17"/>
  <c r="I439" i="17"/>
  <c r="K439" i="17"/>
  <c r="Q439" i="17"/>
  <c r="V439" i="17"/>
  <c r="G440" i="17"/>
  <c r="I440" i="17"/>
  <c r="K440" i="17"/>
  <c r="M440" i="17"/>
  <c r="M439" i="17" s="1"/>
  <c r="O440" i="17"/>
  <c r="O439" i="17" s="1"/>
  <c r="Q440" i="17"/>
  <c r="V440" i="17"/>
  <c r="O446" i="17"/>
  <c r="G447" i="17"/>
  <c r="I447" i="17"/>
  <c r="I446" i="17" s="1"/>
  <c r="K447" i="17"/>
  <c r="M447" i="17"/>
  <c r="O447" i="17"/>
  <c r="Q447" i="17"/>
  <c r="Q446" i="17" s="1"/>
  <c r="V447" i="17"/>
  <c r="V446" i="17" s="1"/>
  <c r="G460" i="17"/>
  <c r="I460" i="17"/>
  <c r="K460" i="17"/>
  <c r="K446" i="17" s="1"/>
  <c r="M460" i="17"/>
  <c r="O460" i="17"/>
  <c r="Q460" i="17"/>
  <c r="V460" i="17"/>
  <c r="G464" i="17"/>
  <c r="I464" i="17"/>
  <c r="K464" i="17"/>
  <c r="M464" i="17"/>
  <c r="O464" i="17"/>
  <c r="Q464" i="17"/>
  <c r="V464" i="17"/>
  <c r="G469" i="17"/>
  <c r="M469" i="17" s="1"/>
  <c r="I469" i="17"/>
  <c r="K469" i="17"/>
  <c r="O469" i="17"/>
  <c r="Q469" i="17"/>
  <c r="V469" i="17"/>
  <c r="G474" i="17"/>
  <c r="I474" i="17"/>
  <c r="Q474" i="17"/>
  <c r="G475" i="17"/>
  <c r="M475" i="17" s="1"/>
  <c r="M474" i="17" s="1"/>
  <c r="I475" i="17"/>
  <c r="K475" i="17"/>
  <c r="K474" i="17" s="1"/>
  <c r="O475" i="17"/>
  <c r="Q475" i="17"/>
  <c r="V475" i="17"/>
  <c r="V474" i="17" s="1"/>
  <c r="G485" i="17"/>
  <c r="I485" i="17"/>
  <c r="K485" i="17"/>
  <c r="M485" i="17"/>
  <c r="O485" i="17"/>
  <c r="O474" i="17" s="1"/>
  <c r="Q485" i="17"/>
  <c r="V485" i="17"/>
  <c r="AE490" i="17"/>
  <c r="AF490" i="17"/>
  <c r="G155" i="16"/>
  <c r="BA150" i="16"/>
  <c r="BA147" i="16"/>
  <c r="BA141" i="16"/>
  <c r="BA139" i="16"/>
  <c r="BA137" i="16"/>
  <c r="BA135" i="16"/>
  <c r="BA98" i="16"/>
  <c r="BA60" i="16"/>
  <c r="BA20" i="16"/>
  <c r="BA15" i="16"/>
  <c r="BA10" i="16"/>
  <c r="G8" i="16"/>
  <c r="G9" i="16"/>
  <c r="M9" i="16" s="1"/>
  <c r="I9" i="16"/>
  <c r="I8" i="16" s="1"/>
  <c r="K9" i="16"/>
  <c r="K8" i="16" s="1"/>
  <c r="O9" i="16"/>
  <c r="O8" i="16" s="1"/>
  <c r="Q9" i="16"/>
  <c r="Q8" i="16" s="1"/>
  <c r="V9" i="16"/>
  <c r="V8" i="16" s="1"/>
  <c r="G14" i="16"/>
  <c r="I14" i="16"/>
  <c r="K14" i="16"/>
  <c r="M14" i="16"/>
  <c r="O14" i="16"/>
  <c r="Q14" i="16"/>
  <c r="V14" i="16"/>
  <c r="G19" i="16"/>
  <c r="I19" i="16"/>
  <c r="K19" i="16"/>
  <c r="M19" i="16"/>
  <c r="O19" i="16"/>
  <c r="Q19" i="16"/>
  <c r="V19" i="16"/>
  <c r="G23" i="16"/>
  <c r="M23" i="16" s="1"/>
  <c r="I23" i="16"/>
  <c r="K23" i="16"/>
  <c r="O23" i="16"/>
  <c r="Q23" i="16"/>
  <c r="V23" i="16"/>
  <c r="G29" i="16"/>
  <c r="M29" i="16" s="1"/>
  <c r="I29" i="16"/>
  <c r="K29" i="16"/>
  <c r="O29" i="16"/>
  <c r="Q29" i="16"/>
  <c r="V29" i="16"/>
  <c r="V33" i="16"/>
  <c r="G34" i="16"/>
  <c r="I34" i="16"/>
  <c r="I33" i="16" s="1"/>
  <c r="K34" i="16"/>
  <c r="K33" i="16" s="1"/>
  <c r="M34" i="16"/>
  <c r="O34" i="16"/>
  <c r="O33" i="16" s="1"/>
  <c r="Q34" i="16"/>
  <c r="Q33" i="16" s="1"/>
  <c r="V34" i="16"/>
  <c r="G39" i="16"/>
  <c r="G33" i="16" s="1"/>
  <c r="I39" i="16"/>
  <c r="K39" i="16"/>
  <c r="O39" i="16"/>
  <c r="Q39" i="16"/>
  <c r="V39" i="16"/>
  <c r="G44" i="16"/>
  <c r="I44" i="16"/>
  <c r="K44" i="16"/>
  <c r="M44" i="16"/>
  <c r="O44" i="16"/>
  <c r="Q44" i="16"/>
  <c r="V44" i="16"/>
  <c r="G50" i="16"/>
  <c r="I50" i="16"/>
  <c r="K50" i="16"/>
  <c r="M50" i="16"/>
  <c r="O50" i="16"/>
  <c r="Q50" i="16"/>
  <c r="V50" i="16"/>
  <c r="G53" i="16"/>
  <c r="I53" i="16"/>
  <c r="K53" i="16"/>
  <c r="M53" i="16"/>
  <c r="O53" i="16"/>
  <c r="Q53" i="16"/>
  <c r="V53" i="16"/>
  <c r="G58" i="16"/>
  <c r="O58" i="16"/>
  <c r="V58" i="16"/>
  <c r="G59" i="16"/>
  <c r="I59" i="16"/>
  <c r="I58" i="16" s="1"/>
  <c r="K59" i="16"/>
  <c r="K58" i="16" s="1"/>
  <c r="M59" i="16"/>
  <c r="M58" i="16" s="1"/>
  <c r="O59" i="16"/>
  <c r="Q59" i="16"/>
  <c r="Q58" i="16" s="1"/>
  <c r="V59" i="16"/>
  <c r="V63" i="16"/>
  <c r="G64" i="16"/>
  <c r="I64" i="16"/>
  <c r="I63" i="16" s="1"/>
  <c r="K64" i="16"/>
  <c r="M64" i="16"/>
  <c r="O64" i="16"/>
  <c r="O63" i="16" s="1"/>
  <c r="Q64" i="16"/>
  <c r="Q63" i="16" s="1"/>
  <c r="V64" i="16"/>
  <c r="G68" i="16"/>
  <c r="G63" i="16" s="1"/>
  <c r="I68" i="16"/>
  <c r="K68" i="16"/>
  <c r="K63" i="16" s="1"/>
  <c r="O68" i="16"/>
  <c r="Q68" i="16"/>
  <c r="V68" i="16"/>
  <c r="G77" i="16"/>
  <c r="I77" i="16"/>
  <c r="K77" i="16"/>
  <c r="M77" i="16"/>
  <c r="O77" i="16"/>
  <c r="Q77" i="16"/>
  <c r="V77" i="16"/>
  <c r="G82" i="16"/>
  <c r="M82" i="16" s="1"/>
  <c r="I82" i="16"/>
  <c r="K82" i="16"/>
  <c r="O82" i="16"/>
  <c r="Q82" i="16"/>
  <c r="V82" i="16"/>
  <c r="Q87" i="16"/>
  <c r="G88" i="16"/>
  <c r="G87" i="16" s="1"/>
  <c r="I88" i="16"/>
  <c r="I87" i="16" s="1"/>
  <c r="K88" i="16"/>
  <c r="K87" i="16" s="1"/>
  <c r="O88" i="16"/>
  <c r="O87" i="16" s="1"/>
  <c r="Q88" i="16"/>
  <c r="V88" i="16"/>
  <c r="V87" i="16" s="1"/>
  <c r="Q93" i="16"/>
  <c r="G94" i="16"/>
  <c r="M94" i="16" s="1"/>
  <c r="M93" i="16" s="1"/>
  <c r="I94" i="16"/>
  <c r="K94" i="16"/>
  <c r="K93" i="16" s="1"/>
  <c r="O94" i="16"/>
  <c r="O93" i="16" s="1"/>
  <c r="Q94" i="16"/>
  <c r="V94" i="16"/>
  <c r="V93" i="16" s="1"/>
  <c r="G105" i="16"/>
  <c r="I105" i="16"/>
  <c r="I93" i="16" s="1"/>
  <c r="K105" i="16"/>
  <c r="M105" i="16"/>
  <c r="O105" i="16"/>
  <c r="Q105" i="16"/>
  <c r="V105" i="16"/>
  <c r="G109" i="16"/>
  <c r="M109" i="16" s="1"/>
  <c r="I109" i="16"/>
  <c r="K109" i="16"/>
  <c r="O109" i="16"/>
  <c r="Q109" i="16"/>
  <c r="V109" i="16"/>
  <c r="G114" i="16"/>
  <c r="I114" i="16"/>
  <c r="K114" i="16"/>
  <c r="M114" i="16"/>
  <c r="O114" i="16"/>
  <c r="Q114" i="16"/>
  <c r="V114" i="16"/>
  <c r="G117" i="16"/>
  <c r="I117" i="16"/>
  <c r="K117" i="16"/>
  <c r="M117" i="16"/>
  <c r="O117" i="16"/>
  <c r="Q117" i="16"/>
  <c r="V117" i="16"/>
  <c r="G121" i="16"/>
  <c r="I121" i="16"/>
  <c r="K121" i="16"/>
  <c r="M121" i="16"/>
  <c r="O121" i="16"/>
  <c r="Q121" i="16"/>
  <c r="V121" i="16"/>
  <c r="G125" i="16"/>
  <c r="O125" i="16"/>
  <c r="V125" i="16"/>
  <c r="G126" i="16"/>
  <c r="M126" i="16" s="1"/>
  <c r="M125" i="16" s="1"/>
  <c r="I126" i="16"/>
  <c r="I125" i="16" s="1"/>
  <c r="K126" i="16"/>
  <c r="K125" i="16" s="1"/>
  <c r="O126" i="16"/>
  <c r="Q126" i="16"/>
  <c r="Q125" i="16" s="1"/>
  <c r="V126" i="16"/>
  <c r="G132" i="16"/>
  <c r="I132" i="16"/>
  <c r="I131" i="16" s="1"/>
  <c r="K132" i="16"/>
  <c r="M132" i="16"/>
  <c r="O132" i="16"/>
  <c r="O131" i="16" s="1"/>
  <c r="Q132" i="16"/>
  <c r="Q131" i="16" s="1"/>
  <c r="V132" i="16"/>
  <c r="G133" i="16"/>
  <c r="G131" i="16" s="1"/>
  <c r="I133" i="16"/>
  <c r="K133" i="16"/>
  <c r="K131" i="16" s="1"/>
  <c r="O133" i="16"/>
  <c r="Q133" i="16"/>
  <c r="V133" i="16"/>
  <c r="G134" i="16"/>
  <c r="I134" i="16"/>
  <c r="K134" i="16"/>
  <c r="M134" i="16"/>
  <c r="O134" i="16"/>
  <c r="Q134" i="16"/>
  <c r="V134" i="16"/>
  <c r="G136" i="16"/>
  <c r="I136" i="16"/>
  <c r="K136" i="16"/>
  <c r="M136" i="16"/>
  <c r="O136" i="16"/>
  <c r="Q136" i="16"/>
  <c r="V136" i="16"/>
  <c r="G138" i="16"/>
  <c r="I138" i="16"/>
  <c r="K138" i="16"/>
  <c r="M138" i="16"/>
  <c r="O138" i="16"/>
  <c r="Q138" i="16"/>
  <c r="V138" i="16"/>
  <c r="G140" i="16"/>
  <c r="M140" i="16" s="1"/>
  <c r="I140" i="16"/>
  <c r="K140" i="16"/>
  <c r="O140" i="16"/>
  <c r="Q140" i="16"/>
  <c r="V140" i="16"/>
  <c r="G142" i="16"/>
  <c r="M142" i="16" s="1"/>
  <c r="I142" i="16"/>
  <c r="K142" i="16"/>
  <c r="O142" i="16"/>
  <c r="Q142" i="16"/>
  <c r="V142" i="16"/>
  <c r="G144" i="16"/>
  <c r="M144" i="16" s="1"/>
  <c r="I144" i="16"/>
  <c r="K144" i="16"/>
  <c r="O144" i="16"/>
  <c r="Q144" i="16"/>
  <c r="V144" i="16"/>
  <c r="V131" i="16" s="1"/>
  <c r="G146" i="16"/>
  <c r="I146" i="16"/>
  <c r="K146" i="16"/>
  <c r="M146" i="16"/>
  <c r="O146" i="16"/>
  <c r="Q146" i="16"/>
  <c r="V146" i="16"/>
  <c r="G148" i="16"/>
  <c r="G149" i="16"/>
  <c r="I149" i="16"/>
  <c r="I148" i="16" s="1"/>
  <c r="K149" i="16"/>
  <c r="M149" i="16"/>
  <c r="M148" i="16" s="1"/>
  <c r="O149" i="16"/>
  <c r="Q149" i="16"/>
  <c r="Q148" i="16" s="1"/>
  <c r="V149" i="16"/>
  <c r="V148" i="16" s="1"/>
  <c r="G151" i="16"/>
  <c r="I151" i="16"/>
  <c r="K151" i="16"/>
  <c r="K148" i="16" s="1"/>
  <c r="M151" i="16"/>
  <c r="O151" i="16"/>
  <c r="O148" i="16" s="1"/>
  <c r="Q151" i="16"/>
  <c r="V151" i="16"/>
  <c r="G152" i="16"/>
  <c r="I152" i="16"/>
  <c r="K152" i="16"/>
  <c r="M152" i="16"/>
  <c r="O152" i="16"/>
  <c r="Q152" i="16"/>
  <c r="V152" i="16"/>
  <c r="G153" i="16"/>
  <c r="M153" i="16" s="1"/>
  <c r="I153" i="16"/>
  <c r="K153" i="16"/>
  <c r="O153" i="16"/>
  <c r="Q153" i="16"/>
  <c r="V153" i="16"/>
  <c r="AE155" i="16"/>
  <c r="G260" i="15"/>
  <c r="BA245" i="15"/>
  <c r="BA97" i="15"/>
  <c r="BA30" i="15"/>
  <c r="BA15" i="15"/>
  <c r="BA10" i="15"/>
  <c r="G9" i="15"/>
  <c r="M9" i="15" s="1"/>
  <c r="I9" i="15"/>
  <c r="I8" i="15" s="1"/>
  <c r="K9" i="15"/>
  <c r="K8" i="15" s="1"/>
  <c r="O9" i="15"/>
  <c r="O8" i="15" s="1"/>
  <c r="Q9" i="15"/>
  <c r="Q8" i="15" s="1"/>
  <c r="V9" i="15"/>
  <c r="V8" i="15" s="1"/>
  <c r="G14" i="15"/>
  <c r="G8" i="15" s="1"/>
  <c r="I14" i="15"/>
  <c r="K14" i="15"/>
  <c r="O14" i="15"/>
  <c r="Q14" i="15"/>
  <c r="V14" i="15"/>
  <c r="G29" i="15"/>
  <c r="M29" i="15" s="1"/>
  <c r="I29" i="15"/>
  <c r="K29" i="15"/>
  <c r="O29" i="15"/>
  <c r="Q29" i="15"/>
  <c r="V29" i="15"/>
  <c r="G34" i="15"/>
  <c r="M34" i="15" s="1"/>
  <c r="I34" i="15"/>
  <c r="K34" i="15"/>
  <c r="O34" i="15"/>
  <c r="Q34" i="15"/>
  <c r="V34" i="15"/>
  <c r="G39" i="15"/>
  <c r="M39" i="15" s="1"/>
  <c r="I39" i="15"/>
  <c r="K39" i="15"/>
  <c r="O39" i="15"/>
  <c r="Q39" i="15"/>
  <c r="V39" i="15"/>
  <c r="G44" i="15"/>
  <c r="I44" i="15"/>
  <c r="K44" i="15"/>
  <c r="M44" i="15"/>
  <c r="O44" i="15"/>
  <c r="Q44" i="15"/>
  <c r="V44" i="15"/>
  <c r="G51" i="15"/>
  <c r="I51" i="15"/>
  <c r="K51" i="15"/>
  <c r="M51" i="15"/>
  <c r="O51" i="15"/>
  <c r="Q51" i="15"/>
  <c r="V51" i="15"/>
  <c r="G56" i="15"/>
  <c r="I56" i="15"/>
  <c r="K56" i="15"/>
  <c r="M56" i="15"/>
  <c r="O56" i="15"/>
  <c r="Q56" i="15"/>
  <c r="V56" i="15"/>
  <c r="G60" i="15"/>
  <c r="I60" i="15"/>
  <c r="K60" i="15"/>
  <c r="M60" i="15"/>
  <c r="O60" i="15"/>
  <c r="Q60" i="15"/>
  <c r="V60" i="15"/>
  <c r="G64" i="15"/>
  <c r="M64" i="15" s="1"/>
  <c r="I64" i="15"/>
  <c r="K64" i="15"/>
  <c r="O64" i="15"/>
  <c r="Q64" i="15"/>
  <c r="V64" i="15"/>
  <c r="G80" i="15"/>
  <c r="M80" i="15" s="1"/>
  <c r="I80" i="15"/>
  <c r="K80" i="15"/>
  <c r="O80" i="15"/>
  <c r="Q80" i="15"/>
  <c r="V80" i="15"/>
  <c r="G91" i="15"/>
  <c r="M91" i="15" s="1"/>
  <c r="I91" i="15"/>
  <c r="K91" i="15"/>
  <c r="O91" i="15"/>
  <c r="Q91" i="15"/>
  <c r="V91" i="15"/>
  <c r="G95" i="15"/>
  <c r="G96" i="15"/>
  <c r="I96" i="15"/>
  <c r="I95" i="15" s="1"/>
  <c r="K96" i="15"/>
  <c r="K95" i="15" s="1"/>
  <c r="M96" i="15"/>
  <c r="O96" i="15"/>
  <c r="O95" i="15" s="1"/>
  <c r="Q96" i="15"/>
  <c r="V96" i="15"/>
  <c r="V95" i="15" s="1"/>
  <c r="G121" i="15"/>
  <c r="I121" i="15"/>
  <c r="K121" i="15"/>
  <c r="M121" i="15"/>
  <c r="O121" i="15"/>
  <c r="Q121" i="15"/>
  <c r="V121" i="15"/>
  <c r="G124" i="15"/>
  <c r="I124" i="15"/>
  <c r="K124" i="15"/>
  <c r="M124" i="15"/>
  <c r="O124" i="15"/>
  <c r="Q124" i="15"/>
  <c r="Q95" i="15" s="1"/>
  <c r="V124" i="15"/>
  <c r="G137" i="15"/>
  <c r="M137" i="15" s="1"/>
  <c r="I137" i="15"/>
  <c r="K137" i="15"/>
  <c r="O137" i="15"/>
  <c r="Q137" i="15"/>
  <c r="V137" i="15"/>
  <c r="G143" i="15"/>
  <c r="M143" i="15" s="1"/>
  <c r="I143" i="15"/>
  <c r="K143" i="15"/>
  <c r="O143" i="15"/>
  <c r="Q143" i="15"/>
  <c r="V143" i="15"/>
  <c r="V146" i="15"/>
  <c r="G147" i="15"/>
  <c r="G146" i="15" s="1"/>
  <c r="I147" i="15"/>
  <c r="I146" i="15" s="1"/>
  <c r="K147" i="15"/>
  <c r="K146" i="15" s="1"/>
  <c r="O147" i="15"/>
  <c r="O146" i="15" s="1"/>
  <c r="Q147" i="15"/>
  <c r="Q146" i="15" s="1"/>
  <c r="V147" i="15"/>
  <c r="G156" i="15"/>
  <c r="G157" i="15"/>
  <c r="I157" i="15"/>
  <c r="I156" i="15" s="1"/>
  <c r="K157" i="15"/>
  <c r="K156" i="15" s="1"/>
  <c r="M157" i="15"/>
  <c r="O157" i="15"/>
  <c r="O156" i="15" s="1"/>
  <c r="Q157" i="15"/>
  <c r="V157" i="15"/>
  <c r="V156" i="15" s="1"/>
  <c r="G161" i="15"/>
  <c r="I161" i="15"/>
  <c r="K161" i="15"/>
  <c r="M161" i="15"/>
  <c r="O161" i="15"/>
  <c r="Q161" i="15"/>
  <c r="V161" i="15"/>
  <c r="G165" i="15"/>
  <c r="I165" i="15"/>
  <c r="K165" i="15"/>
  <c r="M165" i="15"/>
  <c r="O165" i="15"/>
  <c r="Q165" i="15"/>
  <c r="Q156" i="15" s="1"/>
  <c r="V165" i="15"/>
  <c r="G171" i="15"/>
  <c r="M171" i="15" s="1"/>
  <c r="I171" i="15"/>
  <c r="K171" i="15"/>
  <c r="O171" i="15"/>
  <c r="Q171" i="15"/>
  <c r="V171" i="15"/>
  <c r="G176" i="15"/>
  <c r="M176" i="15" s="1"/>
  <c r="I176" i="15"/>
  <c r="K176" i="15"/>
  <c r="O176" i="15"/>
  <c r="Q176" i="15"/>
  <c r="V176" i="15"/>
  <c r="G181" i="15"/>
  <c r="M181" i="15" s="1"/>
  <c r="I181" i="15"/>
  <c r="K181" i="15"/>
  <c r="O181" i="15"/>
  <c r="Q181" i="15"/>
  <c r="V181" i="15"/>
  <c r="G186" i="15"/>
  <c r="M186" i="15" s="1"/>
  <c r="I186" i="15"/>
  <c r="K186" i="15"/>
  <c r="O186" i="15"/>
  <c r="Q186" i="15"/>
  <c r="V186" i="15"/>
  <c r="G189" i="15"/>
  <c r="M189" i="15" s="1"/>
  <c r="I189" i="15"/>
  <c r="K189" i="15"/>
  <c r="O189" i="15"/>
  <c r="Q189" i="15"/>
  <c r="V189" i="15"/>
  <c r="G192" i="15"/>
  <c r="I192" i="15"/>
  <c r="K192" i="15"/>
  <c r="M192" i="15"/>
  <c r="O192" i="15"/>
  <c r="Q192" i="15"/>
  <c r="V192" i="15"/>
  <c r="G197" i="15"/>
  <c r="I197" i="15"/>
  <c r="K197" i="15"/>
  <c r="M197" i="15"/>
  <c r="O197" i="15"/>
  <c r="Q197" i="15"/>
  <c r="V197" i="15"/>
  <c r="G202" i="15"/>
  <c r="I202" i="15"/>
  <c r="K202" i="15"/>
  <c r="M202" i="15"/>
  <c r="O202" i="15"/>
  <c r="Q202" i="15"/>
  <c r="V202" i="15"/>
  <c r="G207" i="15"/>
  <c r="M207" i="15" s="1"/>
  <c r="I207" i="15"/>
  <c r="K207" i="15"/>
  <c r="O207" i="15"/>
  <c r="Q207" i="15"/>
  <c r="V207" i="15"/>
  <c r="Q213" i="15"/>
  <c r="G214" i="15"/>
  <c r="G213" i="15" s="1"/>
  <c r="I214" i="15"/>
  <c r="I213" i="15" s="1"/>
  <c r="K214" i="15"/>
  <c r="O214" i="15"/>
  <c r="O213" i="15" s="1"/>
  <c r="Q214" i="15"/>
  <c r="V214" i="15"/>
  <c r="V213" i="15" s="1"/>
  <c r="G218" i="15"/>
  <c r="M218" i="15" s="1"/>
  <c r="I218" i="15"/>
  <c r="K218" i="15"/>
  <c r="K213" i="15" s="1"/>
  <c r="O218" i="15"/>
  <c r="Q218" i="15"/>
  <c r="V218" i="15"/>
  <c r="G222" i="15"/>
  <c r="M222" i="15" s="1"/>
  <c r="I222" i="15"/>
  <c r="K222" i="15"/>
  <c r="O222" i="15"/>
  <c r="Q222" i="15"/>
  <c r="V222" i="15"/>
  <c r="I228" i="15"/>
  <c r="G229" i="15"/>
  <c r="I229" i="15"/>
  <c r="K229" i="15"/>
  <c r="K228" i="15" s="1"/>
  <c r="M229" i="15"/>
  <c r="M228" i="15" s="1"/>
  <c r="O229" i="15"/>
  <c r="O228" i="15" s="1"/>
  <c r="Q229" i="15"/>
  <c r="Q228" i="15" s="1"/>
  <c r="V229" i="15"/>
  <c r="G234" i="15"/>
  <c r="G228" i="15" s="1"/>
  <c r="I234" i="15"/>
  <c r="K234" i="15"/>
  <c r="M234" i="15"/>
  <c r="O234" i="15"/>
  <c r="Q234" i="15"/>
  <c r="V234" i="15"/>
  <c r="V228" i="15" s="1"/>
  <c r="I237" i="15"/>
  <c r="O237" i="15"/>
  <c r="G238" i="15"/>
  <c r="G237" i="15" s="1"/>
  <c r="I238" i="15"/>
  <c r="K238" i="15"/>
  <c r="K237" i="15" s="1"/>
  <c r="O238" i="15"/>
  <c r="Q238" i="15"/>
  <c r="Q237" i="15" s="1"/>
  <c r="V238" i="15"/>
  <c r="V237" i="15" s="1"/>
  <c r="V243" i="15"/>
  <c r="G244" i="15"/>
  <c r="G243" i="15" s="1"/>
  <c r="I244" i="15"/>
  <c r="I243" i="15" s="1"/>
  <c r="K244" i="15"/>
  <c r="K243" i="15" s="1"/>
  <c r="O244" i="15"/>
  <c r="O243" i="15" s="1"/>
  <c r="Q244" i="15"/>
  <c r="V244" i="15"/>
  <c r="G249" i="15"/>
  <c r="M249" i="15" s="1"/>
  <c r="I249" i="15"/>
  <c r="K249" i="15"/>
  <c r="O249" i="15"/>
  <c r="Q249" i="15"/>
  <c r="Q243" i="15" s="1"/>
  <c r="V249" i="15"/>
  <c r="G254" i="15"/>
  <c r="I254" i="15"/>
  <c r="K254" i="15"/>
  <c r="M254" i="15"/>
  <c r="O254" i="15"/>
  <c r="Q254" i="15"/>
  <c r="V254" i="15"/>
  <c r="AE260" i="15"/>
  <c r="G130" i="14"/>
  <c r="BA50" i="14"/>
  <c r="BA29" i="14"/>
  <c r="BA24" i="14"/>
  <c r="BA19" i="14"/>
  <c r="BA10" i="14"/>
  <c r="G9" i="14"/>
  <c r="M9" i="14" s="1"/>
  <c r="I9" i="14"/>
  <c r="I8" i="14" s="1"/>
  <c r="K9" i="14"/>
  <c r="K8" i="14" s="1"/>
  <c r="O9" i="14"/>
  <c r="Q9" i="14"/>
  <c r="V9" i="14"/>
  <c r="V8" i="14" s="1"/>
  <c r="G18" i="14"/>
  <c r="I18" i="14"/>
  <c r="K18" i="14"/>
  <c r="M18" i="14"/>
  <c r="O18" i="14"/>
  <c r="Q18" i="14"/>
  <c r="V18" i="14"/>
  <c r="G23" i="14"/>
  <c r="AF130" i="14" s="1"/>
  <c r="I23" i="14"/>
  <c r="K23" i="14"/>
  <c r="O23" i="14"/>
  <c r="Q23" i="14"/>
  <c r="V23" i="14"/>
  <c r="G28" i="14"/>
  <c r="M28" i="14" s="1"/>
  <c r="I28" i="14"/>
  <c r="K28" i="14"/>
  <c r="O28" i="14"/>
  <c r="Q28" i="14"/>
  <c r="V28" i="14"/>
  <c r="G33" i="14"/>
  <c r="M33" i="14" s="1"/>
  <c r="I33" i="14"/>
  <c r="K33" i="14"/>
  <c r="O33" i="14"/>
  <c r="Q33" i="14"/>
  <c r="V33" i="14"/>
  <c r="G37" i="14"/>
  <c r="I37" i="14"/>
  <c r="K37" i="14"/>
  <c r="M37" i="14"/>
  <c r="O37" i="14"/>
  <c r="Q37" i="14"/>
  <c r="V37" i="14"/>
  <c r="G45" i="14"/>
  <c r="I45" i="14"/>
  <c r="K45" i="14"/>
  <c r="M45" i="14"/>
  <c r="O45" i="14"/>
  <c r="O8" i="14" s="1"/>
  <c r="Q45" i="14"/>
  <c r="V45" i="14"/>
  <c r="G49" i="14"/>
  <c r="M49" i="14" s="1"/>
  <c r="I49" i="14"/>
  <c r="K49" i="14"/>
  <c r="O49" i="14"/>
  <c r="Q49" i="14"/>
  <c r="Q8" i="14" s="1"/>
  <c r="V49" i="14"/>
  <c r="I53" i="14"/>
  <c r="Q53" i="14"/>
  <c r="V53" i="14"/>
  <c r="G54" i="14"/>
  <c r="I54" i="14"/>
  <c r="K54" i="14"/>
  <c r="K53" i="14" s="1"/>
  <c r="M54" i="14"/>
  <c r="O54" i="14"/>
  <c r="O53" i="14" s="1"/>
  <c r="Q54" i="14"/>
  <c r="V54" i="14"/>
  <c r="G58" i="14"/>
  <c r="G53" i="14" s="1"/>
  <c r="I58" i="14"/>
  <c r="K58" i="14"/>
  <c r="O58" i="14"/>
  <c r="Q58" i="14"/>
  <c r="V58" i="14"/>
  <c r="G63" i="14"/>
  <c r="I63" i="14"/>
  <c r="G64" i="14"/>
  <c r="M64" i="14" s="1"/>
  <c r="I64" i="14"/>
  <c r="K64" i="14"/>
  <c r="K63" i="14" s="1"/>
  <c r="O64" i="14"/>
  <c r="Q64" i="14"/>
  <c r="Q63" i="14" s="1"/>
  <c r="V64" i="14"/>
  <c r="V63" i="14" s="1"/>
  <c r="G78" i="14"/>
  <c r="I78" i="14"/>
  <c r="K78" i="14"/>
  <c r="M78" i="14"/>
  <c r="O78" i="14"/>
  <c r="Q78" i="14"/>
  <c r="V78" i="14"/>
  <c r="G89" i="14"/>
  <c r="I89" i="14"/>
  <c r="K89" i="14"/>
  <c r="M89" i="14"/>
  <c r="O89" i="14"/>
  <c r="O63" i="14" s="1"/>
  <c r="Q89" i="14"/>
  <c r="V89" i="14"/>
  <c r="G92" i="14"/>
  <c r="M92" i="14" s="1"/>
  <c r="I92" i="14"/>
  <c r="K92" i="14"/>
  <c r="O92" i="14"/>
  <c r="Q92" i="14"/>
  <c r="V92" i="14"/>
  <c r="G98" i="14"/>
  <c r="M98" i="14" s="1"/>
  <c r="I98" i="14"/>
  <c r="K98" i="14"/>
  <c r="O98" i="14"/>
  <c r="Q98" i="14"/>
  <c r="V98" i="14"/>
  <c r="V104" i="14"/>
  <c r="G105" i="14"/>
  <c r="G104" i="14" s="1"/>
  <c r="I105" i="14"/>
  <c r="K105" i="14"/>
  <c r="O105" i="14"/>
  <c r="O104" i="14" s="1"/>
  <c r="Q105" i="14"/>
  <c r="Q104" i="14" s="1"/>
  <c r="V105" i="14"/>
  <c r="G109" i="14"/>
  <c r="M109" i="14" s="1"/>
  <c r="I109" i="14"/>
  <c r="I104" i="14" s="1"/>
  <c r="K109" i="14"/>
  <c r="O109" i="14"/>
  <c r="Q109" i="14"/>
  <c r="V109" i="14"/>
  <c r="G112" i="14"/>
  <c r="I112" i="14"/>
  <c r="K112" i="14"/>
  <c r="K104" i="14" s="1"/>
  <c r="M112" i="14"/>
  <c r="O112" i="14"/>
  <c r="Q112" i="14"/>
  <c r="V112" i="14"/>
  <c r="G116" i="14"/>
  <c r="I116" i="14"/>
  <c r="K116" i="14"/>
  <c r="M116" i="14"/>
  <c r="O116" i="14"/>
  <c r="Q116" i="14"/>
  <c r="V116" i="14"/>
  <c r="O120" i="14"/>
  <c r="G121" i="14"/>
  <c r="M121" i="14" s="1"/>
  <c r="M120" i="14" s="1"/>
  <c r="I121" i="14"/>
  <c r="I120" i="14" s="1"/>
  <c r="K121" i="14"/>
  <c r="K120" i="14" s="1"/>
  <c r="O121" i="14"/>
  <c r="Q121" i="14"/>
  <c r="Q120" i="14" s="1"/>
  <c r="V121" i="14"/>
  <c r="G125" i="14"/>
  <c r="M125" i="14" s="1"/>
  <c r="I125" i="14"/>
  <c r="K125" i="14"/>
  <c r="O125" i="14"/>
  <c r="Q125" i="14"/>
  <c r="V125" i="14"/>
  <c r="V120" i="14" s="1"/>
  <c r="AE130" i="14"/>
  <c r="G240" i="13"/>
  <c r="BA166" i="13"/>
  <c r="BA120" i="13"/>
  <c r="BA104" i="13"/>
  <c r="BA65" i="13"/>
  <c r="BA56" i="13"/>
  <c r="BA51" i="13"/>
  <c r="BA46" i="13"/>
  <c r="BA41" i="13"/>
  <c r="BA23" i="13"/>
  <c r="BA18" i="13"/>
  <c r="BA10" i="13"/>
  <c r="G9" i="13"/>
  <c r="I9" i="13"/>
  <c r="I8" i="13" s="1"/>
  <c r="K9" i="13"/>
  <c r="M9" i="13"/>
  <c r="O9" i="13"/>
  <c r="O8" i="13" s="1"/>
  <c r="Q9" i="13"/>
  <c r="Q8" i="13" s="1"/>
  <c r="V9" i="13"/>
  <c r="G17" i="13"/>
  <c r="M17" i="13" s="1"/>
  <c r="I17" i="13"/>
  <c r="K17" i="13"/>
  <c r="K8" i="13" s="1"/>
  <c r="O17" i="13"/>
  <c r="Q17" i="13"/>
  <c r="V17" i="13"/>
  <c r="G22" i="13"/>
  <c r="I22" i="13"/>
  <c r="K22" i="13"/>
  <c r="M22" i="13"/>
  <c r="O22" i="13"/>
  <c r="Q22" i="13"/>
  <c r="V22" i="13"/>
  <c r="V8" i="13" s="1"/>
  <c r="G40" i="13"/>
  <c r="I40" i="13"/>
  <c r="K40" i="13"/>
  <c r="M40" i="13"/>
  <c r="O40" i="13"/>
  <c r="Q40" i="13"/>
  <c r="V40" i="13"/>
  <c r="G45" i="13"/>
  <c r="M45" i="13" s="1"/>
  <c r="I45" i="13"/>
  <c r="K45" i="13"/>
  <c r="O45" i="13"/>
  <c r="Q45" i="13"/>
  <c r="V45" i="13"/>
  <c r="G50" i="13"/>
  <c r="M50" i="13" s="1"/>
  <c r="I50" i="13"/>
  <c r="K50" i="13"/>
  <c r="O50" i="13"/>
  <c r="Q50" i="13"/>
  <c r="V50" i="13"/>
  <c r="G55" i="13"/>
  <c r="I55" i="13"/>
  <c r="K55" i="13"/>
  <c r="M55" i="13"/>
  <c r="O55" i="13"/>
  <c r="Q55" i="13"/>
  <c r="V55" i="13"/>
  <c r="G64" i="13"/>
  <c r="G8" i="13" s="1"/>
  <c r="I64" i="13"/>
  <c r="K64" i="13"/>
  <c r="O64" i="13"/>
  <c r="Q64" i="13"/>
  <c r="V64" i="13"/>
  <c r="G69" i="13"/>
  <c r="I69" i="13"/>
  <c r="K69" i="13"/>
  <c r="M69" i="13"/>
  <c r="O69" i="13"/>
  <c r="Q69" i="13"/>
  <c r="V69" i="13"/>
  <c r="G73" i="13"/>
  <c r="M73" i="13" s="1"/>
  <c r="I73" i="13"/>
  <c r="K73" i="13"/>
  <c r="O73" i="13"/>
  <c r="Q73" i="13"/>
  <c r="V73" i="13"/>
  <c r="G88" i="13"/>
  <c r="I88" i="13"/>
  <c r="K88" i="13"/>
  <c r="M88" i="13"/>
  <c r="O88" i="13"/>
  <c r="Q88" i="13"/>
  <c r="V88" i="13"/>
  <c r="G99" i="13"/>
  <c r="I99" i="13"/>
  <c r="K99" i="13"/>
  <c r="M99" i="13"/>
  <c r="O99" i="13"/>
  <c r="Q99" i="13"/>
  <c r="V99" i="13"/>
  <c r="G103" i="13"/>
  <c r="M103" i="13" s="1"/>
  <c r="I103" i="13"/>
  <c r="K103" i="13"/>
  <c r="O103" i="13"/>
  <c r="Q103" i="13"/>
  <c r="V103" i="13"/>
  <c r="V107" i="13"/>
  <c r="G108" i="13"/>
  <c r="M108" i="13" s="1"/>
  <c r="I108" i="13"/>
  <c r="I107" i="13" s="1"/>
  <c r="K108" i="13"/>
  <c r="K107" i="13" s="1"/>
  <c r="O108" i="13"/>
  <c r="Q108" i="13"/>
  <c r="Q107" i="13" s="1"/>
  <c r="V108" i="13"/>
  <c r="G112" i="13"/>
  <c r="G107" i="13" s="1"/>
  <c r="I112" i="13"/>
  <c r="K112" i="13"/>
  <c r="O112" i="13"/>
  <c r="Q112" i="13"/>
  <c r="V112" i="13"/>
  <c r="G116" i="13"/>
  <c r="I116" i="13"/>
  <c r="K116" i="13"/>
  <c r="M116" i="13"/>
  <c r="O116" i="13"/>
  <c r="O107" i="13" s="1"/>
  <c r="Q116" i="13"/>
  <c r="V116" i="13"/>
  <c r="G119" i="13"/>
  <c r="M119" i="13" s="1"/>
  <c r="I119" i="13"/>
  <c r="K119" i="13"/>
  <c r="O119" i="13"/>
  <c r="Q119" i="13"/>
  <c r="V119" i="13"/>
  <c r="G125" i="13"/>
  <c r="I125" i="13"/>
  <c r="I124" i="13" s="1"/>
  <c r="K125" i="13"/>
  <c r="K124" i="13" s="1"/>
  <c r="M125" i="13"/>
  <c r="O125" i="13"/>
  <c r="O124" i="13" s="1"/>
  <c r="Q125" i="13"/>
  <c r="V125" i="13"/>
  <c r="V124" i="13" s="1"/>
  <c r="G130" i="13"/>
  <c r="G124" i="13" s="1"/>
  <c r="I130" i="13"/>
  <c r="K130" i="13"/>
  <c r="O130" i="13"/>
  <c r="Q130" i="13"/>
  <c r="Q124" i="13" s="1"/>
  <c r="V130" i="13"/>
  <c r="G135" i="13"/>
  <c r="M135" i="13" s="1"/>
  <c r="I135" i="13"/>
  <c r="K135" i="13"/>
  <c r="O135" i="13"/>
  <c r="Q135" i="13"/>
  <c r="V135" i="13"/>
  <c r="G141" i="13"/>
  <c r="M141" i="13" s="1"/>
  <c r="I141" i="13"/>
  <c r="K141" i="13"/>
  <c r="O141" i="13"/>
  <c r="Q141" i="13"/>
  <c r="V141" i="13"/>
  <c r="G147" i="13"/>
  <c r="G148" i="13"/>
  <c r="I148" i="13"/>
  <c r="I147" i="13" s="1"/>
  <c r="K148" i="13"/>
  <c r="M148" i="13"/>
  <c r="M147" i="13" s="1"/>
  <c r="O148" i="13"/>
  <c r="O147" i="13" s="1"/>
  <c r="Q148" i="13"/>
  <c r="V148" i="13"/>
  <c r="V147" i="13" s="1"/>
  <c r="G152" i="13"/>
  <c r="M152" i="13" s="1"/>
  <c r="I152" i="13"/>
  <c r="K152" i="13"/>
  <c r="K147" i="13" s="1"/>
  <c r="O152" i="13"/>
  <c r="Q152" i="13"/>
  <c r="Q147" i="13" s="1"/>
  <c r="V152" i="13"/>
  <c r="G160" i="13"/>
  <c r="I160" i="13"/>
  <c r="K160" i="13"/>
  <c r="M160" i="13"/>
  <c r="O160" i="13"/>
  <c r="Q160" i="13"/>
  <c r="V160" i="13"/>
  <c r="O164" i="13"/>
  <c r="G165" i="13"/>
  <c r="M165" i="13" s="1"/>
  <c r="M164" i="13" s="1"/>
  <c r="I165" i="13"/>
  <c r="K165" i="13"/>
  <c r="K164" i="13" s="1"/>
  <c r="O165" i="13"/>
  <c r="Q165" i="13"/>
  <c r="Q164" i="13" s="1"/>
  <c r="V165" i="13"/>
  <c r="G171" i="13"/>
  <c r="M171" i="13" s="1"/>
  <c r="I171" i="13"/>
  <c r="I164" i="13" s="1"/>
  <c r="K171" i="13"/>
  <c r="O171" i="13"/>
  <c r="Q171" i="13"/>
  <c r="V171" i="13"/>
  <c r="V164" i="13" s="1"/>
  <c r="G175" i="13"/>
  <c r="I175" i="13"/>
  <c r="K175" i="13"/>
  <c r="M175" i="13"/>
  <c r="O175" i="13"/>
  <c r="Q175" i="13"/>
  <c r="V175" i="13"/>
  <c r="G178" i="13"/>
  <c r="G179" i="13"/>
  <c r="I179" i="13"/>
  <c r="I178" i="13" s="1"/>
  <c r="K179" i="13"/>
  <c r="M179" i="13"/>
  <c r="O179" i="13"/>
  <c r="O178" i="13" s="1"/>
  <c r="Q179" i="13"/>
  <c r="V179" i="13"/>
  <c r="V178" i="13" s="1"/>
  <c r="G187" i="13"/>
  <c r="M187" i="13" s="1"/>
  <c r="I187" i="13"/>
  <c r="K187" i="13"/>
  <c r="K178" i="13" s="1"/>
  <c r="O187" i="13"/>
  <c r="Q187" i="13"/>
  <c r="Q178" i="13" s="1"/>
  <c r="V187" i="13"/>
  <c r="G190" i="13"/>
  <c r="Q190" i="13"/>
  <c r="G191" i="13"/>
  <c r="M191" i="13" s="1"/>
  <c r="M190" i="13" s="1"/>
  <c r="I191" i="13"/>
  <c r="I190" i="13" s="1"/>
  <c r="K191" i="13"/>
  <c r="K190" i="13" s="1"/>
  <c r="O191" i="13"/>
  <c r="O190" i="13" s="1"/>
  <c r="Q191" i="13"/>
  <c r="V191" i="13"/>
  <c r="V190" i="13" s="1"/>
  <c r="Q196" i="13"/>
  <c r="G197" i="13"/>
  <c r="M197" i="13" s="1"/>
  <c r="M196" i="13" s="1"/>
  <c r="I197" i="13"/>
  <c r="I196" i="13" s="1"/>
  <c r="K197" i="13"/>
  <c r="O197" i="13"/>
  <c r="O196" i="13" s="1"/>
  <c r="Q197" i="13"/>
  <c r="V197" i="13"/>
  <c r="V196" i="13" s="1"/>
  <c r="G205" i="13"/>
  <c r="I205" i="13"/>
  <c r="K205" i="13"/>
  <c r="K196" i="13" s="1"/>
  <c r="M205" i="13"/>
  <c r="O205" i="13"/>
  <c r="Q205" i="13"/>
  <c r="V205" i="13"/>
  <c r="G210" i="13"/>
  <c r="G211" i="13"/>
  <c r="I211" i="13"/>
  <c r="I210" i="13" s="1"/>
  <c r="K211" i="13"/>
  <c r="M211" i="13"/>
  <c r="O211" i="13"/>
  <c r="O210" i="13" s="1"/>
  <c r="Q211" i="13"/>
  <c r="V211" i="13"/>
  <c r="V210" i="13" s="1"/>
  <c r="G218" i="13"/>
  <c r="M218" i="13" s="1"/>
  <c r="I218" i="13"/>
  <c r="K218" i="13"/>
  <c r="K210" i="13" s="1"/>
  <c r="O218" i="13"/>
  <c r="Q218" i="13"/>
  <c r="Q210" i="13" s="1"/>
  <c r="V218" i="13"/>
  <c r="G221" i="13"/>
  <c r="I221" i="13"/>
  <c r="K221" i="13"/>
  <c r="M221" i="13"/>
  <c r="O221" i="13"/>
  <c r="Q221" i="13"/>
  <c r="V221" i="13"/>
  <c r="G225" i="13"/>
  <c r="M225" i="13" s="1"/>
  <c r="I225" i="13"/>
  <c r="K225" i="13"/>
  <c r="O225" i="13"/>
  <c r="Q225" i="13"/>
  <c r="V225" i="13"/>
  <c r="Q229" i="13"/>
  <c r="G230" i="13"/>
  <c r="M230" i="13" s="1"/>
  <c r="M229" i="13" s="1"/>
  <c r="I230" i="13"/>
  <c r="I229" i="13" s="1"/>
  <c r="K230" i="13"/>
  <c r="O230" i="13"/>
  <c r="O229" i="13" s="1"/>
  <c r="Q230" i="13"/>
  <c r="V230" i="13"/>
  <c r="V229" i="13" s="1"/>
  <c r="G234" i="13"/>
  <c r="I234" i="13"/>
  <c r="K234" i="13"/>
  <c r="K229" i="13" s="1"/>
  <c r="M234" i="13"/>
  <c r="O234" i="13"/>
  <c r="Q234" i="13"/>
  <c r="V234" i="13"/>
  <c r="AE240" i="13"/>
  <c r="G250" i="12"/>
  <c r="BA247" i="12"/>
  <c r="BA234" i="12"/>
  <c r="BA228" i="12"/>
  <c r="BA226" i="12"/>
  <c r="BA224" i="12"/>
  <c r="BA222" i="12"/>
  <c r="BA201" i="12"/>
  <c r="BA175" i="12"/>
  <c r="BA133" i="12"/>
  <c r="BA66" i="12"/>
  <c r="BA61" i="12"/>
  <c r="BA56" i="12"/>
  <c r="BA47" i="12"/>
  <c r="BA19" i="12"/>
  <c r="BA10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8" i="12"/>
  <c r="I18" i="12"/>
  <c r="K18" i="12"/>
  <c r="M18" i="12"/>
  <c r="O18" i="12"/>
  <c r="Q18" i="12"/>
  <c r="V18" i="12"/>
  <c r="G23" i="12"/>
  <c r="I23" i="12"/>
  <c r="K23" i="12"/>
  <c r="M23" i="12"/>
  <c r="O23" i="12"/>
  <c r="Q23" i="12"/>
  <c r="V23" i="12"/>
  <c r="G28" i="12"/>
  <c r="M28" i="12" s="1"/>
  <c r="I28" i="12"/>
  <c r="K28" i="12"/>
  <c r="O28" i="12"/>
  <c r="Q28" i="12"/>
  <c r="V28" i="12"/>
  <c r="G33" i="12"/>
  <c r="M33" i="12" s="1"/>
  <c r="I33" i="12"/>
  <c r="K33" i="12"/>
  <c r="O33" i="12"/>
  <c r="Q33" i="12"/>
  <c r="V33" i="12"/>
  <c r="G37" i="12"/>
  <c r="I37" i="12"/>
  <c r="K37" i="12"/>
  <c r="M37" i="12"/>
  <c r="O37" i="12"/>
  <c r="Q37" i="12"/>
  <c r="V37" i="12"/>
  <c r="G42" i="12"/>
  <c r="M42" i="12" s="1"/>
  <c r="I42" i="12"/>
  <c r="K42" i="12"/>
  <c r="O42" i="12"/>
  <c r="Q42" i="12"/>
  <c r="V42" i="12"/>
  <c r="G46" i="12"/>
  <c r="M46" i="12" s="1"/>
  <c r="I46" i="12"/>
  <c r="K46" i="12"/>
  <c r="O46" i="12"/>
  <c r="Q46" i="12"/>
  <c r="V46" i="12"/>
  <c r="G50" i="12"/>
  <c r="I50" i="12"/>
  <c r="G51" i="12"/>
  <c r="I51" i="12"/>
  <c r="K51" i="12"/>
  <c r="K50" i="12" s="1"/>
  <c r="M51" i="12"/>
  <c r="O51" i="12"/>
  <c r="O50" i="12" s="1"/>
  <c r="Q51" i="12"/>
  <c r="Q50" i="12" s="1"/>
  <c r="V51" i="12"/>
  <c r="V50" i="12" s="1"/>
  <c r="G55" i="12"/>
  <c r="I55" i="12"/>
  <c r="K55" i="12"/>
  <c r="M55" i="12"/>
  <c r="O55" i="12"/>
  <c r="Q55" i="12"/>
  <c r="V55" i="12"/>
  <c r="G60" i="12"/>
  <c r="I60" i="12"/>
  <c r="K60" i="12"/>
  <c r="M60" i="12"/>
  <c r="O60" i="12"/>
  <c r="Q60" i="12"/>
  <c r="V60" i="12"/>
  <c r="G65" i="12"/>
  <c r="M65" i="12" s="1"/>
  <c r="I65" i="12"/>
  <c r="K65" i="12"/>
  <c r="O65" i="12"/>
  <c r="Q65" i="12"/>
  <c r="V65" i="12"/>
  <c r="G70" i="12"/>
  <c r="M70" i="12" s="1"/>
  <c r="I70" i="12"/>
  <c r="K70" i="12"/>
  <c r="O70" i="12"/>
  <c r="Q70" i="12"/>
  <c r="V70" i="12"/>
  <c r="G76" i="12"/>
  <c r="M76" i="12" s="1"/>
  <c r="I76" i="12"/>
  <c r="K76" i="12"/>
  <c r="O76" i="12"/>
  <c r="Q76" i="12"/>
  <c r="V76" i="12"/>
  <c r="G80" i="12"/>
  <c r="G81" i="12"/>
  <c r="M81" i="12" s="1"/>
  <c r="I81" i="12"/>
  <c r="I80" i="12" s="1"/>
  <c r="K81" i="12"/>
  <c r="K80" i="12" s="1"/>
  <c r="O81" i="12"/>
  <c r="O80" i="12" s="1"/>
  <c r="Q81" i="12"/>
  <c r="Q80" i="12" s="1"/>
  <c r="V81" i="12"/>
  <c r="V80" i="12" s="1"/>
  <c r="G85" i="12"/>
  <c r="M85" i="12" s="1"/>
  <c r="I85" i="12"/>
  <c r="K85" i="12"/>
  <c r="O85" i="12"/>
  <c r="Q85" i="12"/>
  <c r="V85" i="12"/>
  <c r="G90" i="12"/>
  <c r="I90" i="12"/>
  <c r="K90" i="12"/>
  <c r="M90" i="12"/>
  <c r="O90" i="12"/>
  <c r="Q90" i="12"/>
  <c r="V90" i="12"/>
  <c r="G95" i="12"/>
  <c r="I95" i="12"/>
  <c r="K95" i="12"/>
  <c r="M95" i="12"/>
  <c r="O95" i="12"/>
  <c r="Q95" i="12"/>
  <c r="V95" i="12"/>
  <c r="G100" i="12"/>
  <c r="M100" i="12" s="1"/>
  <c r="I100" i="12"/>
  <c r="K100" i="12"/>
  <c r="O100" i="12"/>
  <c r="Q100" i="12"/>
  <c r="V100" i="12"/>
  <c r="G103" i="12"/>
  <c r="M103" i="12" s="1"/>
  <c r="I103" i="12"/>
  <c r="K103" i="12"/>
  <c r="O103" i="12"/>
  <c r="Q103" i="12"/>
  <c r="V103" i="12"/>
  <c r="G111" i="12"/>
  <c r="M111" i="12" s="1"/>
  <c r="I111" i="12"/>
  <c r="K111" i="12"/>
  <c r="O111" i="12"/>
  <c r="Q111" i="12"/>
  <c r="V111" i="12"/>
  <c r="G122" i="12"/>
  <c r="M122" i="12" s="1"/>
  <c r="I122" i="12"/>
  <c r="K122" i="12"/>
  <c r="O122" i="12"/>
  <c r="Q122" i="12"/>
  <c r="V122" i="12"/>
  <c r="G127" i="12"/>
  <c r="M127" i="12" s="1"/>
  <c r="I127" i="12"/>
  <c r="K127" i="12"/>
  <c r="O127" i="12"/>
  <c r="Q127" i="12"/>
  <c r="V127" i="12"/>
  <c r="G131" i="12"/>
  <c r="I131" i="12"/>
  <c r="K131" i="12"/>
  <c r="G132" i="12"/>
  <c r="I132" i="12"/>
  <c r="K132" i="12"/>
  <c r="M132" i="12"/>
  <c r="M131" i="12" s="1"/>
  <c r="O132" i="12"/>
  <c r="O131" i="12" s="1"/>
  <c r="Q132" i="12"/>
  <c r="Q131" i="12" s="1"/>
  <c r="V132" i="12"/>
  <c r="V131" i="12" s="1"/>
  <c r="O135" i="12"/>
  <c r="G136" i="12"/>
  <c r="I136" i="12"/>
  <c r="I135" i="12" s="1"/>
  <c r="K136" i="12"/>
  <c r="M136" i="12"/>
  <c r="O136" i="12"/>
  <c r="Q136" i="12"/>
  <c r="Q135" i="12" s="1"/>
  <c r="V136" i="12"/>
  <c r="V135" i="12" s="1"/>
  <c r="G140" i="12"/>
  <c r="I140" i="12"/>
  <c r="K140" i="12"/>
  <c r="K135" i="12" s="1"/>
  <c r="M140" i="12"/>
  <c r="O140" i="12"/>
  <c r="Q140" i="12"/>
  <c r="V140" i="12"/>
  <c r="G154" i="12"/>
  <c r="I154" i="12"/>
  <c r="K154" i="12"/>
  <c r="M154" i="12"/>
  <c r="O154" i="12"/>
  <c r="Q154" i="12"/>
  <c r="V154" i="12"/>
  <c r="G159" i="12"/>
  <c r="M159" i="12" s="1"/>
  <c r="M135" i="12" s="1"/>
  <c r="I159" i="12"/>
  <c r="K159" i="12"/>
  <c r="O159" i="12"/>
  <c r="Q159" i="12"/>
  <c r="V159" i="12"/>
  <c r="G164" i="12"/>
  <c r="I164" i="12"/>
  <c r="Q164" i="12"/>
  <c r="G165" i="12"/>
  <c r="M165" i="12" s="1"/>
  <c r="M164" i="12" s="1"/>
  <c r="I165" i="12"/>
  <c r="K165" i="12"/>
  <c r="K164" i="12" s="1"/>
  <c r="O165" i="12"/>
  <c r="O164" i="12" s="1"/>
  <c r="Q165" i="12"/>
  <c r="V165" i="12"/>
  <c r="V164" i="12" s="1"/>
  <c r="K170" i="12"/>
  <c r="G171" i="12"/>
  <c r="G170" i="12" s="1"/>
  <c r="I171" i="12"/>
  <c r="K171" i="12"/>
  <c r="M171" i="12"/>
  <c r="O171" i="12"/>
  <c r="O170" i="12" s="1"/>
  <c r="Q171" i="12"/>
  <c r="Q170" i="12" s="1"/>
  <c r="V171" i="12"/>
  <c r="V170" i="12" s="1"/>
  <c r="G184" i="12"/>
  <c r="I184" i="12"/>
  <c r="I170" i="12" s="1"/>
  <c r="K184" i="12"/>
  <c r="M184" i="12"/>
  <c r="O184" i="12"/>
  <c r="Q184" i="12"/>
  <c r="V184" i="12"/>
  <c r="G188" i="12"/>
  <c r="I188" i="12"/>
  <c r="K188" i="12"/>
  <c r="M188" i="12"/>
  <c r="O188" i="12"/>
  <c r="Q188" i="12"/>
  <c r="V188" i="12"/>
  <c r="G196" i="12"/>
  <c r="I196" i="12"/>
  <c r="K196" i="12"/>
  <c r="M196" i="12"/>
  <c r="O196" i="12"/>
  <c r="Q196" i="12"/>
  <c r="V196" i="12"/>
  <c r="G200" i="12"/>
  <c r="M200" i="12" s="1"/>
  <c r="I200" i="12"/>
  <c r="K200" i="12"/>
  <c r="O200" i="12"/>
  <c r="Q200" i="12"/>
  <c r="V200" i="12"/>
  <c r="G205" i="12"/>
  <c r="M205" i="12" s="1"/>
  <c r="I205" i="12"/>
  <c r="K205" i="12"/>
  <c r="O205" i="12"/>
  <c r="Q205" i="12"/>
  <c r="V205" i="12"/>
  <c r="G210" i="12"/>
  <c r="I210" i="12"/>
  <c r="K210" i="12"/>
  <c r="V210" i="12"/>
  <c r="G211" i="12"/>
  <c r="I211" i="12"/>
  <c r="K211" i="12"/>
  <c r="M211" i="12"/>
  <c r="M210" i="12" s="1"/>
  <c r="O211" i="12"/>
  <c r="O210" i="12" s="1"/>
  <c r="Q211" i="12"/>
  <c r="Q210" i="12" s="1"/>
  <c r="V211" i="12"/>
  <c r="G219" i="12"/>
  <c r="I219" i="12"/>
  <c r="I218" i="12" s="1"/>
  <c r="K219" i="12"/>
  <c r="M219" i="12"/>
  <c r="O219" i="12"/>
  <c r="Q219" i="12"/>
  <c r="Q218" i="12" s="1"/>
  <c r="V219" i="12"/>
  <c r="V218" i="12" s="1"/>
  <c r="G220" i="12"/>
  <c r="I220" i="12"/>
  <c r="K220" i="12"/>
  <c r="M220" i="12"/>
  <c r="O220" i="12"/>
  <c r="Q220" i="12"/>
  <c r="V220" i="12"/>
  <c r="G221" i="12"/>
  <c r="I221" i="12"/>
  <c r="K221" i="12"/>
  <c r="M221" i="12"/>
  <c r="O221" i="12"/>
  <c r="Q221" i="12"/>
  <c r="V221" i="12"/>
  <c r="G223" i="12"/>
  <c r="M223" i="12" s="1"/>
  <c r="M218" i="12" s="1"/>
  <c r="I223" i="12"/>
  <c r="K223" i="12"/>
  <c r="O223" i="12"/>
  <c r="Q223" i="12"/>
  <c r="V223" i="12"/>
  <c r="G225" i="12"/>
  <c r="M225" i="12" s="1"/>
  <c r="I225" i="12"/>
  <c r="K225" i="12"/>
  <c r="O225" i="12"/>
  <c r="Q225" i="12"/>
  <c r="V225" i="12"/>
  <c r="G227" i="12"/>
  <c r="M227" i="12" s="1"/>
  <c r="I227" i="12"/>
  <c r="K227" i="12"/>
  <c r="K218" i="12" s="1"/>
  <c r="O227" i="12"/>
  <c r="Q227" i="12"/>
  <c r="V227" i="12"/>
  <c r="G229" i="12"/>
  <c r="I229" i="12"/>
  <c r="K229" i="12"/>
  <c r="M229" i="12"/>
  <c r="O229" i="12"/>
  <c r="Q229" i="12"/>
  <c r="V229" i="12"/>
  <c r="G231" i="12"/>
  <c r="I231" i="12"/>
  <c r="K231" i="12"/>
  <c r="M231" i="12"/>
  <c r="O231" i="12"/>
  <c r="O218" i="12" s="1"/>
  <c r="Q231" i="12"/>
  <c r="V231" i="12"/>
  <c r="G233" i="12"/>
  <c r="I233" i="12"/>
  <c r="K233" i="12"/>
  <c r="M233" i="12"/>
  <c r="O233" i="12"/>
  <c r="Q233" i="12"/>
  <c r="V233" i="12"/>
  <c r="O235" i="12"/>
  <c r="Q235" i="12"/>
  <c r="V235" i="12"/>
  <c r="G236" i="12"/>
  <c r="I236" i="12"/>
  <c r="I235" i="12" s="1"/>
  <c r="K236" i="12"/>
  <c r="M236" i="12"/>
  <c r="O236" i="12"/>
  <c r="Q236" i="12"/>
  <c r="V236" i="12"/>
  <c r="G240" i="12"/>
  <c r="G235" i="12" s="1"/>
  <c r="I240" i="12"/>
  <c r="K240" i="12"/>
  <c r="O240" i="12"/>
  <c r="Q240" i="12"/>
  <c r="V240" i="12"/>
  <c r="G246" i="12"/>
  <c r="M246" i="12" s="1"/>
  <c r="I246" i="12"/>
  <c r="K246" i="12"/>
  <c r="O246" i="12"/>
  <c r="Q246" i="12"/>
  <c r="V246" i="12"/>
  <c r="G248" i="12"/>
  <c r="M248" i="12" s="1"/>
  <c r="I248" i="12"/>
  <c r="K248" i="12"/>
  <c r="K235" i="12" s="1"/>
  <c r="O248" i="12"/>
  <c r="Q248" i="12"/>
  <c r="V248" i="12"/>
  <c r="AE250" i="12"/>
  <c r="I20" i="1"/>
  <c r="I19" i="1"/>
  <c r="I18" i="1"/>
  <c r="I17" i="1"/>
  <c r="I16" i="1"/>
  <c r="I109" i="1"/>
  <c r="J108" i="1" s="1"/>
  <c r="F59" i="1"/>
  <c r="G59" i="1"/>
  <c r="G25" i="1" s="1"/>
  <c r="A25" i="1" s="1"/>
  <c r="A26" i="1" s="1"/>
  <c r="G26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H59" i="1" s="1"/>
  <c r="J28" i="1"/>
  <c r="J26" i="1"/>
  <c r="G38" i="1"/>
  <c r="F38" i="1"/>
  <c r="J23" i="1"/>
  <c r="J24" i="1"/>
  <c r="J25" i="1"/>
  <c r="J27" i="1"/>
  <c r="E24" i="1"/>
  <c r="E26" i="1"/>
  <c r="J88" i="1" l="1"/>
  <c r="J92" i="1"/>
  <c r="J100" i="1"/>
  <c r="J96" i="1"/>
  <c r="J85" i="1"/>
  <c r="J89" i="1"/>
  <c r="J93" i="1"/>
  <c r="J97" i="1"/>
  <c r="J101" i="1"/>
  <c r="J105" i="1"/>
  <c r="J86" i="1"/>
  <c r="J90" i="1"/>
  <c r="J94" i="1"/>
  <c r="J98" i="1"/>
  <c r="J102" i="1"/>
  <c r="J106" i="1"/>
  <c r="J87" i="1"/>
  <c r="J91" i="1"/>
  <c r="J95" i="1"/>
  <c r="J99" i="1"/>
  <c r="J103" i="1"/>
  <c r="J107" i="1"/>
  <c r="J104" i="1"/>
  <c r="G28" i="1"/>
  <c r="G23" i="1"/>
  <c r="G116" i="23"/>
  <c r="M76" i="23"/>
  <c r="M62" i="23" s="1"/>
  <c r="M45" i="23"/>
  <c r="M8" i="23" s="1"/>
  <c r="AF158" i="23"/>
  <c r="M124" i="22"/>
  <c r="G124" i="22"/>
  <c r="AF273" i="22"/>
  <c r="M208" i="22"/>
  <c r="M207" i="22" s="1"/>
  <c r="M252" i="22"/>
  <c r="M251" i="22" s="1"/>
  <c r="M214" i="22"/>
  <c r="M213" i="22" s="1"/>
  <c r="M116" i="22"/>
  <c r="M112" i="22" s="1"/>
  <c r="M78" i="22"/>
  <c r="M49" i="22" s="1"/>
  <c r="M45" i="22"/>
  <c r="M8" i="22" s="1"/>
  <c r="M186" i="21"/>
  <c r="M46" i="21"/>
  <c r="M203" i="21"/>
  <c r="M71" i="21"/>
  <c r="M116" i="21"/>
  <c r="M146" i="21"/>
  <c r="G186" i="21"/>
  <c r="G116" i="21"/>
  <c r="G71" i="21"/>
  <c r="G8" i="21"/>
  <c r="M179" i="21"/>
  <c r="M178" i="21" s="1"/>
  <c r="AF218" i="21"/>
  <c r="G70" i="20"/>
  <c r="M88" i="20"/>
  <c r="M87" i="20" s="1"/>
  <c r="M94" i="20"/>
  <c r="M93" i="20" s="1"/>
  <c r="M8" i="19"/>
  <c r="M136" i="19"/>
  <c r="M68" i="19"/>
  <c r="G191" i="19"/>
  <c r="G8" i="19"/>
  <c r="AF196" i="19"/>
  <c r="M175" i="19"/>
  <c r="M174" i="19" s="1"/>
  <c r="M109" i="19"/>
  <c r="M108" i="19" s="1"/>
  <c r="M77" i="19"/>
  <c r="M211" i="18"/>
  <c r="M184" i="18" s="1"/>
  <c r="M128" i="18"/>
  <c r="M127" i="18" s="1"/>
  <c r="M106" i="18"/>
  <c r="M97" i="18" s="1"/>
  <c r="M49" i="18"/>
  <c r="M8" i="18" s="1"/>
  <c r="M8" i="17"/>
  <c r="M213" i="17"/>
  <c r="M446" i="17"/>
  <c r="M103" i="17"/>
  <c r="G8" i="17"/>
  <c r="M313" i="17"/>
  <c r="M300" i="17" s="1"/>
  <c r="M138" i="17"/>
  <c r="M137" i="17" s="1"/>
  <c r="G446" i="17"/>
  <c r="G213" i="17"/>
  <c r="G103" i="17"/>
  <c r="M431" i="17"/>
  <c r="M430" i="17" s="1"/>
  <c r="M369" i="17"/>
  <c r="M368" i="17" s="1"/>
  <c r="M201" i="17"/>
  <c r="M186" i="17" s="1"/>
  <c r="M8" i="16"/>
  <c r="M33" i="16"/>
  <c r="AF155" i="16"/>
  <c r="M133" i="16"/>
  <c r="M131" i="16" s="1"/>
  <c r="G93" i="16"/>
  <c r="M68" i="16"/>
  <c r="M63" i="16" s="1"/>
  <c r="M39" i="16"/>
  <c r="M88" i="16"/>
  <c r="M87" i="16" s="1"/>
  <c r="M156" i="15"/>
  <c r="M95" i="15"/>
  <c r="AF260" i="15"/>
  <c r="M238" i="15"/>
  <c r="M237" i="15" s="1"/>
  <c r="M14" i="15"/>
  <c r="M8" i="15" s="1"/>
  <c r="M214" i="15"/>
  <c r="M213" i="15" s="1"/>
  <c r="M244" i="15"/>
  <c r="M243" i="15" s="1"/>
  <c r="M147" i="15"/>
  <c r="M146" i="15" s="1"/>
  <c r="M63" i="14"/>
  <c r="G120" i="14"/>
  <c r="M58" i="14"/>
  <c r="M53" i="14" s="1"/>
  <c r="M23" i="14"/>
  <c r="M8" i="14" s="1"/>
  <c r="G8" i="14"/>
  <c r="M105" i="14"/>
  <c r="M104" i="14" s="1"/>
  <c r="M8" i="13"/>
  <c r="M210" i="13"/>
  <c r="M178" i="13"/>
  <c r="G164" i="13"/>
  <c r="G229" i="13"/>
  <c r="G196" i="13"/>
  <c r="M112" i="13"/>
  <c r="M107" i="13" s="1"/>
  <c r="M64" i="13"/>
  <c r="AF240" i="13"/>
  <c r="M130" i="13"/>
  <c r="M124" i="13" s="1"/>
  <c r="M50" i="12"/>
  <c r="M80" i="12"/>
  <c r="M235" i="12"/>
  <c r="M170" i="12"/>
  <c r="G8" i="12"/>
  <c r="G218" i="12"/>
  <c r="G135" i="12"/>
  <c r="AF250" i="12"/>
  <c r="M240" i="12"/>
  <c r="I21" i="1"/>
  <c r="I39" i="1"/>
  <c r="I59" i="1" s="1"/>
  <c r="J54" i="1" s="1"/>
  <c r="J109" i="1" l="1"/>
  <c r="A23" i="1"/>
  <c r="A24" i="1" s="1"/>
  <c r="G24" i="1" s="1"/>
  <c r="A27" i="1" s="1"/>
  <c r="A29" i="1" s="1"/>
  <c r="G29" i="1" s="1"/>
  <c r="G27" i="1" s="1"/>
  <c r="J53" i="1"/>
  <c r="J50" i="1"/>
  <c r="J49" i="1"/>
  <c r="J52" i="1"/>
  <c r="J58" i="1"/>
  <c r="J57" i="1"/>
  <c r="J48" i="1"/>
  <c r="J45" i="1"/>
  <c r="J51" i="1"/>
  <c r="J55" i="1"/>
  <c r="J56" i="1"/>
  <c r="J44" i="1"/>
  <c r="J42" i="1"/>
  <c r="J43" i="1"/>
  <c r="J47" i="1"/>
  <c r="J46" i="1"/>
  <c r="J41" i="1"/>
  <c r="J39" i="1"/>
  <c r="J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S6" authorId="0" shapeId="0" xr:uid="{2370EB8B-6D12-458C-85AB-E59E2FBCC92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11DC970-B718-461B-8D9D-7A71497D24F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S6" authorId="0" shapeId="0" xr:uid="{8B305714-D901-4045-8366-71DED63315C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A2C0480-E632-4D5B-B21C-2FE31CBC8C7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S6" authorId="0" shapeId="0" xr:uid="{62D966BA-D0C3-4CF9-A312-11033036900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11CDF1E-24A0-4735-94C7-437B7DC669F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S6" authorId="0" shapeId="0" xr:uid="{33F9216A-CE87-41B8-84E8-6F08761F14F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79DA3EF-2732-4D03-88C5-1A43A078E26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S6" authorId="0" shapeId="0" xr:uid="{7B18BE42-9247-4E29-A049-EBCC7EED618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9B461D3-43A7-489E-ACCD-27ACB998573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S6" authorId="0" shapeId="0" xr:uid="{0551075F-52D6-4277-B1AD-6389F53C62E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2D7B87D-687F-41A1-BDD6-46448EE9A30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S6" authorId="0" shapeId="0" xr:uid="{34707E70-702D-478A-A9E3-C64E7BEB9D1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F346733-8744-49BA-B8EB-5920AFF67AA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S6" authorId="0" shapeId="0" xr:uid="{87D7111A-38AC-4B47-9D16-07AC201B8F7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76374FF-577F-4212-9C38-5CCB7D189F1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S6" authorId="0" shapeId="0" xr:uid="{3BD45A19-F60C-4A13-8C76-F05BCC39958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DA8A8C1-ECEC-4A39-84B8-59393A3DB5E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S6" authorId="0" shapeId="0" xr:uid="{81FA5C6F-CB27-4F32-889D-F34A36C0ED6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228C20A-83E4-4093-B429-3B80762680E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S6" authorId="0" shapeId="0" xr:uid="{4B2A9316-5D45-4241-B7E4-D8E7B160A3B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F7A3184-977D-4B29-809D-C517E424325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S6" authorId="0" shapeId="0" xr:uid="{3A7B909B-2D72-461A-B3EE-77E773B131C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38D554E-2B4D-495B-90C6-2E05418F766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<sst xmlns="http://schemas.openxmlformats.org/spreadsheetml/2006/main" count="9708" uniqueCount="1646">
  <si>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</si>
  <si>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</si>
  <si>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</si>
  <si>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</si>
  <si>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</si>
  <si>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</si>
  <si>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</si>
  <si>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</si>
  <si>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</si>
  <si>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</si>
  <si>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</si>
  <si>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</si>
  <si>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</si>
  <si>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</si>
  <si>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</si>
  <si>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</si>
  <si>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</si>
  <si>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</si>
  <si>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</si>
  <si>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</si>
  <si>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</si>
  <si>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</si>
  <si>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</si>
  <si>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</si>
  <si>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</si>
  <si>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</si>
  <si>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</si>
  <si>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</si>
  <si>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</si>
  <si>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</si>
  <si>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</si>
  <si>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</si>
  <si>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</si>
  <si>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</si>
  <si>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</si>
  <si>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</si>
  <si>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</si>
  <si>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</si>
  <si>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</si>
  <si>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</si>
  <si>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</si>
  <si>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</si>
  <si>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</si>
  <si>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Marek Macík | Rozpočty Vsetín</t>
  </si>
  <si>
    <t>N23/690</t>
  </si>
  <si>
    <t>Opravy místních komunikací v Novém Jičíně na rok 2023</t>
  </si>
  <si>
    <t>Město Nový Jičín</t>
  </si>
  <si>
    <t>Masarykovo nám. 1/1</t>
  </si>
  <si>
    <t>Nový Jičín</t>
  </si>
  <si>
    <t>74101</t>
  </si>
  <si>
    <t>00298212</t>
  </si>
  <si>
    <t>CZ00298212</t>
  </si>
  <si>
    <t>Stavba</t>
  </si>
  <si>
    <t>Stavební objekt</t>
  </si>
  <si>
    <t>SO01</t>
  </si>
  <si>
    <t>ul. U Mlýna</t>
  </si>
  <si>
    <t>R690.1.01</t>
  </si>
  <si>
    <t>ul. U Mlýna - Oprava povrchu s přespádováním vozovky</t>
  </si>
  <si>
    <t>R690.1.02</t>
  </si>
  <si>
    <t>ul. U Mlýna - Obruby, palisády, chodník, římsa</t>
  </si>
  <si>
    <t>R690.1.03</t>
  </si>
  <si>
    <t>ul. U Mlýna - Odvodňovací žlab</t>
  </si>
  <si>
    <t>R690.1.04</t>
  </si>
  <si>
    <t>ul. U Mlýna - Dešťová kanalizace</t>
  </si>
  <si>
    <t>SO02</t>
  </si>
  <si>
    <t>ul. Luční</t>
  </si>
  <si>
    <t>R690.2.01</t>
  </si>
  <si>
    <t>ul. Luční - Oprava povrchu</t>
  </si>
  <si>
    <t>R690.2.02</t>
  </si>
  <si>
    <t>ul. Luční - Parkovací stání, prostor pro kontejnery, obruby</t>
  </si>
  <si>
    <t>R690.2.03</t>
  </si>
  <si>
    <t>ul. Luční - Dešťová kanalizace</t>
  </si>
  <si>
    <t>SO03</t>
  </si>
  <si>
    <t>ul. Kpt. Jaroše</t>
  </si>
  <si>
    <t>R690.3.01</t>
  </si>
  <si>
    <t>ul. Kpt. Jaroše - Oprava povrchu</t>
  </si>
  <si>
    <t>SO04</t>
  </si>
  <si>
    <t>ul. K. Čapka</t>
  </si>
  <si>
    <t>R690.4.01</t>
  </si>
  <si>
    <t>ul. K. Čapka, vjezd ke garážím - Oprava povrchu</t>
  </si>
  <si>
    <t>SO05</t>
  </si>
  <si>
    <t>Bludovice u VOP</t>
  </si>
  <si>
    <t>R690.5.01</t>
  </si>
  <si>
    <t>Bludovice u VOP - Oprava povrchu</t>
  </si>
  <si>
    <t>SO06</t>
  </si>
  <si>
    <t>ul. Tyršova - úsek u soudu</t>
  </si>
  <si>
    <t>R690.6.01</t>
  </si>
  <si>
    <t>ul. Tyršova - úsek u soudu - Oprava povrchu</t>
  </si>
  <si>
    <t>R690.6.02</t>
  </si>
  <si>
    <t>ul. Tyršova - úsek u soudu - Výměna obrub s opravou zatravnění</t>
  </si>
  <si>
    <t>Celkem za stavbu</t>
  </si>
  <si>
    <t>CZK</t>
  </si>
  <si>
    <t>#POPS</t>
  </si>
  <si>
    <t>Popis stavby: N23/690 - Opravy místních komunikací v Novém Jičíně na rok 2023</t>
  </si>
  <si>
    <t>#POPO</t>
  </si>
  <si>
    <t>Popis objektu: SO01 - ul. U Mlýna</t>
  </si>
  <si>
    <t>#POPR</t>
  </si>
  <si>
    <t>Popis rozpočtu: R690.1.01 - ul. U Mlýna - Oprava povrchu s přespádováním vozovky</t>
  </si>
  <si>
    <t>Popis rozpočtu: R690.1.02 - ul. U Mlýna - Obruby, palisády, chodník, římsa</t>
  </si>
  <si>
    <t>Popis rozpočtu: R690.1.03 - ul. U Mlýna - Odvodňovací žlab</t>
  </si>
  <si>
    <t>Popis rozpočtu: R690.1.04 - ul. U Mlýna - Dešťová kanalizace</t>
  </si>
  <si>
    <t>Popis objektu: SO02 - ul. Luční</t>
  </si>
  <si>
    <t>Popis rozpočtu: R690.2.01 - ul. Luční - Oprava povrchu</t>
  </si>
  <si>
    <t>Popis rozpočtu: R690.2.02 - ul. Luční - Parkovací stání, prostor pro kontejnery, obruby</t>
  </si>
  <si>
    <t>Popis rozpočtu: R690.2.03 - ul. Luční - Dešťová kanalizace</t>
  </si>
  <si>
    <t>Popis objektu: SO03 - ul. Kpt. Jaroše</t>
  </si>
  <si>
    <t>Popis rozpočtu: R690.3.01 - ul. Kpt. Jaroše - Oprava povrchu</t>
  </si>
  <si>
    <t>Popis objektu: SO04 - ul. K. Čapka</t>
  </si>
  <si>
    <t>Popis rozpočtu: R690.4.01 - ul. K. Čapka, vjezd ke garážím - Oprava povrchu</t>
  </si>
  <si>
    <t>Popis objektu: SO05 - Bludovice u VOP</t>
  </si>
  <si>
    <t>Popis rozpočtu: R690.5.01 - Bludovice u VOP - Oprava povrchu</t>
  </si>
  <si>
    <t>Popis objektu: SO06 - ul. Tyršova - úsek u soudu</t>
  </si>
  <si>
    <t>Popis rozpočtu: R690.6.01 - ul. Tyršova - úsek u soudu - Oprava povrchu</t>
  </si>
  <si>
    <t>Popis rozpočtu: R690.6.02 - ul. Tyršova - úsek u soudu - Výměna obrub s opravou zatravnění</t>
  </si>
  <si>
    <t>Rekapitulace dílů</t>
  </si>
  <si>
    <t>Typ dílu</t>
  </si>
  <si>
    <t>1</t>
  </si>
  <si>
    <t>Zemní práce</t>
  </si>
  <si>
    <t>11</t>
  </si>
  <si>
    <t>Přípravné a přidružené práce</t>
  </si>
  <si>
    <t>15.1</t>
  </si>
  <si>
    <t>Pažení</t>
  </si>
  <si>
    <t>18</t>
  </si>
  <si>
    <t>Povrchové úpravy terénu</t>
  </si>
  <si>
    <t>21</t>
  </si>
  <si>
    <t>Úprava podloží a základ.spáry</t>
  </si>
  <si>
    <t>27</t>
  </si>
  <si>
    <t>Základy</t>
  </si>
  <si>
    <t>28</t>
  </si>
  <si>
    <t>Zpevňování hornin a konstrukcí</t>
  </si>
  <si>
    <t>33.1</t>
  </si>
  <si>
    <t>Palisáda betonová</t>
  </si>
  <si>
    <t>45</t>
  </si>
  <si>
    <t>Podkladní a vedlejší konstrukce</t>
  </si>
  <si>
    <t>5</t>
  </si>
  <si>
    <t>Komunikace</t>
  </si>
  <si>
    <t>56</t>
  </si>
  <si>
    <t>Podkladní vrstvy komunikací a zpevněných ploch</t>
  </si>
  <si>
    <t>59</t>
  </si>
  <si>
    <t>Dlažby a předlažby komunikací</t>
  </si>
  <si>
    <t>8.1</t>
  </si>
  <si>
    <t>Odvodňovací žlab</t>
  </si>
  <si>
    <t>87</t>
  </si>
  <si>
    <t>Potrubí z trub z plastických hmot</t>
  </si>
  <si>
    <t>89</t>
  </si>
  <si>
    <t>Ostatní konstrukce na trubním vedení</t>
  </si>
  <si>
    <t>89.1</t>
  </si>
  <si>
    <t>Uliční vpusť</t>
  </si>
  <si>
    <t>91</t>
  </si>
  <si>
    <t>Doplňující práce na komunikaci</t>
  </si>
  <si>
    <t>96</t>
  </si>
  <si>
    <t>Bourání konstrukcí</t>
  </si>
  <si>
    <t>99</t>
  </si>
  <si>
    <t>Staveništní přesun hmot</t>
  </si>
  <si>
    <t>767</t>
  </si>
  <si>
    <t>Konstrukce zámečnické</t>
  </si>
  <si>
    <t>D96</t>
  </si>
  <si>
    <t>Přesuny suti a vybouraných hmot</t>
  </si>
  <si>
    <t>PSU</t>
  </si>
  <si>
    <t>D96.1</t>
  </si>
  <si>
    <t>Poplatek za likvidaci na skládce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</si>
  <si>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</si>
  <si>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</si>
  <si>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</si>
  <si>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</si>
  <si>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</si>
  <si>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</si>
  <si>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</si>
  <si>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</si>
  <si>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</si>
  <si>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</si>
  <si>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</si>
  <si>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</si>
  <si>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</si>
  <si>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</si>
  <si>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</si>
  <si>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</si>
  <si>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</si>
  <si>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</si>
  <si>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</si>
  <si>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</si>
  <si>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</si>
  <si>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</si>
  <si>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</si>
  <si>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</si>
  <si>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</si>
  <si>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</si>
  <si>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</si>
  <si>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</si>
  <si>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</si>
  <si>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</si>
  <si>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</si>
  <si>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122202201R00</t>
  </si>
  <si>
    <t>Odkopávky a prokopávky pro silnice v hornině 3 do 100 m3</t>
  </si>
  <si>
    <t>m3</t>
  </si>
  <si>
    <t>800-1</t>
  </si>
  <si>
    <t>RTS 23/ I</t>
  </si>
  <si>
    <t>Práce</t>
  </si>
  <si>
    <t>Běžná</t>
  </si>
  <si>
    <t>POL1_</t>
  </si>
  <si>
    <t>s přemístěním výkopku v příčných profilech na vzdálenost do 15 m nebo s naložením na dopravní prostředek.</t>
  </si>
  <si>
    <t>SPI</t>
  </si>
  <si>
    <t xml:space="preserve">Plošný odkop pro komunikaci : </t>
  </si>
  <si>
    <t>VV</t>
  </si>
  <si>
    <t xml:space="preserve">skladba S2 nová komunikace tl.40cm : </t>
  </si>
  <si>
    <t>Odkaz na mn. položky pořadí 21 : 520,50000*0,4</t>
  </si>
  <si>
    <t xml:space="preserve">odpočet stávajícího kameniva v místě nové konunikace v tl.15cm : </t>
  </si>
  <si>
    <t>Odkaz na mn. položky pořadí 9 : 520,50000*-0,15</t>
  </si>
  <si>
    <t xml:space="preserve">odpočet stávající živice v tl.10cm z 25% : </t>
  </si>
  <si>
    <t>Odkaz na mn. položky pořadí 11 : 130,12500*-0,1</t>
  </si>
  <si>
    <t>122202209R00</t>
  </si>
  <si>
    <t>Odkopávky a prokopávky pro silnice v hornině 3 příplatek za lepivost horniny</t>
  </si>
  <si>
    <t xml:space="preserve">Příplatek za lepivost z 50% : </t>
  </si>
  <si>
    <t xml:space="preserve">silnice : </t>
  </si>
  <si>
    <t>Odkaz na mn. položky pořadí 1 : 117,11250*0,5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</si>
  <si>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</si>
  <si>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</si>
  <si>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</si>
  <si>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Přemístění zeminy na skládku : </t>
  </si>
  <si>
    <t xml:space="preserve">kubatura výkopu rýh : </t>
  </si>
  <si>
    <t>Odkaz na mn. položky pořadí 1 : 117,11250</t>
  </si>
  <si>
    <t>162701109R00</t>
  </si>
  <si>
    <t>Vodorovné přemístění výkopku příplatek k ceně za každých dalších i započatých 1 000 m přes 10 000 m z horniny 1 až 4</t>
  </si>
  <si>
    <t xml:space="preserve">Příplatek k vodorovnému přesunu za přemístění zeminy : </t>
  </si>
  <si>
    <t xml:space="preserve">dalších 5km : </t>
  </si>
  <si>
    <t>Odkaz na mn. položky pořadí 3 : 117,11250*5</t>
  </si>
  <si>
    <t>171201201R00</t>
  </si>
  <si>
    <t>Uložení sypaniny na dočasnou skládku tak, že na 1 m2 plochy připadá přes 2 m3 výkopku nebo ornice</t>
  </si>
  <si>
    <t>POL1_1</t>
  </si>
  <si>
    <t xml:space="preserve">Uložení zeminy na skládce - modelace (bez poplatku) : </t>
  </si>
  <si>
    <t xml:space="preserve">přebytečná zemina : </t>
  </si>
  <si>
    <t>Odkaz na mn. položky pořadí 3 : 117,11250</t>
  </si>
  <si>
    <t>181101102R00</t>
  </si>
  <si>
    <t>Úprava pláně v zářezech v hornině 1 až 4, se zhutněním</t>
  </si>
  <si>
    <t>m2</t>
  </si>
  <si>
    <t>vyrovnáním výškových rozdílů, ploch vodorovných a ploch do sklonu 1 : 5.</t>
  </si>
  <si>
    <t xml:space="preserve">Ruční začištění dna výkopu : </t>
  </si>
  <si>
    <t xml:space="preserve">plošný odkop pro silnice : </t>
  </si>
  <si>
    <t>Odkaz na mn. položky pořadí 21 : 520,50000</t>
  </si>
  <si>
    <t>199000002R00</t>
  </si>
  <si>
    <t>Poplatky za skládku horniny 1- 4, skupina 17 05 04 z Katalogu odpadů</t>
  </si>
  <si>
    <t xml:space="preserve">Poplatek za skládkovné zeminy : </t>
  </si>
  <si>
    <t>215901101RT5</t>
  </si>
  <si>
    <t>Zhutnění podloží z rostlé horniny 1 až 4 pod násypy z hornin soudržných do 92% PS a nesoudržných  sypkých relativní ulehlosti l(d) do 0,8 vibrační deskou</t>
  </si>
  <si>
    <t>z rostlé horniny tř.1 - 4 pod násypy z hornin soudržných do 92% PS a hornin nesoudržných sypkých relativní ulehlosti I(d) do 0,8</t>
  </si>
  <si>
    <t xml:space="preserve">Zhutnění upravené pláně vibrační deskou : </t>
  </si>
  <si>
    <t>Odkaz na mn. položky pořadí 6 : 520,50000</t>
  </si>
  <si>
    <t>113107615R00</t>
  </si>
  <si>
    <t>Odstranění podkladů nebo krytů z kameniva hrubého drceného, v ploše jednotlivě nad 50 m2, tloušťka vrstvy 150 mm</t>
  </si>
  <si>
    <t>822-1</t>
  </si>
  <si>
    <t xml:space="preserve">Stávající podklad ze štěrkodrti tl.15cm : </t>
  </si>
  <si>
    <t xml:space="preserve">skladba S2 : </t>
  </si>
  <si>
    <t>113151114R00</t>
  </si>
  <si>
    <t>Odstranění podkladu, krytu frézováním povrch živičný, plochy do 500 m2 na jednom objektu nebo při provádění pruhu šířky do  750 mm, tloušťky 50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</si>
  <si>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</si>
  <si>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 xml:space="preserve">Frézování ložné živice v tl.5cm : </t>
  </si>
  <si>
    <t xml:space="preserve">Asfaltobeton podkladní tl.5cm - lokální podbal doplnění asfaltové vrstvy : </t>
  </si>
  <si>
    <t>Odkaz na mn. položky pořadí 18 : 8,40000</t>
  </si>
  <si>
    <t>113151119R00</t>
  </si>
  <si>
    <t>Odstranění podkladu, krytu frézováním povrch živičný, plochy do 500 m2 na jednom objektu nebo při provádění pruhu šířky do  750 mm, tloušťky 100 mm</t>
  </si>
  <si>
    <t xml:space="preserve">Frézování stávající živice v tl.10cm : </t>
  </si>
  <si>
    <t xml:space="preserve">skladba S2 z 25% : </t>
  </si>
  <si>
    <t>Odkaz na mn. položky pořadí 21 : 520,50000*0,25</t>
  </si>
  <si>
    <t>113151314R00</t>
  </si>
  <si>
    <t>Odstranění podkladu, krytu frézováním povrch živičný, plochy přes 500 m2 na jednom objektu nebo při provádění pruhu šířky přes  750 mm s překážkami v trase, tloušťky 50 mm</t>
  </si>
  <si>
    <t xml:space="preserve">Frézování brusné živice v tl. 5cm s překážkami : </t>
  </si>
  <si>
    <t xml:space="preserve">Asfaltobeton brusný tl.5cm - oprava komunikace : </t>
  </si>
  <si>
    <t>Odkaz na mn. položky pořadí 22 : 84,00000</t>
  </si>
  <si>
    <t>938909311R00</t>
  </si>
  <si>
    <t>Odstranění bláta a nánosu z povrchu podkladu nebo krytu živičného nebo betonováho</t>
  </si>
  <si>
    <t xml:space="preserve">Očištění vozovky před pokládkou : </t>
  </si>
  <si>
    <t>938909611R00</t>
  </si>
  <si>
    <t>Odstranění bláta a nánosu na krajnicích tloušťky do 10 cm</t>
  </si>
  <si>
    <t xml:space="preserve">Odstranění nánosu na krajnicích : </t>
  </si>
  <si>
    <t xml:space="preserve">v rozsahu 5% plochy opravované komunikace : </t>
  </si>
  <si>
    <t>Odkaz na mn. položky pořadí 22 : 84,00000*0,05</t>
  </si>
  <si>
    <t>564851111RT2</t>
  </si>
  <si>
    <t>Podklad ze štěrkodrti s rozprostřením a zhutněním frakce 0-32 mm, tloušťka po zhutnění 150 mm</t>
  </si>
  <si>
    <t xml:space="preserve">Podklad ze štěrkodrti fr 0/32mm, tl.15cm : </t>
  </si>
  <si>
    <t>565131111RT2</t>
  </si>
  <si>
    <t>Podklad z kameniva obaleného asfaltem ACP 16+, v pruhu šířky do 3 m, třídy 1, tloušťka po zhutnění 50 mm</t>
  </si>
  <si>
    <t>s rozprostřením a zhutněním</t>
  </si>
  <si>
    <t xml:space="preserve">Asfaltobeton podkladní tl.5cm (nová skladba vozovky) : </t>
  </si>
  <si>
    <t xml:space="preserve">Asfaltobeton podkladní tl.5cm (pro přespádování vozovky) : </t>
  </si>
  <si>
    <t xml:space="preserve">plošný podbal asfaltové vrstvy z 100% plochy - pro změnu sklonu nivelety (pro přespádování vozovky) : </t>
  </si>
  <si>
    <t>565131111RT3</t>
  </si>
  <si>
    <t xml:space="preserve">Asfaltobeton podkladní tl.5cm : </t>
  </si>
  <si>
    <t xml:space="preserve">lokální podbal asfaltové vrstvy z 10% plochy : </t>
  </si>
  <si>
    <t>Odkaz na mn. položky pořadí 22 : 84,00000*0,1</t>
  </si>
  <si>
    <t>573111114R00</t>
  </si>
  <si>
    <t>Postřik živičný infiltrační s posypem kamenivem v množství 2 kg/m2</t>
  </si>
  <si>
    <t xml:space="preserve">Spojovací postřik s posypem 2,0kg/m2 : </t>
  </si>
  <si>
    <t>Odkaz na mn. položky pořadí 20 : 1049,40000</t>
  </si>
  <si>
    <t>573231127R00</t>
  </si>
  <si>
    <t>Postřik živičný spojovací bez posypu kamenivem , množství zbytkového asfaltu 0,70 kg/m2</t>
  </si>
  <si>
    <t xml:space="preserve">Spojovací postřik 0,7kg/m2 : </t>
  </si>
  <si>
    <t xml:space="preserve">Asfaltobeton ložný tl.5cm - lokální doplnění asfaltové vrstvy : </t>
  </si>
  <si>
    <t xml:space="preserve">Asfaltobeton ložný tl.5cm - plošná vrstva asfaltové vrstvy - přespádování vozovky : </t>
  </si>
  <si>
    <t>Odkaz na mn. položky pořadí 16 : 520,50000</t>
  </si>
  <si>
    <t xml:space="preserve">Asfaltobeton ložný tl.5cm - plošná vrstva asfaltové vrstvy - nová skladba vozovky : </t>
  </si>
  <si>
    <t>Odkaz na mn. položky pořadí 15 : 520,50000</t>
  </si>
  <si>
    <t>577141112RT2</t>
  </si>
  <si>
    <t>Beton asfaltový s rozprostřením a zhutněním v pruhu šířky do 3 m, ACO 11+ nebo ACO 16+, tloušťky 50 mm, plochy od 201 do 1000 m2</t>
  </si>
  <si>
    <t xml:space="preserve">Asfaltobeton brusný tl.5cm - nová skladba vozovky : </t>
  </si>
  <si>
    <t xml:space="preserve">Příloha č.1: Situační výkres : </t>
  </si>
  <si>
    <t>plocha nového živičného krytu, výměra dle situace : 237,0</t>
  </si>
  <si>
    <t/>
  </si>
  <si>
    <t xml:space="preserve">ul. U Mlýna - horní část : </t>
  </si>
  <si>
    <t xml:space="preserve">plocha nového živičného krytu, výměra dle situace : </t>
  </si>
  <si>
    <t>komunikace od křižovatky s ul. Na Výsluní po č.p.628 : 4,0*66,0</t>
  </si>
  <si>
    <t>vjezd na nezpevněnou komunikaci na louku naproti č.p.628 : (8,0+5,0)/2*3,0</t>
  </si>
  <si>
    <t>577141112RT3</t>
  </si>
  <si>
    <t>Beton asfaltový s rozprostřením a zhutněním v pruhu šířky do 3 m, ACO 11+ nebo ACO 16+, tloušťky 50 mm, plochy do 200 m2</t>
  </si>
  <si>
    <t xml:space="preserve">Asfaltobeton brusný tl.5cm : </t>
  </si>
  <si>
    <t xml:space="preserve">skladba S1 : </t>
  </si>
  <si>
    <t>plocha nového živičného krytu, výměra dle situace : 84,0</t>
  </si>
  <si>
    <t>564851111RVL</t>
  </si>
  <si>
    <t>Podklad ze štěrkodrti po zhutnění tloušťky 15 cm, štěrkodrť frakce FR 32-63MM</t>
  </si>
  <si>
    <t>Vlastní</t>
  </si>
  <si>
    <t xml:space="preserve">Podklad ze štěrkodrti fr 32/63mm, tl.15cm : </t>
  </si>
  <si>
    <t>899332111R00</t>
  </si>
  <si>
    <t>Výšková úprava uličního vstupu nebo vpustě do 20 cm snížením poklopu</t>
  </si>
  <si>
    <t>kus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</si>
  <si>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</si>
  <si>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Kanalizační poklop : 2</t>
  </si>
  <si>
    <t>919721211R00</t>
  </si>
  <si>
    <t>Dilatační spáry vkládané vyplněné asfaltovou zálivkou</t>
  </si>
  <si>
    <t>m</t>
  </si>
  <si>
    <t>v cementobetonovém krytu s odstraněním vložek, s vyčištěním a vyplněním spár</t>
  </si>
  <si>
    <t xml:space="preserve">Vyplnění dilatačních spar asfaltovou zálivkou : </t>
  </si>
  <si>
    <t>Odkaz na mn. položky pořadí 26 : 23,00000</t>
  </si>
  <si>
    <t>919723111R00</t>
  </si>
  <si>
    <t>Dilatační spáry řezané v cementobetonovém krytu podélné, řezání spár šířky 2 až 5 mm</t>
  </si>
  <si>
    <t>vyčištění spár po řezání, vyčištění spár před zálivkou a impregnace spár před zálivkou,</t>
  </si>
  <si>
    <t xml:space="preserve">Prořezání dilatačních spar : </t>
  </si>
  <si>
    <t xml:space="preserve">v místě napojení na stávající povrchy : </t>
  </si>
  <si>
    <t>ukončení komunikace nad odbočkou do boční ulice nad č.p.126, dl.3,2m : 3,20</t>
  </si>
  <si>
    <t>ukončení komunikace u č.p.378, dl.2,8m : 2,80</t>
  </si>
  <si>
    <t>ukončení komunikace v místě křižovatky s ul. Na Výsluní po č.p.628 : 8,0</t>
  </si>
  <si>
    <t>ukončení komunikace v místě č.p.628 : 4,0</t>
  </si>
  <si>
    <t>vjezd na nezpevněnou komunikaci na louku naproti č.p.628 : 5,0</t>
  </si>
  <si>
    <t>919731121R00</t>
  </si>
  <si>
    <t>Zarovnání styčné plochy podkladu nebo krytu živičné, tloušťky do 50 mm</t>
  </si>
  <si>
    <t>podél vybourané části komunikace nebo zpevněné plochy</t>
  </si>
  <si>
    <t xml:space="preserve">Zařezání asfaltu pro frézování před pokládkou nové živice : </t>
  </si>
  <si>
    <t>919735112R00</t>
  </si>
  <si>
    <t>Řezání stávajících krytů nebo podkladů živičných, hloubky přes 50 do 100 mm</t>
  </si>
  <si>
    <t>včetně spotřeby vody</t>
  </si>
  <si>
    <t xml:space="preserve">Řezání asfaltobetonu před frézováním : </t>
  </si>
  <si>
    <t>Odkaz na mn. položky pořadí 27 : 23,00000</t>
  </si>
  <si>
    <t>998225111R00</t>
  </si>
  <si>
    <t>Přesun hmot komunikací a letišť, kryt živičný jakékoliv délky objektu</t>
  </si>
  <si>
    <t>t</t>
  </si>
  <si>
    <t>Přesun hmot</t>
  </si>
  <si>
    <t>POL7_1</t>
  </si>
  <si>
    <t>vodorovně do 200 m</t>
  </si>
  <si>
    <t xml:space="preserve">Hmotnosti z položek s pořadovými čísly: : </t>
  </si>
  <si>
    <t xml:space="preserve">15,16,17,18,19,20,21,22,23,24,25,26, : </t>
  </si>
  <si>
    <t>Součet: : 561,56670</t>
  </si>
  <si>
    <t>979082318R00</t>
  </si>
  <si>
    <t>Vodorovná doprava suti a vybouraných hmot Vodorovná doprava suti a hmot po suchu do 6000 m</t>
  </si>
  <si>
    <t>832-1</t>
  </si>
  <si>
    <t>bez naložení, s vyložením a hrubým urovnáním</t>
  </si>
  <si>
    <t>Včetně:</t>
  </si>
  <si>
    <t>POP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</si>
  <si>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</si>
  <si>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</si>
  <si>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</si>
  <si>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Vodorovné přemístění vyfrézovaného asfaltu do 6km na uložiště dle možnosti zhotovitele : </t>
  </si>
  <si>
    <t xml:space="preserve">frézovaný brusný asfalt tl.5cm : </t>
  </si>
  <si>
    <t>Odkaz na dem. hmot. položky pořadí 12 : 9,24000</t>
  </si>
  <si>
    <t xml:space="preserve">frézovaný ložný asfalt tl.5cm : </t>
  </si>
  <si>
    <t>Odkaz na dem. hmot. položky pořadí 10 : 0,92400</t>
  </si>
  <si>
    <t xml:space="preserve">frézovaný asfalt tl.10cm : </t>
  </si>
  <si>
    <t>Odkaz na dem. hmot. položky pořadí 11 : 28,62750</t>
  </si>
  <si>
    <t>979082319R00</t>
  </si>
  <si>
    <t>Vodorovná doprava suti a vybouraných hmot Příplatek k vodor.dopravě po suchu, dalších 1000 m</t>
  </si>
  <si>
    <t xml:space="preserve">Příplatek za dalších 4km k přesunu do 6km na uložiště dle možnosti zhotovitele : </t>
  </si>
  <si>
    <t>Odkaz na mn. položky pořadí 30 : 38,79150*4</t>
  </si>
  <si>
    <t>979083117R00</t>
  </si>
  <si>
    <t>Vodorovné přemístění suti přes 5000 m do 6000 m</t>
  </si>
  <si>
    <t>800-6</t>
  </si>
  <si>
    <t>včetně naložení na dopravní prostředek a složení,</t>
  </si>
  <si>
    <t xml:space="preserve">Vodorovné přemístění suti (mimo asfalt) do 6km na skládku do Životic u NJ : </t>
  </si>
  <si>
    <t xml:space="preserve">Kamenivo drcené : </t>
  </si>
  <si>
    <t>Odkaz na dem. hmot. položky pořadí 9 : 171,76500</t>
  </si>
  <si>
    <t xml:space="preserve">Nános z krajnic : </t>
  </si>
  <si>
    <t>Odkaz na dem. hmot. položky pořadí 13 : 0,00000</t>
  </si>
  <si>
    <t>Odkaz na dem. hmot. položky pořadí 14 : 0,52920</t>
  </si>
  <si>
    <t>979083191R00</t>
  </si>
  <si>
    <t>Vodorovné přemístění suti za každých dalších započatých 1000 m přes 6000 m</t>
  </si>
  <si>
    <t xml:space="preserve">Příplatek za dalších 9km k přesunu do 6km na skládku do Životic u NJ : </t>
  </si>
  <si>
    <t>Odkaz na mn. položky pořadí 32 : 172,29420*9</t>
  </si>
  <si>
    <t>979087112R00</t>
  </si>
  <si>
    <t xml:space="preserve">Vodorovná doprava suti a vybouraných hmot nakládání suti na dopravní prostředky,  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</si>
  <si>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</si>
  <si>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</si>
  <si>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</si>
  <si>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</si>
  <si>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 xml:space="preserve">Demontážní hmotnosti z položek s pořadovými čísly: : </t>
  </si>
  <si>
    <t xml:space="preserve">9,10,11,12,14, : </t>
  </si>
  <si>
    <t>Součet: : 211,08570</t>
  </si>
  <si>
    <t>979093111R00</t>
  </si>
  <si>
    <t>Uložení suti na skládku bez zhutnění</t>
  </si>
  <si>
    <t>s hrubým urovnáním,</t>
  </si>
  <si>
    <t>979999973R00</t>
  </si>
  <si>
    <t>Poplatek za skládku za uložení, zemina a kamení,  , skupina 17 05 04 z Katalogu odpadů</t>
  </si>
  <si>
    <t>801-3</t>
  </si>
  <si>
    <t xml:space="preserve">Poplatek za skládkovné v Životicích u NJ : </t>
  </si>
  <si>
    <t xml:space="preserve">Kamenivo drcené se zeminou : </t>
  </si>
  <si>
    <t>005111010RVL</t>
  </si>
  <si>
    <t>Zaměření před výstavbou (sítí, pozemku...)</t>
  </si>
  <si>
    <t>Soubor</t>
  </si>
  <si>
    <t>Indiv</t>
  </si>
  <si>
    <t>VRN</t>
  </si>
  <si>
    <t>POL99_8</t>
  </si>
  <si>
    <t>005111030RVL</t>
  </si>
  <si>
    <t>Zaměření skutečného stavu provedení stavby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</si>
  <si>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</si>
  <si>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</si>
  <si>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</si>
  <si>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</si>
  <si>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</si>
  <si>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</si>
  <si>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</si>
  <si>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</si>
  <si>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</si>
  <si>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</si>
  <si>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</si>
  <si>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</si>
  <si>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</si>
  <si>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</si>
  <si>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Koordinace stavebních a technologických dodávek stavby.</t>
  </si>
  <si>
    <t>005211010R</t>
  </si>
  <si>
    <t>Předání a převzetí staveniště</t>
  </si>
  <si>
    <t>Náklady spojené s účastí zhotovitele na předání a převzetí staveniště.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</si>
  <si>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</si>
  <si>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</si>
  <si>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</si>
  <si>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VL11.02</t>
  </si>
  <si>
    <t>Statická zátěžová zkouška podloží, (na každých 500m2 jedna zkouška)</t>
  </si>
  <si>
    <t>ks</t>
  </si>
  <si>
    <t xml:space="preserve">Provedení statické zátěžové zkoušky : </t>
  </si>
  <si>
    <t>Pozn. č.1: Na podkladní vrstvě před asfaltováním musí být naměřena únosnost min. 80 MPa a na obrusu min 100Mpa : 2</t>
  </si>
  <si>
    <t>100240001001R</t>
  </si>
  <si>
    <t>Automobil nákladní Tatra 815 S3 (24 Kč/km)</t>
  </si>
  <si>
    <t>Sh</t>
  </si>
  <si>
    <t>STROJ</t>
  </si>
  <si>
    <t>Stroj</t>
  </si>
  <si>
    <t>POL6_</t>
  </si>
  <si>
    <t>terénní sklápěč třístranný</t>
  </si>
  <si>
    <t>nosnost 12 t</t>
  </si>
  <si>
    <t>pohon všech kol</t>
  </si>
  <si>
    <t xml:space="preserve">Přistavení naloženého nákladního auta pro provedení statické zátěžové zkoušky, 1hod/zkoušku : </t>
  </si>
  <si>
    <t>Odkaz na mn. položky pořadí 46 : 2,00000</t>
  </si>
  <si>
    <t>00524 R</t>
  </si>
  <si>
    <t>Předání a převzetí díla</t>
  </si>
  <si>
    <t>Náklady zhotovitele, které vzniknou v souvislosti s povinnostmi zhotovitele při předání a převzetí díla.</t>
  </si>
  <si>
    <t>VLON.01</t>
  </si>
  <si>
    <t>Doprava a přejezdy mechanizace</t>
  </si>
  <si>
    <t>SUM</t>
  </si>
  <si>
    <t>END</t>
  </si>
  <si>
    <t>122202202R00</t>
  </si>
  <si>
    <t>Odkopávky a prokopávky pro silnice v hornině 3 přes 100 do 1 000 m3</t>
  </si>
  <si>
    <t xml:space="preserve">Plošný odkop : </t>
  </si>
  <si>
    <t xml:space="preserve">Zámková dlažba tl.6cm, (skladba 30cm) : </t>
  </si>
  <si>
    <t>Začátek provozního součtu</t>
  </si>
  <si>
    <t xml:space="preserve">  výpočet spotřeby : 0,30</t>
  </si>
  <si>
    <t>Konec provozního součtu</t>
  </si>
  <si>
    <t>Odkaz na mn. položky pořadí 25 : 13,50000*0,3</t>
  </si>
  <si>
    <t xml:space="preserve">výkop pro silnice : </t>
  </si>
  <si>
    <t>Odkaz na mn. položky pořadí 1 : 4,05000*0,5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</si>
  <si>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</si>
  <si>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</si>
  <si>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</si>
  <si>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 xml:space="preserve">Výkop rýhy : </t>
  </si>
  <si>
    <t xml:space="preserve">pro nájezdové obrubníky - na š.25cm (skladba 25cm) : </t>
  </si>
  <si>
    <t xml:space="preserve">  spotřeba : 0,25*0,25</t>
  </si>
  <si>
    <t>Odkaz na mn. položky pořadí 28 : 15,00000*0,0625</t>
  </si>
  <si>
    <t xml:space="preserve">pro palisády v.60cm - na š.45cm (skladba 40cm) : </t>
  </si>
  <si>
    <t xml:space="preserve">  výpočet spotřeby : 0,40*0,40</t>
  </si>
  <si>
    <t>Odkaz na mn. položky pořadí 18 : 16,50000*0,16</t>
  </si>
  <si>
    <t xml:space="preserve">pro palisády v.100cm - na š.45cm (skladba 55cm) : </t>
  </si>
  <si>
    <t xml:space="preserve">  výpočet spotřeby : 0,55*0,40</t>
  </si>
  <si>
    <t>Odkaz na mn. položky pořadí 19 : 15,00000*0,22</t>
  </si>
  <si>
    <t>132201119R00</t>
  </si>
  <si>
    <t xml:space="preserve">Hloubení rýh šířky do 60 cm příplatek za lepivost, v hornině 3,  </t>
  </si>
  <si>
    <t xml:space="preserve">rýhy do 60cm : </t>
  </si>
  <si>
    <t>Odkaz na mn. položky pořadí 3 : 6,87750*0,5</t>
  </si>
  <si>
    <t>162301101R00</t>
  </si>
  <si>
    <t>Vodorovné přemístění výkopku z horniny 1 až 4, na vzdálenost přes 50  do 500 m</t>
  </si>
  <si>
    <t>po suchu, bez ohledu na druh dopravního prostředku, bez naložení výkopku, avšak se složením bez rozhrnutí,</t>
  </si>
  <si>
    <t xml:space="preserve">Přemístění zeminy z meziskládky pro zpětné zásypy : </t>
  </si>
  <si>
    <t xml:space="preserve">pro zásyp : </t>
  </si>
  <si>
    <t>Odkaz na mn. položky pořadí 10 : 5,94000</t>
  </si>
  <si>
    <t xml:space="preserve">Přemístění zeminy na meziskládku pro zpětné zásypy : </t>
  </si>
  <si>
    <t xml:space="preserve">kubatura zásypu : </t>
  </si>
  <si>
    <t>Odkaz na mn. položky pořadí 5 : 5,94000</t>
  </si>
  <si>
    <t xml:space="preserve">kubatura plošného odkopu : </t>
  </si>
  <si>
    <t>Odkaz na mn. položky pořadí 1 : 4,05000</t>
  </si>
  <si>
    <t>Odkaz na mn. položky pořadí 3 : 6,87750</t>
  </si>
  <si>
    <t xml:space="preserve">odpočet zásypu : </t>
  </si>
  <si>
    <t>Odkaz na mn. položky pořadí 10 : 5,94000*-1</t>
  </si>
  <si>
    <t>Odkaz na mn. položky pořadí 7 : 4,98750*5</t>
  </si>
  <si>
    <t>Odkaz na mn. položky pořadí 7 : 4,98750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</si>
  <si>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</si>
  <si>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</si>
  <si>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</si>
  <si>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</si>
  <si>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 xml:space="preserve">Montáž zásypu zeminou : </t>
  </si>
  <si>
    <t xml:space="preserve">za palisádami : </t>
  </si>
  <si>
    <t xml:space="preserve">  výpočet spotřeby : 0,40*0,40/0,5</t>
  </si>
  <si>
    <t xml:space="preserve">pro palisády v.100cm - na š.45cm (skladba 55cm) ze 100% : </t>
  </si>
  <si>
    <t xml:space="preserve">Zámková dlažba tl.6cm : </t>
  </si>
  <si>
    <t>Odkaz na mn. položky pořadí 25 : 13,50000</t>
  </si>
  <si>
    <t>Odkaz na mn. položky pořadí 28 : 15,00000*0,25</t>
  </si>
  <si>
    <t>Odkaz na mn. položky pořadí 18 : 16,50000*0,45</t>
  </si>
  <si>
    <t>Odkaz na mn. položky pořadí 19 : 15,00000*0,45</t>
  </si>
  <si>
    <t>Odkaz na mn. položky pořadí 11 : 31,42500</t>
  </si>
  <si>
    <t>113107520R00</t>
  </si>
  <si>
    <t>Odstranění podkladů nebo krytů z kameniva hrubého drceného, v ploše jednotlivě do 50 m2, tloušťka vrstvy 200 mm</t>
  </si>
  <si>
    <t xml:space="preserve">Odstranění kameniva drceného v tl.20cm : </t>
  </si>
  <si>
    <t xml:space="preserve">stávající betonový chodník : </t>
  </si>
  <si>
    <t>Odkaz na mn. položky pořadí 16 : 13,50000</t>
  </si>
  <si>
    <t xml:space="preserve">Stávající podklad ze štěrkodrti : </t>
  </si>
  <si>
    <t>113109310R00</t>
  </si>
  <si>
    <t>Odstranění podkladů nebo krytů z betonu prostého, v ploše jednotlivě do 50 m2, tloušťka vrstvy 100 mm</t>
  </si>
  <si>
    <t xml:space="preserve">Stávající betonový chodník v.10cm : </t>
  </si>
  <si>
    <t>113202111R00</t>
  </si>
  <si>
    <t>Vytrhání obrub z krajníků nebo obrubníků stojatých</t>
  </si>
  <si>
    <t>s vybouráním lože, s přemístěním hmot na skládku na vzdálenost do 3 m nebo naložením na dopravní prostředek</t>
  </si>
  <si>
    <t xml:space="preserve">Stávající obrubníky : </t>
  </si>
  <si>
    <t xml:space="preserve">pro palisády v.60cm : </t>
  </si>
  <si>
    <t>Odkaz na mn. položky pořadí 18 : 16,50000</t>
  </si>
  <si>
    <t>338920021R00</t>
  </si>
  <si>
    <t>Osazení betonových palisád šířka do 20 cm, délka do 60 cm</t>
  </si>
  <si>
    <t>823-1</t>
  </si>
  <si>
    <t xml:space="preserve">Montáž palisády v.60cm : </t>
  </si>
  <si>
    <t xml:space="preserve">Technický popis, část 4. Popis navržených úprav : </t>
  </si>
  <si>
    <t>palisádová zídka v.60cm u č.p.124, dl.16,5m : 16,50</t>
  </si>
  <si>
    <t>338920023R00</t>
  </si>
  <si>
    <t>Osazení betonových palisád šířka do 20 cm, délka do 120 cm</t>
  </si>
  <si>
    <t xml:space="preserve">Montáž palisády v.100cm : </t>
  </si>
  <si>
    <t>palisádová zídka v.100cm naproti č.p.123, dl.15m : 15,0</t>
  </si>
  <si>
    <t>59228412R</t>
  </si>
  <si>
    <t>palisáda beton; průřez kruh s úsečí; d = 200,0 mm; l = 175 mm; h = 600 mm; barva šedá; odlehčená</t>
  </si>
  <si>
    <t>SPCM</t>
  </si>
  <si>
    <t>Specifikace</t>
  </si>
  <si>
    <t>POL3_</t>
  </si>
  <si>
    <t xml:space="preserve">Dodávka palisád v.60cm, ztratné 2% : </t>
  </si>
  <si>
    <t xml:space="preserve">  spotřeba 5,7ks/m + ztratné : 5,7*1,02</t>
  </si>
  <si>
    <t>Odkaz na mn. položky pořadí 18 : 16,50000*5,814</t>
  </si>
  <si>
    <t>59228414R</t>
  </si>
  <si>
    <t>palisáda beton; průřez kruh s úsečí; d = 200,0 mm; l = 175 mm; h = 1 000 mm; barva šedá; odlehčená</t>
  </si>
  <si>
    <t xml:space="preserve">Dodávka palisád v.100cm, ztratné 2% : </t>
  </si>
  <si>
    <t>Odkaz na mn. položky pořadí 19 : 15,00000*5,814</t>
  </si>
  <si>
    <t>564801112R00</t>
  </si>
  <si>
    <t>Podklad ze štěrkodrti s rozprostřením a zhutněním tloušťka po zhutnění 40 mm</t>
  </si>
  <si>
    <t xml:space="preserve">Kladecí vrstva z drceného kameniva fr. 4/8mm, tl.4cm : </t>
  </si>
  <si>
    <t>564851111R00</t>
  </si>
  <si>
    <t>Podklad ze štěrkodrti s rozprostřením a zhutněním tloušťka po zhutnění 150 mm</t>
  </si>
  <si>
    <t xml:space="preserve">Násyp ze štěrkodrti, tl.15cm : </t>
  </si>
  <si>
    <t>564861111RT2</t>
  </si>
  <si>
    <t>Podklad ze štěrkodrti s rozprostřením a zhutněním frakce 0-32 mm, tloušťka po zhutnění 200 mm</t>
  </si>
  <si>
    <t xml:space="preserve">Podklad z drceného kameniva tl.20cm, fr 0/32 : 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</si>
  <si>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</si>
  <si>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</si>
  <si>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</si>
  <si>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 xml:space="preserve">Montáž zámkové dlažby tl.6cm, pochůzí plochy : </t>
  </si>
  <si>
    <t xml:space="preserve">Technická zpráva, část 4. Popis navržených úprav : </t>
  </si>
  <si>
    <t>nový chodník u č.p.124 v místě nové palisády : 13,5</t>
  </si>
  <si>
    <t>24551546R</t>
  </si>
  <si>
    <t>písek posypový křemičitý; frakce 0,6 až 1,2 mm; 25,00 kg</t>
  </si>
  <si>
    <t>kg</t>
  </si>
  <si>
    <t xml:space="preserve">Dodávka spárovacího křemičitého písku : </t>
  </si>
  <si>
    <t xml:space="preserve">spotřeba 1,5kg/m2 : </t>
  </si>
  <si>
    <t>Odkaz na mn. položky pořadí 25 : 13,50000*1,5</t>
  </si>
  <si>
    <t>59245110R</t>
  </si>
  <si>
    <t>dlažba betonová dvouvrstvá, skladebná; obdélník; šedá; l = 200 mm; š = 100 mm; tl. 60,0 mm</t>
  </si>
  <si>
    <t xml:space="preserve">Dodávka zámkové dlažby tl.6cm, přírodní, ztratné 5% : </t>
  </si>
  <si>
    <t>Odkaz na mn. položky pořadí 25 : 13,50000*1,05</t>
  </si>
  <si>
    <t>917762111R00</t>
  </si>
  <si>
    <t>Osazení silničního nebo chodníkového obrubníku ležatého, s boční opěrou z betonu prostého, do lože z betonu prostého C 12/15</t>
  </si>
  <si>
    <t>S dodáním hmot pro lože tl. 80-100 mm.</t>
  </si>
  <si>
    <t xml:space="preserve">Montáž nájezdového obrubníku : </t>
  </si>
  <si>
    <t xml:space="preserve">Na římsu vlevo naváže nová nájezdová betonová obruba 15/15 do betonového lože, která nahradí : </t>
  </si>
  <si>
    <t xml:space="preserve">Stávající ocelovou trubku. Obruba bude délky cca 15,0 m a nášlap oproti vozovce bude činit +0,02 : </t>
  </si>
  <si>
    <t>až +0,05 m. Obruba je dovedena až na roh budovy č.p. 124, kde na ni plynule naváže betonová palisáda. : 15,0</t>
  </si>
  <si>
    <t>59217490R</t>
  </si>
  <si>
    <t>obrubník silniční nájezdový; materiál beton; l = 1000,0 mm; š = 150,0 mm; h = 150,0 mm; barva šedá</t>
  </si>
  <si>
    <t>POL3_1</t>
  </si>
  <si>
    <t xml:space="preserve">Dodávka nájezdového obrubníku, ztratné 3% : </t>
  </si>
  <si>
    <t>Odkaz na mn. položky pořadí 28 : 15,00000*1,03</t>
  </si>
  <si>
    <t>998223011R00</t>
  </si>
  <si>
    <t>Přesun hmot pozemních komunikací, kryt dlážděný jakékoliv délky objektu</t>
  </si>
  <si>
    <t xml:space="preserve">18,19,20,21,22,23,24,25,26,27,28,29, : </t>
  </si>
  <si>
    <t>Součet: : 36,71767</t>
  </si>
  <si>
    <t>767996802R00</t>
  </si>
  <si>
    <t>Demontáž ostatních doplňků staveb atypických konstrukcí o hmotnosti přes 50 do 100 kg</t>
  </si>
  <si>
    <t>800-767</t>
  </si>
  <si>
    <t xml:space="preserve">Stávající konstrukce z ocelových prvků : </t>
  </si>
  <si>
    <t xml:space="preserve">stávající ocelovou trubku. Obruba bude délky cca 15,0 m a nášlap oproti vozovce bude činit +0,02 : </t>
  </si>
  <si>
    <t xml:space="preserve">až +0,05 m. Obruba je dovedena až na roh budovy č.p. 124, kde na ni plynule naváže betonová palisáda. : </t>
  </si>
  <si>
    <t>trubka D51x3,2mm, dl.15m, váha 3,77kg/m : 3,77*15</t>
  </si>
  <si>
    <t>998767101R00</t>
  </si>
  <si>
    <t>Přesun hmot pro kovové stavební doplňk. konstrukce v objektech výšky do 6 m</t>
  </si>
  <si>
    <t>POL7_</t>
  </si>
  <si>
    <t>50 m vodorovně</t>
  </si>
  <si>
    <t xml:space="preserve">31, : </t>
  </si>
  <si>
    <t>Součet: : 0,00283</t>
  </si>
  <si>
    <t>přes 5000 m do 6000 m</t>
  </si>
  <si>
    <t>Odkaz na dem. hmot. položky pořadí 14 : 5,94000</t>
  </si>
  <si>
    <t>Odkaz na dem. hmot. položky pořadí 15 : 1,23750</t>
  </si>
  <si>
    <t xml:space="preserve">Silniční obrubníky : </t>
  </si>
  <si>
    <t>Odkaz na dem. hmot. položky pořadí 17 : 4,45500</t>
  </si>
  <si>
    <t>za každých dalších započatých 1000 m přes 6000 m</t>
  </si>
  <si>
    <t>Odkaz na mn. položky pořadí 33 : 11,63250*9</t>
  </si>
  <si>
    <t>Nakládání suti na dopravní prostředky</t>
  </si>
  <si>
    <t xml:space="preserve">14,15,16,17,31, : </t>
  </si>
  <si>
    <t>Součet: : 14,92905</t>
  </si>
  <si>
    <t>979990108R00</t>
  </si>
  <si>
    <t>Poplatek za skládku za uložení, železobeton,  , skupina 17 01 01 z Katalogu odpadů</t>
  </si>
  <si>
    <t xml:space="preserve">silniční obrubníky : </t>
  </si>
  <si>
    <t xml:space="preserve">pro odvodňovací žlaby - na š.40cm (skladba 55cm) : </t>
  </si>
  <si>
    <t xml:space="preserve">  výpočet spotřeby : 0,55*0,401</t>
  </si>
  <si>
    <t>Odkaz na mn. položky pořadí 11 : 9,30000*0,2205</t>
  </si>
  <si>
    <t>Odkaz na mn. položky pořadí 12 : 3,00000*0,2205</t>
  </si>
  <si>
    <t>Odkaz na mn. položky pořadí 1 : 2,71216*0,5</t>
  </si>
  <si>
    <t>Odkaz na mn. položky pořadí 1 : 2,71215</t>
  </si>
  <si>
    <t>Odkaz na mn. položky pořadí 3 : 2,71215*5</t>
  </si>
  <si>
    <t>Odkaz na mn. položky pořadí 3 : 2,71215</t>
  </si>
  <si>
    <t xml:space="preserve">  výpočet spotřeby : 0,40</t>
  </si>
  <si>
    <t>Odkaz na mn. položky pořadí 15 : 10,80000*0,4</t>
  </si>
  <si>
    <t>Odkaz na mn. položky pořadí 6 : 4,32000</t>
  </si>
  <si>
    <t>113231235R00</t>
  </si>
  <si>
    <t>Bourání liniových odvodňovacích žabů zatížení B125, šířka žlabu 350 mm</t>
  </si>
  <si>
    <t>včetně betonového lože</t>
  </si>
  <si>
    <t xml:space="preserve">stávající líniové žlaby : </t>
  </si>
  <si>
    <t>Odkaz na mn. položky pořadí 15 : 10,80000</t>
  </si>
  <si>
    <t>597073102RS6</t>
  </si>
  <si>
    <t>Odvodňovací liniový systém - žlaby z polymerbetonu, s integrovanou litinovou hranou, světlá šířka 100 mm žlab do betonového lože, délky 1000 mm, stavební výška 305 mm, zatížení C 250, bez spádu</t>
  </si>
  <si>
    <t>beton C 20/25 včetně kotvicích trnů</t>
  </si>
  <si>
    <t xml:space="preserve">Odvodňovací žlab : </t>
  </si>
  <si>
    <t>odvodňovací žlab nad č.p.124, dl.3,0m : 3,0</t>
  </si>
  <si>
    <t>odvodňovací žlab u č.p.123, dl.2,8m : 2,80</t>
  </si>
  <si>
    <t>odvodňovací žlab v místě vjezdu na nezpevněnou komunikaci na louku naproti č.p.6238, dl.5,0m : 5,0</t>
  </si>
  <si>
    <t xml:space="preserve">odpočet vpustí žlabových dl.50cm : </t>
  </si>
  <si>
    <t>Odkaz na mn. položky pořadí 12 : 3,00000*-0,5</t>
  </si>
  <si>
    <t>597073104R00</t>
  </si>
  <si>
    <t xml:space="preserve">Odvodňovací liniový systém - žlaby z polymerbetonu, s integrovanou litinovou hranou, světlá šířka 100 mm žlabová vpust s odtokem DN 160 do betonového lože, délky 500 mm,  , zatížení C 250,  </t>
  </si>
  <si>
    <t xml:space="preserve">vpusť žlabová dl.50cm : </t>
  </si>
  <si>
    <t>odvodňovací žlab nad č,p,124, dl.3,0m : 1</t>
  </si>
  <si>
    <t>odvodňovací žlab u č.p.123, dl.2,8m : 1</t>
  </si>
  <si>
    <t>odvodňovací žlab v místě vjezdu na nezpevněnou komunikaci na louku naproti č.p.6238, dl.5,0m : 1</t>
  </si>
  <si>
    <t>597073106R00</t>
  </si>
  <si>
    <t xml:space="preserve">Odvodňovací liniový systém - žlaby z polymerbetonu, s integrovanou litinovou hranou, světlá šířka 100 mm čelní stěna plná pro začátek a konec žlabu,  , výška 305 mm,  ,  </t>
  </si>
  <si>
    <t xml:space="preserve">čelní stěna : </t>
  </si>
  <si>
    <t>Odkaz na mn. položky pořadí 12 : 3,00000</t>
  </si>
  <si>
    <t>597073126RU2</t>
  </si>
  <si>
    <t xml:space="preserve">Odvodňovací liniový systém - žlaby z polymerbetonu, s integrovanou litinovou hranou, světlá šířka 100 mm krycí rošt, můstkový, litina, délky 500 mm,  , zatížení D 400,  </t>
  </si>
  <si>
    <t xml:space="preserve">krycí rošt dl.50cm : </t>
  </si>
  <si>
    <t xml:space="preserve">průběžný žlab : </t>
  </si>
  <si>
    <t>Odkaz na mn. položky pořadí 11 : 9,30000*2</t>
  </si>
  <si>
    <t xml:space="preserve">žlabová vpusť : </t>
  </si>
  <si>
    <t>597073194R00</t>
  </si>
  <si>
    <t xml:space="preserve">Odvodňovací liniový systém - žlaby z polymerbetonu, s integrovanou litinovou hranou, světlá šířka 100 mm příplatek ke žlabu za únosnost lože,  ,  , zatížení D 400,  </t>
  </si>
  <si>
    <t xml:space="preserve">Příplatek za změnu únosnosti žlabu : </t>
  </si>
  <si>
    <t xml:space="preserve">žlab : </t>
  </si>
  <si>
    <t>Odkaz na mn. položky pořadí 11 : 9,30000</t>
  </si>
  <si>
    <t xml:space="preserve">vpustě : </t>
  </si>
  <si>
    <t>Odkaz na mn. položky pořadí 12 : 3,00000*0,5</t>
  </si>
  <si>
    <t xml:space="preserve">líniové žlaby : </t>
  </si>
  <si>
    <t>Odkaz na dem. hmot. položky pořadí 10 : 2,56738</t>
  </si>
  <si>
    <t>Odkaz na mn. položky pořadí 16 : 2,56738*9</t>
  </si>
  <si>
    <t xml:space="preserve">9,10, : </t>
  </si>
  <si>
    <t>Součet: : 4,46818</t>
  </si>
  <si>
    <t>Odkaz na dem. hmot. položky pořadí 9 : 1,90080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</si>
  <si>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</si>
  <si>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</si>
  <si>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</si>
  <si>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 xml:space="preserve">Příplatek za ruční výkop z 5% : </t>
  </si>
  <si>
    <t xml:space="preserve">rýha pro kanalizaci š.80cm : </t>
  </si>
  <si>
    <t>Odkaz na mn. položky pořadí 2 : 6,12000*0,05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</si>
  <si>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</si>
  <si>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</si>
  <si>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</si>
  <si>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Hloubení rýhy pro kanalizaci š.80cm : </t>
  </si>
  <si>
    <t xml:space="preserve">Dešťová kanalizace D125mm : </t>
  </si>
  <si>
    <t xml:space="preserve">  hloubka 85cm : </t>
  </si>
  <si>
    <t xml:space="preserve">  výpočet spotřeby : 0,85*0,80</t>
  </si>
  <si>
    <t>Odkaz na mn. položky pořadí 19 : 2,00000*0,68</t>
  </si>
  <si>
    <t xml:space="preserve">Dešťová kanalizace D150mm : </t>
  </si>
  <si>
    <t>Odkaz na mn. položky pořadí 21 : 7,00000*0,68</t>
  </si>
  <si>
    <t>132201219R00</t>
  </si>
  <si>
    <t xml:space="preserve">Hloubení rýh šířky přes 60 do 200 cm příplatek za lepivost, v hornině 3,  </t>
  </si>
  <si>
    <t xml:space="preserve">rýha pro kanalizaci do 80cm : </t>
  </si>
  <si>
    <t>Odkaz na mn. položky pořadí 2 : 6,12000*0,5</t>
  </si>
  <si>
    <t xml:space="preserve">pro zásyp kanalizace : </t>
  </si>
  <si>
    <t>Odkaz na mn. položky pořadí 10 : 0,93000</t>
  </si>
  <si>
    <t>Odkaz na mn. položky pořadí 4 : 0,93000</t>
  </si>
  <si>
    <t>Odkaz na mn. položky pořadí 2 : 6,12000</t>
  </si>
  <si>
    <t xml:space="preserve">odpočet pro zpětná zásypy : </t>
  </si>
  <si>
    <t>Odkaz na mn. položky pořadí 4 : 0,93000*-1</t>
  </si>
  <si>
    <t>Odkaz na mn. položky pořadí 6 : 5,19000*5</t>
  </si>
  <si>
    <t>167101101R00</t>
  </si>
  <si>
    <t>Nakládání, skládání, překládání neulehlého výkopku nakládání výkopku do 100 m3, z horniny 1 až 4</t>
  </si>
  <si>
    <t xml:space="preserve">Naložení zeminy na meziskládce určené pro zpětné zásypy : </t>
  </si>
  <si>
    <t>Odkaz na mn. položky pořadí 6 : 5,19000</t>
  </si>
  <si>
    <t xml:space="preserve">  výpočet spotřeby : 0,80*(0,85-0,15-0,125-0,30)</t>
  </si>
  <si>
    <t>Odkaz na mn. položky pořadí 19 : 2,00000*0,22</t>
  </si>
  <si>
    <t xml:space="preserve">  výpočet spotřeby : 0,80*(0,85-0,15-0,15-0,30)</t>
  </si>
  <si>
    <t>Odkaz na mn. položky pořadí 21 : 7,00000*0,2</t>
  </si>
  <si>
    <t xml:space="preserve">odpočet zásypu kamenivem v místě komunikací : </t>
  </si>
  <si>
    <t>Odkaz na mn. položky pořadí 18 : 0,91000*-1</t>
  </si>
  <si>
    <t xml:space="preserve">Rýhy pro kanalizaci š.80cm : </t>
  </si>
  <si>
    <t xml:space="preserve">  výpočet spotřeby : 0,8</t>
  </si>
  <si>
    <t>Odkaz na mn. položky pořadí 19 : 2,00000*0,8</t>
  </si>
  <si>
    <t>Odkaz na mn. položky pořadí 21 : 7,00000*0,8</t>
  </si>
  <si>
    <t xml:space="preserve">Poplatek za skládkové zeminy : 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</si>
  <si>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</si>
  <si>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</si>
  <si>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</si>
  <si>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 xml:space="preserve">obsyp bude na výšku 30cm nad potrubí : </t>
  </si>
  <si>
    <t xml:space="preserve">Kanalizace D125 - ležatá : </t>
  </si>
  <si>
    <t xml:space="preserve">  výpočet spotřeby : (0,125+0,30)*0,80</t>
  </si>
  <si>
    <t>Odkaz na mn. položky pořadí 19 : 2,00000*0,34</t>
  </si>
  <si>
    <t xml:space="preserve">Kanalizace D150 - ležatá : </t>
  </si>
  <si>
    <t xml:space="preserve">  výpočet spotřeby : (0,15+0,30)*0,80</t>
  </si>
  <si>
    <t>Odkaz na mn. položky pořadí 21 : 7,00000*0,36</t>
  </si>
  <si>
    <t xml:space="preserve">odpočet průniku potrubí : </t>
  </si>
  <si>
    <t xml:space="preserve">  výpočet spotřeby : -Pi*0,0625^2</t>
  </si>
  <si>
    <t>Odkaz na mn. položky pořadí 19 : 2,00000*-0,01227</t>
  </si>
  <si>
    <t xml:space="preserve">  výpočet spotřeby : -Pi*0,075^2</t>
  </si>
  <si>
    <t>Odkaz na mn. položky pořadí 21 : 7,00000*-0,01767</t>
  </si>
  <si>
    <t>175203101R00</t>
  </si>
  <si>
    <t>Přisypání těsnicí fólie v rovině nebo ve svahu sklonu do 1 : 5</t>
  </si>
  <si>
    <t xml:space="preserve">Přisypání výstražné fólie na tl. 10cm : </t>
  </si>
  <si>
    <t>Odkaz na mn. položky pořadí 15 : 0,72000</t>
  </si>
  <si>
    <t>451572111R00</t>
  </si>
  <si>
    <t>Lože pod potrubí, stoky a drobné objekty z kameniva drobného těženého 0÷4 mm</t>
  </si>
  <si>
    <t>827-1</t>
  </si>
  <si>
    <t>v otevřeném výkopu,</t>
  </si>
  <si>
    <t xml:space="preserve">lože pod potrubí tl.10cm : </t>
  </si>
  <si>
    <t xml:space="preserve">  výpočet spotřeby : 0,10*0,80</t>
  </si>
  <si>
    <t>Odkaz na mn. položky pořadí 19 : 2,00000*0,08</t>
  </si>
  <si>
    <t>Odkaz na mn. položky pořadí 21 : 7,00000*0,08</t>
  </si>
  <si>
    <t>899721112R00</t>
  </si>
  <si>
    <t>Výstražné fólie výstražná fólie pro vodovod, šířka 30 cm</t>
  </si>
  <si>
    <t xml:space="preserve">Montáž výstražné fólie : </t>
  </si>
  <si>
    <t>Odkaz na mn. položky pořadí 19 : 2,00000</t>
  </si>
  <si>
    <t>Odkaz na mn. položky pořadí 21 : 7,00000</t>
  </si>
  <si>
    <t>283141494R</t>
  </si>
  <si>
    <t>fólie výstražná PE; pro tlakovou kanalizaci; šedá; š = 300,0 mm; tl. 0,09 mm; l = 250 m</t>
  </si>
  <si>
    <t xml:space="preserve">Dodávka výstražné fólie, prořez 10% : </t>
  </si>
  <si>
    <t>Odkaz na mn. položky pořadí 16 : 9,00000*1,1</t>
  </si>
  <si>
    <t>566901111R00</t>
  </si>
  <si>
    <t>Vyspravení podkladu po překopech kamenivem těženým nebo štěrkopískem</t>
  </si>
  <si>
    <t>pro inženýrské sítě, se zhutněním</t>
  </si>
  <si>
    <t xml:space="preserve">Zásyp kamenivem v místě komunikace : </t>
  </si>
  <si>
    <t xml:space="preserve">obsypaného potrubí kanalizace kamenivem v místě zpevněných ploch : </t>
  </si>
  <si>
    <t xml:space="preserve">Dešťová kanalizace D125 : </t>
  </si>
  <si>
    <t xml:space="preserve">  výpočet spotřeby z 50% (pouze pro šachtu u č.p.123) : 0,80*(0,85-0,10-0,125-0,30)/2</t>
  </si>
  <si>
    <t>Odkaz na mn. položky pořadí 21 : 7,00000*0,13</t>
  </si>
  <si>
    <t>871313121R00</t>
  </si>
  <si>
    <t>Montáž potrubí z trub z plastů těsněných gumovým kroužkem  DN 150 mm</t>
  </si>
  <si>
    <t>v otevřeném výkopu ve sklonu do 20 %,</t>
  </si>
  <si>
    <t xml:space="preserve">Montáž kanalizační potrubí plastové hladké D125 - ležaté : </t>
  </si>
  <si>
    <t>od odvodňovacího žlabu po šachtu : 1,0*2</t>
  </si>
  <si>
    <t xml:space="preserve">Montáž kanalizační potrubí plastové hladké D125 - svislé : </t>
  </si>
  <si>
    <t>pro napojení : 0,50*2</t>
  </si>
  <si>
    <t xml:space="preserve">Montáž kanalizační potrubí plastové hladké D150 - ležaté : </t>
  </si>
  <si>
    <t xml:space="preserve">v místě vjezdu na nezpevněnou komunikaci na louku naproti č.p.628 : </t>
  </si>
  <si>
    <t>od odvodňovacího žlabu po šachtu : 7,0</t>
  </si>
  <si>
    <t xml:space="preserve">Montáž kanalizační potrubí plastové hladké D150 - svislé : </t>
  </si>
  <si>
    <t>877313123R00</t>
  </si>
  <si>
    <t>Montáž tvarovek na potrubí z trub z plastů těsněných gumovým kroužkem jednoosých DN 150 mm</t>
  </si>
  <si>
    <t xml:space="preserve">Montáž tvarovek 1-osých kanalizačního potrubí D150 : </t>
  </si>
  <si>
    <t xml:space="preserve">koleno 150/45st. : </t>
  </si>
  <si>
    <t>Odkaz na mn. položky pořadí 30 : 4,00000</t>
  </si>
  <si>
    <t xml:space="preserve">Montáž tvarovek 1-osých kanalizačního potrubí D125 : </t>
  </si>
  <si>
    <t xml:space="preserve">koleno 125/45st. : </t>
  </si>
  <si>
    <t>Odkaz na mn. položky pořadí 29 : 8,00000</t>
  </si>
  <si>
    <t>892916111R00</t>
  </si>
  <si>
    <t>Zkoušky těsnosti kanalizačního potrubí utěsnění přípojek při zkoušce kanalizačního potrubí DN přípojek do 200 mm</t>
  </si>
  <si>
    <t>sada</t>
  </si>
  <si>
    <t>vodou nebo vzduchem,</t>
  </si>
  <si>
    <t>začátek a konec : 2</t>
  </si>
  <si>
    <t>28611146.AR</t>
  </si>
  <si>
    <t>trubka plastová kanalizační PVC; hladká, s hrdlem; Sn 4 kN/m2; D = 125,0 mm; s = 3,20 mm; l = 1000,0 mm</t>
  </si>
  <si>
    <t xml:space="preserve">Dodávka kanalizační potrubí plastové hladké D125 - ležaté, ztratné 9,8% : </t>
  </si>
  <si>
    <t>Odkaz na mn. položky pořadí 19 : 2,00000*1,098</t>
  </si>
  <si>
    <t xml:space="preserve">Dodávka kanalizační potrubí plastové hladké D125 - svislé, ztratné 9,8% : </t>
  </si>
  <si>
    <t>Odkaz na mn. položky pořadí 20 : 1,00000*1,098</t>
  </si>
  <si>
    <t>28611151.AR</t>
  </si>
  <si>
    <t>trubka plastová kanalizační PVC; hladká, s hrdlem; Sn 4 kN/m2; D = 160,0 mm; s = 4,00 mm; l = 1000,0 mm</t>
  </si>
  <si>
    <t xml:space="preserve">Dodávka kanalizační potrubí plastové hladké D150 - ležaté, ztratné 9,8% : </t>
  </si>
  <si>
    <t>Odkaz na mn. položky pořadí 21 : 7,00000*1,098</t>
  </si>
  <si>
    <t xml:space="preserve">Dodávka kanalizační potrubí plastové hladké D150 - svislé, ztratné 9,8% : </t>
  </si>
  <si>
    <t>Odkaz na mn. položky pořadí 22 : 1,00000*1,098</t>
  </si>
  <si>
    <t>28651657.AR</t>
  </si>
  <si>
    <t>koleno PVC; 45,0 °; D = 125,0 mm; s 1 hrdlem</t>
  </si>
  <si>
    <t xml:space="preserve">Dodávka kolen kanalizačního potrubí D125 : </t>
  </si>
  <si>
    <t xml:space="preserve">pro napojení : </t>
  </si>
  <si>
    <t xml:space="preserve">4ks / propojení : </t>
  </si>
  <si>
    <t>V místě stávající šachy : 2*4</t>
  </si>
  <si>
    <t>28651662.AR</t>
  </si>
  <si>
    <t>koleno PVC; 45,0 °; D = 160,0 mm; s 1 hrdlem</t>
  </si>
  <si>
    <t xml:space="preserve">Dodávka kolen kanalizačního potrubí D150 : </t>
  </si>
  <si>
    <t>V místě stávající šachy uliční vpusti : 1*4</t>
  </si>
  <si>
    <t>877395121R00</t>
  </si>
  <si>
    <t>Výřez a montáž odbočné tvarovky z trub z plastů DN 400 mm</t>
  </si>
  <si>
    <t>na potrubí z kanalizačních trub z plastu,</t>
  </si>
  <si>
    <t xml:space="preserve">Výřez a montáž napojovací tvarovky IN SITU : </t>
  </si>
  <si>
    <t>Odkaz na mn. položky pořadí 33 : 3,00000</t>
  </si>
  <si>
    <t>899101111R00</t>
  </si>
  <si>
    <t>Osazení poklopů litinových a ocelových o hmotnost jednotlivě do 50 kg</t>
  </si>
  <si>
    <t xml:space="preserve">Zpětná montáž poklopu uliční vpusti : </t>
  </si>
  <si>
    <t xml:space="preserve">stávající šachta : </t>
  </si>
  <si>
    <t>Odkaz na mn. položky pořadí 31 : 3,00000</t>
  </si>
  <si>
    <t>286971041R</t>
  </si>
  <si>
    <t>spojka/nátrubek PP; "in situ"; di = 160,0 mm</t>
  </si>
  <si>
    <t xml:space="preserve">Dodávka napojovací tvarovky In situ : </t>
  </si>
  <si>
    <t>V místě stávající šachy : 2</t>
  </si>
  <si>
    <t>V místě stávající šachy uliční vpusti : 1</t>
  </si>
  <si>
    <t>359901111R00</t>
  </si>
  <si>
    <t>Vyčištění stok jakékoliv výšky</t>
  </si>
  <si>
    <t>Konečné vyčištění stok před předáním a převzetím.</t>
  </si>
  <si>
    <t xml:space="preserve">Vyčištění stávající šachty uliční  vpusti D400 : </t>
  </si>
  <si>
    <t xml:space="preserve">přepokladaná výška šachty 2m/šachtu : </t>
  </si>
  <si>
    <t>Odkaz na mn. položky pořadí 32 : 3,00000*2</t>
  </si>
  <si>
    <t>976085211R00</t>
  </si>
  <si>
    <t>Vybourání madel, objímek, rámů, mříží apod. kanalizačních rámů litinových, z rýhovaného plechu nebo betonových včetně poklopů nebo mříží plochy do 0,3 m2</t>
  </si>
  <si>
    <t xml:space="preserve">Stávající poklop revizní šachty : </t>
  </si>
  <si>
    <t>Odkaz na mn. položky pořadí 32 : 3,00000</t>
  </si>
  <si>
    <t>998276201R00</t>
  </si>
  <si>
    <t>Přesun hmot pro trubní vedení z trub plastových nebo sklolaminátových obsypaných kamenivem</t>
  </si>
  <si>
    <t>vodovodu nebo kanalizace ražené nebo hloubené (827 1.1, 827 1.9, 827 2.1, 827 2.9), drobných objektů</t>
  </si>
  <si>
    <t xml:space="preserve">13,15,18,23,24,25,26,27,28,29,30,31,32,33, : </t>
  </si>
  <si>
    <t>Součet: : 7,59296</t>
  </si>
  <si>
    <t xml:space="preserve">35, : </t>
  </si>
  <si>
    <t>Součet: : 0,07200</t>
  </si>
  <si>
    <t>Odkaz na mn. položky pořadí 6 : 25,30000</t>
  </si>
  <si>
    <t>Odkaz na mn. položky pořadí 10 : 253,00000</t>
  </si>
  <si>
    <t>113153150R00</t>
  </si>
  <si>
    <t>Odstranění podkladu, krytu frézováním povrch betonový, plochy do 500 m2 na jednom objektu nebo při provádění pruhu šířky do  750 mm, tloušťky 150 mm</t>
  </si>
  <si>
    <t xml:space="preserve">Frézování betonu tl.15cm : </t>
  </si>
  <si>
    <t>Odkaz na mn. položky pořadí 7 : 63,25000</t>
  </si>
  <si>
    <t>Odkaz na mn. položky pořadí 10 : 253,00000*0,05</t>
  </si>
  <si>
    <t>Odkaz na mn. položky pořadí 10 : 253,00000*0,1</t>
  </si>
  <si>
    <t>565181111RT3</t>
  </si>
  <si>
    <t>Podklad z kameniva obaleného asfaltem ACP 22+, v pruhu šířky do 3 m, třídy 1, tloušťka po zhutnění 150 mm</t>
  </si>
  <si>
    <t xml:space="preserve">Asfaltobeton podkladní tl.15cm : </t>
  </si>
  <si>
    <t xml:space="preserve">lokální podbal asfaltové vrstvy z 25% plochy : </t>
  </si>
  <si>
    <t>Odkaz na mn. položky pořadí 10 : 253,00000*0,25</t>
  </si>
  <si>
    <t xml:space="preserve">Asfaltobeton ložný tl.5cm - plošná vrstva asfaltové vrstvy - oprava komunikace : </t>
  </si>
  <si>
    <t>573231126R00</t>
  </si>
  <si>
    <t>Postřik živičný spojovací bez posypu kamenivem , množství zbytkového asfaltu 0,60 kg/m2</t>
  </si>
  <si>
    <t>Odkaz na mn. položky pořadí 8 : 278,30000</t>
  </si>
  <si>
    <t>plocha nového živičného krytu, výměra dle situace : 253,0</t>
  </si>
  <si>
    <t>899432111R00</t>
  </si>
  <si>
    <t>Výšková úprava uličního vstupu nebo vpustě do 20 cm snížením krytu šoupěte</t>
  </si>
  <si>
    <t>Vodovod : 1</t>
  </si>
  <si>
    <t>Plyn : 2</t>
  </si>
  <si>
    <t>Odkaz na mn. položky pořadí 13 : 24,60000</t>
  </si>
  <si>
    <t>ukončení komunikace u č.p.178, dl.3,7m : 3,70</t>
  </si>
  <si>
    <t>v místě odbočky do boční ulice u č.p.178, dl.10,0m : 10,0</t>
  </si>
  <si>
    <t>v místě odbočky do bočního vjezdu ke garážím u č.p.911, dl.7,2m : 7,20</t>
  </si>
  <si>
    <t>ukončení komunikace u č.p.911, dl.3,7m : 3,70</t>
  </si>
  <si>
    <t>Odkaz na mn. položky pořadí 14 : 24,60000</t>
  </si>
  <si>
    <t xml:space="preserve">6,7,8,9,10,11,12,13, : </t>
  </si>
  <si>
    <t>Součet: : 64,18365</t>
  </si>
  <si>
    <t>Odkaz na dem. hmot. položky pořadí 2 : 27,83000</t>
  </si>
  <si>
    <t>Odkaz na dem. hmot. položky pořadí 1 : 2,78300</t>
  </si>
  <si>
    <t>Odkaz na mn. položky pořadí 17 : 30,61300*4</t>
  </si>
  <si>
    <t>Odkaz na dem. hmot. položky pořadí 4 : 0,00000</t>
  </si>
  <si>
    <t>Odkaz na dem. hmot. položky pořadí 5 : 1,59390</t>
  </si>
  <si>
    <t>Odkaz na mn. položky pořadí 19 : 1,59390*9</t>
  </si>
  <si>
    <t xml:space="preserve">1,2,3,5, : </t>
  </si>
  <si>
    <t>Součet: : 53,07940</t>
  </si>
  <si>
    <t>VLON.02</t>
  </si>
  <si>
    <t>Ochrana sdělovacího kabelu v místě parkoviště</t>
  </si>
  <si>
    <t>VLON.03</t>
  </si>
  <si>
    <t>Ochrana plynovodního potrubí v místě parkoviště</t>
  </si>
  <si>
    <t xml:space="preserve">Plastová zatravňovací dlažba tl.5cm, (skladba 51cm) : </t>
  </si>
  <si>
    <t>Odkaz na mn. položky pořadí 46 : 134,60000*0,51</t>
  </si>
  <si>
    <t xml:space="preserve">odpočet stávajícího betonu tl.15cm : </t>
  </si>
  <si>
    <t>Odkaz na mn. položky pořadí 12 : 107,50000*-0,15</t>
  </si>
  <si>
    <t xml:space="preserve">odpočet podkladu z drceného kameniva tl.20cm pod betonem : </t>
  </si>
  <si>
    <t>Odkaz na mn. položky pořadí 13 : 107,50000*-0,2</t>
  </si>
  <si>
    <t xml:space="preserve">zámková dlažba tl.6cm, (skladba 30cm) : </t>
  </si>
  <si>
    <t>Odkaz na mn. položky pořadí 44 : 2,00000*0,3</t>
  </si>
  <si>
    <t xml:space="preserve">zámková dlažba tl.8cm, (skladba 47cm) : </t>
  </si>
  <si>
    <t>Odkaz na mn. položky pořadí 45 : 18,40000*0,47</t>
  </si>
  <si>
    <t xml:space="preserve">pro silniční obrubníky, na š.45cm (skladba 25cm) : </t>
  </si>
  <si>
    <t xml:space="preserve">  výpočet spotřeby : 0,45*0,25</t>
  </si>
  <si>
    <t>Odkaz na mn. položky pořadí 61 : 10,00000*0,1125</t>
  </si>
  <si>
    <t xml:space="preserve">pro nájezdové obrubníky, na š.45cm (skladba 25cm) : </t>
  </si>
  <si>
    <t>Odkaz na mn. položky pořadí 60 : 6,50000*0,1125</t>
  </si>
  <si>
    <t xml:space="preserve">pro obrubníky chodníkové, na š.40cm (skladba 20cm) : </t>
  </si>
  <si>
    <t xml:space="preserve">  výpočet spotřeby : 0,40*0,20</t>
  </si>
  <si>
    <t>Odkaz na mn. položky pořadí 62 : 82,50000*0,08</t>
  </si>
  <si>
    <t xml:space="preserve">plošný odkop : </t>
  </si>
  <si>
    <t>Odkaz na mn. položky pořadí 1 : 48,72526*0,5</t>
  </si>
  <si>
    <t>139601102R00</t>
  </si>
  <si>
    <t>Ruční výkop jam, rýh a šachet v hornině 3</t>
  </si>
  <si>
    <t>s přehozením na vzdálenost do 5 m nebo s naložením na ruční dopravní prostředek</t>
  </si>
  <si>
    <t xml:space="preserve">Ruční výkop : </t>
  </si>
  <si>
    <t xml:space="preserve">Základ pro patku dopravní značky : </t>
  </si>
  <si>
    <t xml:space="preserve">  Výpočet spotřeby/značku, hl.80cm, rozměr 50x50cm : 0,80*0,50*0,50</t>
  </si>
  <si>
    <t>Odkaz na mn. položky pořadí 57 : 3,00000*0,2</t>
  </si>
  <si>
    <t xml:space="preserve">Kubatura plošného odkopu : </t>
  </si>
  <si>
    <t>Odkaz na mn. položky pořadí 1 : 48,72525</t>
  </si>
  <si>
    <t xml:space="preserve">kubatura ručního výkopu pro značky : </t>
  </si>
  <si>
    <t>Odkaz na mn. položky pořadí 3 : 0,60000</t>
  </si>
  <si>
    <t>Vodorovné přemístění výkopku příplatek k ceně za každých dalších i započatých 1 000 m přes 10 000 m  z horniny 1 až 4</t>
  </si>
  <si>
    <t>Odkaz na mn. položky pořadí 4 : 49,32525*5</t>
  </si>
  <si>
    <t>162201203R00</t>
  </si>
  <si>
    <t>Vodorovné přemístění výkopku z horniny 1 až 4, kolečkem, na vzdálenost do 10 m</t>
  </si>
  <si>
    <t>bez naložení, avšak s vyprázdněním nádoby na hromadu nebo do dopravního prostředku,</t>
  </si>
  <si>
    <t xml:space="preserve">Vodorovné přemístění kolečkem : </t>
  </si>
  <si>
    <t>167101201R00</t>
  </si>
  <si>
    <t>Nakládání, skládání, překládání neulehlého výkopku nakládání, skládání, překládání neulehléno výkopku nebo zeminy - ručně  z horniny 1 až 4</t>
  </si>
  <si>
    <t xml:space="preserve">Naložení výkopku ručně : </t>
  </si>
  <si>
    <t>Odkaz na mn. položky pořadí 4 : 49,32525</t>
  </si>
  <si>
    <t xml:space="preserve">Plastová zatravňovací dlažba tl.5cm : </t>
  </si>
  <si>
    <t>Odkaz na mn. položky pořadí 46 : 134,60000</t>
  </si>
  <si>
    <t>Odkaz na mn. položky pořadí 44 : 2,00000</t>
  </si>
  <si>
    <t xml:space="preserve">Zámková dlažba tl.8cm : </t>
  </si>
  <si>
    <t>Odkaz na mn. položky pořadí 45 : 18,40000</t>
  </si>
  <si>
    <t xml:space="preserve">základy pro dopravní značky, na 50x50cm : </t>
  </si>
  <si>
    <t xml:space="preserve">  výpočet spotřeby : 0,50*0,50</t>
  </si>
  <si>
    <t>Odkaz na mn. položky pořadí 57 : 3,00000*0,225</t>
  </si>
  <si>
    <t xml:space="preserve">pro silniční obrubníky, na š.40cm (skladba 30cm) : </t>
  </si>
  <si>
    <t>Odkaz na mn. položky pořadí 61 : 10,00000*0,4</t>
  </si>
  <si>
    <t xml:space="preserve">pro nájezdové obrubníky, na š.45cm : </t>
  </si>
  <si>
    <t>Odkaz na mn. položky pořadí 60 : 6,50000*0,45</t>
  </si>
  <si>
    <t xml:space="preserve">pro chodníkové obrubníky na š.35cm (skladba 25cm) : </t>
  </si>
  <si>
    <t>Odkaz na mn. položky pořadí 62 : 82,50000*0,35</t>
  </si>
  <si>
    <t>Odkaz na mn. položky pořadí 9 : 191,47500</t>
  </si>
  <si>
    <t>113106121R00</t>
  </si>
  <si>
    <t>Rozebrání komunikací pro pěší s jakýmkoliv ložem a výplní spár  z betonových nebo kameninových dlaždic nebo tvarovek</t>
  </si>
  <si>
    <t>s přemístěním hmot na skládku na vzdálenost do 3 m nebo s naložením na dopravní prostředek</t>
  </si>
  <si>
    <t xml:space="preserve">Stávající betonová zatravňovací dlažba : </t>
  </si>
  <si>
    <t xml:space="preserve">Příloha č.1 Situační výkres : </t>
  </si>
  <si>
    <t>parkovací stání stávající : 25,0*4,30</t>
  </si>
  <si>
    <t xml:space="preserve">v místě zatravňovací dlažby : </t>
  </si>
  <si>
    <t>Odkaz na mn. položky pořadí 12 : 107,50000</t>
  </si>
  <si>
    <t>113107525R00</t>
  </si>
  <si>
    <t>Odstranění podkladů nebo krytů z kameniva hrubého drceného, v ploše jednotlivě do 50 m2, tloušťka vrstvy 250 mm</t>
  </si>
  <si>
    <t xml:space="preserve">Stávající podklad pod živicí tl.20cm : </t>
  </si>
  <si>
    <t>Odkaz na mn. položky pořadí 15 : 6,00000</t>
  </si>
  <si>
    <t xml:space="preserve">Frézování živice v tl.10cm, : </t>
  </si>
  <si>
    <t>stávající asfaltová plocha zrušit : 6,0</t>
  </si>
  <si>
    <t>113201111R00</t>
  </si>
  <si>
    <t>Vytrhání obrub chodníkových ležatých</t>
  </si>
  <si>
    <t xml:space="preserve">Stávající chodníkové obrubníky : </t>
  </si>
  <si>
    <t xml:space="preserve">Montáž zámkové dlažby tl.6cm - pochůzí : </t>
  </si>
  <si>
    <t>Obvod stávajícího parkoviště : 6,0+25,0+4,30</t>
  </si>
  <si>
    <t xml:space="preserve">Stávající silniční obrubníky : </t>
  </si>
  <si>
    <t>obruby silniční odstranění bez náhrady : 16,0</t>
  </si>
  <si>
    <t xml:space="preserve">obruby silniční odstranění s náhradou : </t>
  </si>
  <si>
    <t>Odkaz na mn. položky pořadí 61 : 10,00000</t>
  </si>
  <si>
    <t xml:space="preserve">nájezdový obrubník nový : </t>
  </si>
  <si>
    <t>Odkaz na mn. položky pořadí 60 : 6,50000</t>
  </si>
  <si>
    <t>162606112R00</t>
  </si>
  <si>
    <t xml:space="preserve">Vodorovné přemístění výkopku zemina pro zúrodnění, vzdálenost přes 4000 do 5000,  </t>
  </si>
  <si>
    <t>823-2</t>
  </si>
  <si>
    <t>bez naložení, avšak se složením zemin schopných zúrodnění, kamenouhelných hlušin a výsypkových materiálů, příplatek za každých dalších i započatých 1000 m,</t>
  </si>
  <si>
    <t>- shrnutí výkopku ve výkopišti a hrubé rozhrnutí v násypišti,</t>
  </si>
  <si>
    <t>- udržování sjízdnosti cest uvnitř násypiště i výkopiště, pokud vrcholky nerovností nejsou   vyšší než +- 0,5 m,</t>
  </si>
  <si>
    <t>- příplatky za jízdu v terénu uvnitř výkopiště i násypiště.</t>
  </si>
  <si>
    <t xml:space="preserve">Vodorovné přemístění ornice : </t>
  </si>
  <si>
    <t xml:space="preserve">doplnění ornice tl.10cm : </t>
  </si>
  <si>
    <t>Odkaz na mn. položky pořadí 20 : 121,00000*0,1</t>
  </si>
  <si>
    <t>167103101R00</t>
  </si>
  <si>
    <t>Nakládání výkopku zemina schopná zúrodnění</t>
  </si>
  <si>
    <t>neulehlého z hromad</t>
  </si>
  <si>
    <t xml:space="preserve">Nakládání ornice : </t>
  </si>
  <si>
    <t>Odkaz na mn. položky pořadí 18 : 12,10000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</si>
  <si>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</si>
  <si>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</si>
  <si>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</si>
  <si>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 xml:space="preserve">Založení trávníku výsevem travním semenem : </t>
  </si>
  <si>
    <t xml:space="preserve">pruh š.100cm : </t>
  </si>
  <si>
    <t xml:space="preserve">pro obrubníky chodníkové : </t>
  </si>
  <si>
    <t>Odkaz na mn. položky pořadí 62 : 82,50000</t>
  </si>
  <si>
    <t xml:space="preserve">v místě stávající živice : </t>
  </si>
  <si>
    <t xml:space="preserve">v místě bouraných silničních obrubníků : </t>
  </si>
  <si>
    <t>Odkaz na mn. položky pořadí 17 : 32,50000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</si>
  <si>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</si>
  <si>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</si>
  <si>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</si>
  <si>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 xml:space="preserve">Rozprostření ornice tl. 10cm : </t>
  </si>
  <si>
    <t>Odkaz na mn. položky pořadí 20 : 121,00000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</si>
  <si>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</si>
  <si>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</si>
  <si>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</si>
  <si>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 xml:space="preserve">Plošné srovnání terénních nerovností do 10cm : </t>
  </si>
  <si>
    <t>183405311R00</t>
  </si>
  <si>
    <t>Provzdušnění trávníku bez pískování, plocha nad 1500 m2</t>
  </si>
  <si>
    <t>har</t>
  </si>
  <si>
    <t xml:space="preserve">Provzdušnění trávníku : </t>
  </si>
  <si>
    <t>Odkaz na mn. položky pořadí 20 : 121,00000*0,0001</t>
  </si>
  <si>
    <t>185803211R00</t>
  </si>
  <si>
    <t>Uválcování trávníku uválcování trávníku v rovině nebo na svahu do 1:5</t>
  </si>
  <si>
    <t xml:space="preserve">Uválcování trávníku : </t>
  </si>
  <si>
    <t>185803411R00</t>
  </si>
  <si>
    <t>Vyhrabání trávníku v rovině nebo na svahu do 1:5</t>
  </si>
  <si>
    <t>s uložením shrabků na hromady, naložením na dopravní prostředek, odvozem do 20 km a se složením,</t>
  </si>
  <si>
    <t>Vyhrabání trávníku s uložením shrabků na hromady, naložení a odvoz do 20km se složením</t>
  </si>
  <si>
    <t xml:space="preserve">Vyhrabání trávníku, naložení a odvoz do 20km se složením : </t>
  </si>
  <si>
    <t>00572400R</t>
  </si>
  <si>
    <t>směs travní parková, pro běžnou zátěž</t>
  </si>
  <si>
    <t xml:space="preserve">Dodávka travního semene, spotřeba 1kg/18m2, ztratné 10% : </t>
  </si>
  <si>
    <t xml:space="preserve">  výpočet spotřeby : 1/18*1,10</t>
  </si>
  <si>
    <t>Odkaz na mn. položky pořadí 20 : 121,00000*0,06111</t>
  </si>
  <si>
    <t>275311116R00</t>
  </si>
  <si>
    <t xml:space="preserve">Základové patky a bloky z BP beton C 16/20,  </t>
  </si>
  <si>
    <t>ve výkopu zapaženém nebo nezapaženém, popř. nad terénem z betonu prostého, z cementů portladských a struskoportladských, z cementů síranovzdorných,</t>
  </si>
  <si>
    <t>275351215RT1</t>
  </si>
  <si>
    <t>Bednění stěn základových patek zřízení</t>
  </si>
  <si>
    <t>801-1</t>
  </si>
  <si>
    <t>bednění svislé nebo šikmé (odkloněné), půdorysně přímé nebo zalomené, stěn základových patek ve volných nebo zapažených jámách, rýhách, šachtách, včetně případných vzpěr,</t>
  </si>
  <si>
    <t xml:space="preserve">Bednění základu pro patku dopravní značky - zřízení : </t>
  </si>
  <si>
    <t xml:space="preserve">  Výpočet spotřeby/značku, hl.80cm, rozměr 50x50cm : 0,80*0,50*4</t>
  </si>
  <si>
    <t>Odkaz na mn. položky pořadí 57 : 3,00000*1,6</t>
  </si>
  <si>
    <t>275351216R00</t>
  </si>
  <si>
    <t>Bednění stěn základových patek odstranění</t>
  </si>
  <si>
    <t xml:space="preserve">Bednění základu pro patku dopravní značky - odstranění : </t>
  </si>
  <si>
    <t>Odkaz na mn. položky pořadí 28 : 4,80000</t>
  </si>
  <si>
    <t>289971211R00</t>
  </si>
  <si>
    <t>Zřízení vrstvy z geotextilie na upraveném povrchu sklon do 1:5, šířka od 0 do 3 m</t>
  </si>
  <si>
    <t>800-2</t>
  </si>
  <si>
    <t xml:space="preserve">Montáž separační geotextílie : </t>
  </si>
  <si>
    <t>69366198R</t>
  </si>
  <si>
    <t>geotextilie PP; funkce separační, ochranná, výztužná, filtrační; plošná hmotnost 300 g/m2; zpevněná oboustranně</t>
  </si>
  <si>
    <t xml:space="preserve">Dodávka geotextílie, ztratné 10% : </t>
  </si>
  <si>
    <t>Odkaz na mn. položky pořadí 30 : 134,60000*1,1</t>
  </si>
  <si>
    <t>171203111R00</t>
  </si>
  <si>
    <t>Uložení výkopku bez zhutnění v rovině nebo na svahu do 1:5</t>
  </si>
  <si>
    <t>hrubé rozhrnutí,</t>
  </si>
  <si>
    <t xml:space="preserve">Montáž směsi ohumusované zeminy a štěrku fr 32/63, tl.23cm : </t>
  </si>
  <si>
    <t xml:space="preserve">  výpočet spotřeby : 0,23</t>
  </si>
  <si>
    <t>Odkaz na mn. položky pořadí 46 : 134,60000*0,23</t>
  </si>
  <si>
    <t xml:space="preserve">Montáž lože ze směsi křemičitého písku, štěrku a ohumusované zeminy tl.4cm : </t>
  </si>
  <si>
    <t xml:space="preserve">  výpočet spotřeby : 0,04</t>
  </si>
  <si>
    <t>Odkaz na mn. položky pořadí 46 : 134,60000*0,04</t>
  </si>
  <si>
    <t>Odkaz na mn. položky pořadí 46 : 134,60000*0,024</t>
  </si>
  <si>
    <t>Podklad ze štěrkodrti s rozprostřením a zhutněním frakce 0-32 mm, tloušťka po zhutnění 40 mm</t>
  </si>
  <si>
    <t>564831111RT4</t>
  </si>
  <si>
    <t>Podklad ze štěrkodrti s rozprostřením a zhutněním frakce 0-63 mm, tloušťka po zhutnění 100 mm</t>
  </si>
  <si>
    <t xml:space="preserve">Podklad z drceného kameniva tl.10cm, fr 32/63mm : </t>
  </si>
  <si>
    <t xml:space="preserve">Násyp ze štěrkodrti, tl.15cm, fr 0-32mm : </t>
  </si>
  <si>
    <t xml:space="preserve">pro silniční obrubníky, na š.45cm : </t>
  </si>
  <si>
    <t>Odkaz na mn. položky pořadí 62 : 82,50000*0,45</t>
  </si>
  <si>
    <t>564861111RT4</t>
  </si>
  <si>
    <t>Podklad ze štěrkodrti s rozprostřením a zhutněním frakce 0-63 mm, tloušťka po zhutnění 200 mm</t>
  </si>
  <si>
    <t xml:space="preserve">Podklad z drceného kameniva tl.20cm, fr 32/63mm : </t>
  </si>
  <si>
    <t>25191161R</t>
  </si>
  <si>
    <t>hnojivo</t>
  </si>
  <si>
    <t xml:space="preserve">Dodávka hnojiva pro zeminu v loži : </t>
  </si>
  <si>
    <t xml:space="preserve">spotřeba 1kg/50m2, ztratné 10% : </t>
  </si>
  <si>
    <t xml:space="preserve">  výpočet spotřeby : 1/50*1,10</t>
  </si>
  <si>
    <t>Odkaz na mn. položky pořadí 46 : 134,60000*0,022</t>
  </si>
  <si>
    <t>58156115R</t>
  </si>
  <si>
    <t>písek tříděný, křemičitý; frakce 0,6 až 1,2 mm</t>
  </si>
  <si>
    <t xml:space="preserve">Dodávka lože z křemičitého písku, z 10%, ztarnté 10% : </t>
  </si>
  <si>
    <t xml:space="preserve">  Výpočet spotřeby, 1m3=2t : 0,10*2*1,10</t>
  </si>
  <si>
    <t>Odkaz na mn. položky pořadí 33 : 8,61441*0,22</t>
  </si>
  <si>
    <t>5832012R</t>
  </si>
  <si>
    <t>zemina zahradní; tříděná; frakce 0,0 až 8,0 mm</t>
  </si>
  <si>
    <t xml:space="preserve">Dodávka ohumusované zeminy tl.23cm z 30%, ztratné 10% : </t>
  </si>
  <si>
    <t xml:space="preserve">  výpočet spotřeby : 1*0,30*1,10</t>
  </si>
  <si>
    <t>Odkaz na mn. položky pořadí 32 : 30,95800*0,33</t>
  </si>
  <si>
    <t xml:space="preserve">Dodávka lože z ohumusované zeminy tl.4cm z 30%, ztratné 10% : </t>
  </si>
  <si>
    <t>Odkaz na mn. položky pořadí 33 : 8,61439*0,33</t>
  </si>
  <si>
    <t>583320431R</t>
  </si>
  <si>
    <t>Kamenivo stanovené přírodní; těžené; 0/4; OH = 2,61 Mg/m3; štěrkopísek</t>
  </si>
  <si>
    <t xml:space="preserve">Dodávka lože ze štěrku tl.4cm, z 30%, ztratné 10% : </t>
  </si>
  <si>
    <t xml:space="preserve">  výpočet spotřeby : 0,30*2*1,10</t>
  </si>
  <si>
    <t>Odkaz na mn. položky pořadí 33 : 8,61439*0,66</t>
  </si>
  <si>
    <t>583327631R</t>
  </si>
  <si>
    <t>Kamenivo nestanovené těžené; frakce 32,0 až 63,0 mm</t>
  </si>
  <si>
    <t xml:space="preserve">Dodávka směsi ze štěrku fr 32/63, tl.23cm z 70%, ztratné 10% : </t>
  </si>
  <si>
    <t xml:space="preserve">  výpočet spotřeby 1t=2m3 : 0,70*2*1,10</t>
  </si>
  <si>
    <t>Odkaz na mn. položky pořadí 32 : 30,95800*1,54</t>
  </si>
  <si>
    <t xml:space="preserve">Skladba S4 : </t>
  </si>
  <si>
    <t>Plocha pro popelnice : 2,0</t>
  </si>
  <si>
    <t>596215040R00</t>
  </si>
  <si>
    <t>Kladení zámkové dlažby do drtě tloušťka dlažby 80 mm, tloušťka lože 40 mm</t>
  </si>
  <si>
    <t xml:space="preserve">Montáž zámkové dlažby tl.8cm - pojízdné : </t>
  </si>
  <si>
    <t xml:space="preserve">Skladba S3 : </t>
  </si>
  <si>
    <t>Plocha vyhrazené stání pro vozíčkáře : 18,40</t>
  </si>
  <si>
    <t>596921211R00</t>
  </si>
  <si>
    <t>Kladení vegetačních tvárnic plastových, plocha do 50 m2</t>
  </si>
  <si>
    <t>zřízení podkladního lože, položení tvárnic.</t>
  </si>
  <si>
    <t xml:space="preserve">Montáž plastové zatravňovací dlažby tl.5cm, pojízdné plochy : </t>
  </si>
  <si>
    <t>parkoviště, celklová plocha : 153,0</t>
  </si>
  <si>
    <t xml:space="preserve">odpočet stání pro vozíčkáře : </t>
  </si>
  <si>
    <t>Odkaz na mn. položky pořadí 45 : 18,40000*-1</t>
  </si>
  <si>
    <t>596921291R00</t>
  </si>
  <si>
    <t>Kladení vegetačních tvárnic plastových, příplatek z a výplň spár vegetačních tvárnic, bez dodávky materiálu</t>
  </si>
  <si>
    <t xml:space="preserve">Montáž výplně zatravňovací dlažby : </t>
  </si>
  <si>
    <t xml:space="preserve">Technická zpráva, část 4.Popis navržených úprav, skladba S2 : </t>
  </si>
  <si>
    <t xml:space="preserve">směs křemičitého písku, štěrku a zeminy + hnojivo : </t>
  </si>
  <si>
    <t xml:space="preserve">na tl.5cm mezi dlažbu : </t>
  </si>
  <si>
    <t>Odkaz na mn. položky pořadí 46 : 134,60000*0,05</t>
  </si>
  <si>
    <t>VL59.01</t>
  </si>
  <si>
    <t>Montáž VDZ parkovací značky zacvaknutím do čtvercových ok plastové zatravňovací dlažby, (uvažovány 3 prvky/bm = celkem 126ks)</t>
  </si>
  <si>
    <t xml:space="preserve">Montáž vodorovných parkovacích značek do zatravňovací dlažby : </t>
  </si>
  <si>
    <t>VDZ - dělící parkovací značky : 126</t>
  </si>
  <si>
    <t xml:space="preserve">Dodávka hnojiva pro zeminu : </t>
  </si>
  <si>
    <t>28324455R</t>
  </si>
  <si>
    <t>značka parkovací do zatravňovacího panelu bílá; š = 57,5 mm; h = 38,0 mm; PE-HD; hmotnost 20 g/ks</t>
  </si>
  <si>
    <t xml:space="preserve">Dodávka bodové značky pro parkování do zatravňovací dlažby : </t>
  </si>
  <si>
    <t>Odkaz na mn. položky pořadí 48 : 126,00000</t>
  </si>
  <si>
    <t>28324502.AR</t>
  </si>
  <si>
    <t>tvárnice vegetační základní; plast; l = 333,0 mm; š = 333 mm; h = 50,0 mm; čtverce 60 x 60 mm; zelená</t>
  </si>
  <si>
    <t xml:space="preserve">Dodávka plastové zatravňovací dlažby tl.5cm, ztratné 5% : </t>
  </si>
  <si>
    <t>Odkaz na mn. položky pořadí 46 : 134,60000*1,05</t>
  </si>
  <si>
    <t xml:space="preserve">Dodávka křemičitého písku pro výplň zatravňovací dlažby, z 10% : </t>
  </si>
  <si>
    <t xml:space="preserve">  Výpočet spotřeby, 1m3=2t na tl.5cm : 0,05*2*0,1</t>
  </si>
  <si>
    <t>Odkaz na mn. položky pořadí 46 : 134,60000*0,01</t>
  </si>
  <si>
    <t xml:space="preserve">Dodávka zeminy pro výplň zatravňovací dlažby, z 60% : </t>
  </si>
  <si>
    <t xml:space="preserve">  Výpočet spotřeby, na tl.5cm : 0,05*0,6</t>
  </si>
  <si>
    <t>Odkaz na mn. položky pořadí 46 : 134,60000*0,03</t>
  </si>
  <si>
    <t xml:space="preserve">Dodávka štěrku pro výplň zatravňovací dlažby, z 30% : </t>
  </si>
  <si>
    <t xml:space="preserve">  Výpočet spotřeby, 1m3=2t na tl.5cm : 0,05*2*0,3</t>
  </si>
  <si>
    <t xml:space="preserve">Dodávka zámkové dlažby tl.6cm, ztratné 5% : </t>
  </si>
  <si>
    <t>Odkaz na mn. položky pořadí 44 : 2,00000*1,05</t>
  </si>
  <si>
    <t>592451170R</t>
  </si>
  <si>
    <t>dlažba betonová dvouvrstvá; obdélník; šedá; l = 200 mm; š = 100 mm; tl. 80,0 mm</t>
  </si>
  <si>
    <t xml:space="preserve">Dodávka zámkové dlažby tl.8cm, ztratné 5% : </t>
  </si>
  <si>
    <t>Odkaz na mn. položky pořadí 45 : 18,40000*1,05</t>
  </si>
  <si>
    <t>914001111R00</t>
  </si>
  <si>
    <t xml:space="preserve">Osazení a montáž svislých dopravních značek sloupek, do betonového základu,  </t>
  </si>
  <si>
    <t xml:space="preserve">Montáž svislého dopravního značení : </t>
  </si>
  <si>
    <t>Odkaz na mn. položky pořadí 58 : 3,00000</t>
  </si>
  <si>
    <t>914001125R00</t>
  </si>
  <si>
    <t xml:space="preserve">Osazení a montáž svislých dopravních značek značka, na sloupek,sloup, konzolu nebo objekt,  </t>
  </si>
  <si>
    <t xml:space="preserve">Montáž svislé dopravní značky : </t>
  </si>
  <si>
    <t xml:space="preserve">nové značky : </t>
  </si>
  <si>
    <t>Odkaz na mn. položky pořadí 63 : 1,00000</t>
  </si>
  <si>
    <t>Odkaz na mn. položky pořadí 64 : 1,00000</t>
  </si>
  <si>
    <t xml:space="preserve">stávající značka (rezervé pro konkrétní SPZ) : </t>
  </si>
  <si>
    <t>Odkaz na mn. položky pořadí 73 : 1,00000</t>
  </si>
  <si>
    <t>915721111RT1</t>
  </si>
  <si>
    <t>Vodorovné značení krytů stříkané barvou, bílou, stopčar, zeber, stínů, šipek, nápisů, přechodů apod.</t>
  </si>
  <si>
    <t xml:space="preserve">Vodorovné dopravní značení : </t>
  </si>
  <si>
    <t>piktogram, stání pro vozíčkáře : pi*0,50^2</t>
  </si>
  <si>
    <t>Osazení silničního nebo chodníkového betonového obrubníku ležatého, s boční opěrou z betonu prostého, do lože z betonu prostého C 12/15</t>
  </si>
  <si>
    <t>Výměna nájezdových obrub : 6,5</t>
  </si>
  <si>
    <t>917862111R00</t>
  </si>
  <si>
    <t>Osazení silničního nebo chodníkového betonového obrubníku stojatého, s boční opěrou z betonu prostého, do lože z betonu prostého C 12/15</t>
  </si>
  <si>
    <t xml:space="preserve">Montáž silničního obrubníku : </t>
  </si>
  <si>
    <t>Výměna silničních obrub s náhradou : 10,0</t>
  </si>
  <si>
    <t xml:space="preserve">Montáž chodníkového obrubníku : </t>
  </si>
  <si>
    <t>Nové chodníkové obruby místo pro kontejnery + podél komuikace k parkovišti : 8,40</t>
  </si>
  <si>
    <t>Nové chodníkové obruby místo pro parkoviště : 74,10</t>
  </si>
  <si>
    <t>40445050.AR</t>
  </si>
  <si>
    <t>značka dopravní silniční svislá; informativní provozní IP11-IP13; tvar obdélník svislý; 500x700 mm; štít z pozink.plechu s dvoj.ohybem,retroref.folie I.tř.; záruka 7 let</t>
  </si>
  <si>
    <t xml:space="preserve">Dopravní značka IP11a - Parkoviště : </t>
  </si>
  <si>
    <t>nová značka : 1</t>
  </si>
  <si>
    <t xml:space="preserve">DOPRAVNÍ ZNAČKA IP12 + O1 - VYHRAZENÉ PARKOVIŠTĚ PRO INVALIDU : </t>
  </si>
  <si>
    <t>404459503R</t>
  </si>
  <si>
    <t>příslušenství k dopr.značení sloupek Fe 60 pozinkovaný, délka 3000 mm</t>
  </si>
  <si>
    <t xml:space="preserve">Dodávka sloupku svislého dopravního značení : </t>
  </si>
  <si>
    <t>Odkaz na mn. položky pořadí 57 : 3,00000</t>
  </si>
  <si>
    <t>404459516R</t>
  </si>
  <si>
    <t>příslušenství k dopr.značení kotevní patka pr.60 kompletní, čtyřkotevní včetně šroubů a krytek</t>
  </si>
  <si>
    <t xml:space="preserve">Dodávka patky svislého dopravního značení : </t>
  </si>
  <si>
    <t>404459535R</t>
  </si>
  <si>
    <t>příslušenství k dopr.značení upínací svorka pro lisované značky na sloupek průměr 60 mm, včetně spojovacího materiálu</t>
  </si>
  <si>
    <t xml:space="preserve">Dodávka svorky upínací spotřeba 2ks/značku : </t>
  </si>
  <si>
    <t xml:space="preserve">svislé dopravní značení : </t>
  </si>
  <si>
    <t>Odkaz na mn. položky pořadí 57 : 3,00000*2</t>
  </si>
  <si>
    <t>404459540R</t>
  </si>
  <si>
    <t>příslušenství k dopr.značení plastové víčko na sloupek pr. 60 mm</t>
  </si>
  <si>
    <t xml:space="preserve">Dodávka víčka na sloupek svislého dopravního značení : </t>
  </si>
  <si>
    <t>59217421R</t>
  </si>
  <si>
    <t>obrubník chodníkový materiál beton; l = 1000,0 mm; š = 100,0 mm; h = 250,0 mm; barva šedá</t>
  </si>
  <si>
    <t xml:space="preserve">Dodávka chondíkové obrubníku, ztratné 3% : </t>
  </si>
  <si>
    <t>Odkaz na mn. položky pořadí 62 : 82,50000*1,03</t>
  </si>
  <si>
    <t>59217472R</t>
  </si>
  <si>
    <t>obrubník silniční materiál beton; l = 1000,0 mm; š = 150,0 mm; h = 250,0 mm; barva šedá</t>
  </si>
  <si>
    <t xml:space="preserve">Dodávka silničního obrubníku, ztratné 3% : </t>
  </si>
  <si>
    <t>Odkaz na mn. položky pořadí 61 : 10,00000*1,03</t>
  </si>
  <si>
    <t>59217476R</t>
  </si>
  <si>
    <t>Odkaz na mn. položky pořadí 60 : 6,50000*1,03</t>
  </si>
  <si>
    <t>961044111R00</t>
  </si>
  <si>
    <t>Bourání základů z betonu prostého</t>
  </si>
  <si>
    <t>nebo vybourání otvorů průřezové plochy přes 4 m2 v základech,</t>
  </si>
  <si>
    <t xml:space="preserve">Stávající betonový základ dopravní značky : </t>
  </si>
  <si>
    <t>Odkaz na mn. položky pořadí 27 : 0,60000</t>
  </si>
  <si>
    <t>966006215R00</t>
  </si>
  <si>
    <t>Odstranění svislých dopr. značek včetně demontáže sloupků z AL patek</t>
  </si>
  <si>
    <t>s odklizením materiálu na skládku na vzdálenost do 20 m nebo s naložením na dopravní prostředek</t>
  </si>
  <si>
    <t xml:space="preserve">stávající značka na sloupku : </t>
  </si>
  <si>
    <t>stávající značka (rezervé pro konkrétní SPZ) : 1</t>
  </si>
  <si>
    <t xml:space="preserve">26,27,28,30,31,34,35,36,37,38,39,40,41,42,43,44,45,46,49,50,51,52,53,54,55,56,57,59,60,61,62,63,64, : </t>
  </si>
  <si>
    <t xml:space="preserve">69,70,71, : </t>
  </si>
  <si>
    <t>Součet: : 218,04383</t>
  </si>
  <si>
    <t>Odkaz na dem. hmot. položky pořadí 13 : 47,30000</t>
  </si>
  <si>
    <t xml:space="preserve">betonová zatravňovací dlažba : </t>
  </si>
  <si>
    <t>Odkaz na dem. hmot. položky pořadí 12 : 14,83500</t>
  </si>
  <si>
    <t xml:space="preserve">chodníkové obrubníky : </t>
  </si>
  <si>
    <t>Odkaz na dem. hmot. položky pořadí 16 : 7,76600</t>
  </si>
  <si>
    <t>Odkaz na dem. hmot. položky pořadí 17 : 8,77500</t>
  </si>
  <si>
    <t xml:space="preserve">základ dopravní značky : </t>
  </si>
  <si>
    <t>Odkaz na dem. hmot. položky pořadí 72 : 1,20000</t>
  </si>
  <si>
    <t>Odkaz na mn. položky pořadí 75 : 79,87600*9</t>
  </si>
  <si>
    <t xml:space="preserve">12,13,14,15,16,17,72, : </t>
  </si>
  <si>
    <t>Součet: : 84,49600</t>
  </si>
  <si>
    <t xml:space="preserve">rýha pro kanalizaci : </t>
  </si>
  <si>
    <t>Odkaz na mn. položky pořadí 2 : 1,35000*0,05</t>
  </si>
  <si>
    <t xml:space="preserve">jáma pro vsak : </t>
  </si>
  <si>
    <t>Odkaz na mn. položky pořadí 4 : 4,32000*0,05</t>
  </si>
  <si>
    <t xml:space="preserve">Hloubení rýhy pro kanalizaci : </t>
  </si>
  <si>
    <t xml:space="preserve">hl.90cm, š.60cm : </t>
  </si>
  <si>
    <t xml:space="preserve">  výpočet spotřeby : 0,90*0,60</t>
  </si>
  <si>
    <t>Odkaz na mn. položky pořadí 36 : 2,50000*0,54</t>
  </si>
  <si>
    <t xml:space="preserve">Příplatek z 50% : </t>
  </si>
  <si>
    <t>Odkaz na mn. položky pořadí 2 : 1,35000*0,5</t>
  </si>
  <si>
    <t>133201101R00</t>
  </si>
  <si>
    <t>Hloubení šachet v hornině 3 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</si>
  <si>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</si>
  <si>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 xml:space="preserve">Výkop šachet : </t>
  </si>
  <si>
    <t>Uliční vpusť : 1,50*1,20*1,20</t>
  </si>
  <si>
    <t>Vsakovací jáma, hl.1,50m, rozměr 1,20x1,20m : 1,50*1,20*1,20</t>
  </si>
  <si>
    <t>133201109R00</t>
  </si>
  <si>
    <t>Hloubení šachet v hornině 3  příplatek za lepivost horniny</t>
  </si>
  <si>
    <t xml:space="preserve">Příplatek za lepivost z 5% : </t>
  </si>
  <si>
    <t xml:space="preserve">šachty : </t>
  </si>
  <si>
    <t>Odkaz na mn. položky pořadí 4 : 4,32000*0,5</t>
  </si>
  <si>
    <t>Odkaz na mn. položky pořadí 11 : 2,30006</t>
  </si>
  <si>
    <t xml:space="preserve">rýha do 60cm pro kanalizaci : </t>
  </si>
  <si>
    <t>Odkaz na mn. položky pořadí 2 : 1,35000</t>
  </si>
  <si>
    <t xml:space="preserve">výkop jam pro vsak : </t>
  </si>
  <si>
    <t>Odkaz na mn. položky pořadí 4 : 4,32000</t>
  </si>
  <si>
    <t>Odkaz na mn. položky pořadí 6 : 2,30006*-1</t>
  </si>
  <si>
    <t>Nakládání, skládání, překládání neulehlého výkopku nakládání výkopku  do 100 m3, z horniny 1 až 4</t>
  </si>
  <si>
    <t>Odkaz na mn. položky pořadí 6 : 2,30006</t>
  </si>
  <si>
    <t>Odkaz na mn. položky pořadí 8 : 3,36994</t>
  </si>
  <si>
    <t xml:space="preserve">Kubatura výkopu rýh dešťové kanalizace : </t>
  </si>
  <si>
    <t xml:space="preserve">kubatura výkopu vsaku : </t>
  </si>
  <si>
    <t xml:space="preserve">odpočet lože pod potrubím : </t>
  </si>
  <si>
    <t>Odkaz na mn. položky pořadí 33 : 0,15000*-1</t>
  </si>
  <si>
    <t xml:space="preserve">odpočet obsypu potrubí : </t>
  </si>
  <si>
    <t>Odkaz na mn. položky pořadí 31 : 0,63583*-1</t>
  </si>
  <si>
    <t xml:space="preserve">odpočet kubatury kameniva ve vsaku : </t>
  </si>
  <si>
    <t>Odkaz na mn. položky pořadí 30 : 2,16000*-1</t>
  </si>
  <si>
    <t>odpočet kubatury uliční vpusti : -1,50*pi*(0,60/2)^2</t>
  </si>
  <si>
    <t xml:space="preserve">Rýhy pro kanalizaci : </t>
  </si>
  <si>
    <t xml:space="preserve">Dešťová kanalizace DN125mm : </t>
  </si>
  <si>
    <t xml:space="preserve">  výpočet spotřeby : 0,6</t>
  </si>
  <si>
    <t>Odkaz na mn. položky pořadí 36 : 2,50000*0,6</t>
  </si>
  <si>
    <t>Uliční vpusť : 1,20*1,20</t>
  </si>
  <si>
    <t>Vsakovací jáma, hl.1,50m, rozměr 1,20x1,20m : 1,20*1,20</t>
  </si>
  <si>
    <t xml:space="preserve">Poplastek za skládkové zeminy : </t>
  </si>
  <si>
    <t>151101101R00</t>
  </si>
  <si>
    <t>Zřízení pažení a rozepření stěn rýh příložné  pro jakoukoliv mezerovitost, hloubky do 2 m</t>
  </si>
  <si>
    <t>pro podzemní vedení pro všechny šířky rýhy,</t>
  </si>
  <si>
    <t xml:space="preserve">Pažení rýh zřízení : </t>
  </si>
  <si>
    <t xml:space="preserve">  pro hloubku rýhy 0,90m, 2-stranně : 0,90*2</t>
  </si>
  <si>
    <t>Odkaz na mn. položky pořadí 36 : 2,50000*1,8</t>
  </si>
  <si>
    <t>151101111R00</t>
  </si>
  <si>
    <t>Odstranění pažení a rozepření rýh příložné , hloubky do 2 m</t>
  </si>
  <si>
    <t>pro podzemní vedení s uložením materiálu na vzdálenost do 3 m od kraje výkopu,</t>
  </si>
  <si>
    <t xml:space="preserve">Pažení rýh - odstranění : </t>
  </si>
  <si>
    <t>Odkaz na mn. položky pořadí 14 : 4,50000</t>
  </si>
  <si>
    <t>151101201R00</t>
  </si>
  <si>
    <t>Zřízení pažení stěn výkopu bez rozepření, vzepření příložné, hloubky do 4 m</t>
  </si>
  <si>
    <t xml:space="preserve">Pažení stěn jámy - zřízení : </t>
  </si>
  <si>
    <t xml:space="preserve">Výkop vsaku : </t>
  </si>
  <si>
    <t>Vsakovací jáma, hl.1,50m, rozměr 1,20x1,20m : 1,50*1,20*4</t>
  </si>
  <si>
    <t>151101211R00</t>
  </si>
  <si>
    <t>Odstranění pažení stěn výkopu příložné, hloubky do 4 m</t>
  </si>
  <si>
    <t>s uložením pažin na vzdálenost do 3 m od okraje výkopu,</t>
  </si>
  <si>
    <t xml:space="preserve">Pažení stěn jámy - odstranění : </t>
  </si>
  <si>
    <t>Odkaz na mn. položky pořadí 16 : 7,20000</t>
  </si>
  <si>
    <t>151101301R00</t>
  </si>
  <si>
    <t>Zřízení rozepření zapažených stěn výkopů při roubení příložném, hloubky do 4 m</t>
  </si>
  <si>
    <t>s potřebným přepažováním,</t>
  </si>
  <si>
    <t xml:space="preserve">Rozepření pažení stěn jámy - zřízení : </t>
  </si>
  <si>
    <t>151101311R00</t>
  </si>
  <si>
    <t>Odstranění rozepření stěn výkopů při roubení příložném, hloubky do 4 m</t>
  </si>
  <si>
    <t>s uložením materiálu na vzdálenost do 3 m od okraje výkopu,</t>
  </si>
  <si>
    <t xml:space="preserve">Rozepření pažení stěn jámy - odstranění : </t>
  </si>
  <si>
    <t>Odkaz na mn. položky pořadí 18 : 2,16000</t>
  </si>
  <si>
    <t>Odkaz na mn. položky pořadí 22 : 6,50000*0,1</t>
  </si>
  <si>
    <t>Odkaz na mn. položky pořadí 20 : 0,65000</t>
  </si>
  <si>
    <t xml:space="preserve">v místě kanalizace + rozšíření 1m na každou stranu : </t>
  </si>
  <si>
    <t xml:space="preserve">  výpočet spotřeby : 0,60+1,0*2</t>
  </si>
  <si>
    <t>Odkaz na mn. položky pořadí 36 : 2,50000*2,6</t>
  </si>
  <si>
    <t xml:space="preserve">v místě vsakovací rýhy + rozšíření 1m na každou stranu : </t>
  </si>
  <si>
    <t xml:space="preserve">  výpočet spotřeby : (1,20+1,0*2)*(1,20+1,0*2)</t>
  </si>
  <si>
    <t>Odkaz na mn. položky pořadí 22 : 6,50000</t>
  </si>
  <si>
    <t>Odkaz na mn. položky pořadí 22 : 6,50000*0,0001</t>
  </si>
  <si>
    <t>185803112R00</t>
  </si>
  <si>
    <t>Ošetření trávníku na svahu přes 1:5 do 1:2</t>
  </si>
  <si>
    <t>bez ohledu na způsob založení, tj. pokosení se shrabáním, naložením shrabků na dopravní prostředek s odvezením do 20 km a se složením,</t>
  </si>
  <si>
    <t xml:space="preserve">První pokosení trávníku, schrabání, naložení shrabků a odvoz do 20km s vyložením : </t>
  </si>
  <si>
    <t>Odkaz na mn. položky pořadí 22 : 6,50008*0,06111</t>
  </si>
  <si>
    <t>243531111R00</t>
  </si>
  <si>
    <t xml:space="preserve">Výplň na dně studny výplň dna studny z kameniva hrubého drceného frakce 32-63 mm,  </t>
  </si>
  <si>
    <t>825-1</t>
  </si>
  <si>
    <t>z betonu nebo kameniva, příplatek za každých dalších i započatých 10 m hloubky přes 10 m</t>
  </si>
  <si>
    <t xml:space="preserve">Vsakovací vrstva, kamenivo drcené fr.32/63 : </t>
  </si>
  <si>
    <t xml:space="preserve">Kanalizace DN150 - ležatá : </t>
  </si>
  <si>
    <t xml:space="preserve">  výpočet spotřeby : (0,150+0,30)*0,60</t>
  </si>
  <si>
    <t>Odkaz na mn. položky pořadí 36 : 2,50000*0,272</t>
  </si>
  <si>
    <t xml:space="preserve">  výpočet spotřeby : -Pi*(0,15/2)^2</t>
  </si>
  <si>
    <t>Odkaz na mn. položky pořadí 36 : 2,50028*-0,01767</t>
  </si>
  <si>
    <t>Odkaz na mn. položky pořadí 33 : 0,15000</t>
  </si>
  <si>
    <t xml:space="preserve">  výpočet spotřeby : 0,10*0,60</t>
  </si>
  <si>
    <t>Odkaz na mn. položky pořadí 36 : 2,50000*0,06</t>
  </si>
  <si>
    <t xml:space="preserve">Kanalizace DN 150 - ležatá : </t>
  </si>
  <si>
    <t>Odkaz na mn. položky pořadí 36 : 2,50000</t>
  </si>
  <si>
    <t>Odkaz na mn. položky pořadí 34 : 2,50000*1,1</t>
  </si>
  <si>
    <t>od uliční vpustě po vsak : 2,50</t>
  </si>
  <si>
    <t xml:space="preserve">koleno 150/15st. : </t>
  </si>
  <si>
    <t>Odkaz na mn. položky pořadí 40 : 1,00000</t>
  </si>
  <si>
    <t>892561111R00</t>
  </si>
  <si>
    <t>Zkoušky těsnosti kanalizačního potrubí zkouška těsnosti kanalizačního potrubí vodou  do DN 125 mm</t>
  </si>
  <si>
    <t xml:space="preserve">Zkouška těsnosti : </t>
  </si>
  <si>
    <t xml:space="preserve">ležatá D125 : </t>
  </si>
  <si>
    <t>Trubka plastová pro venkovní kanalizaci spoj: hrdlový; potrubí: vícevrstvé; skladba: PVC-U - pěna - PVC-U; povrch: hladký; DN = 150; de = 160,0 mm; s = 4,0 mm; SDR 41,0; SN 4</t>
  </si>
  <si>
    <t xml:space="preserve">Dodávka kanalizační potrubí plastové hladké D150, ztratné 9,8% : </t>
  </si>
  <si>
    <t xml:space="preserve">ležaté : </t>
  </si>
  <si>
    <t>Odkaz na mn. položky pořadí 36 : 2,50000*1,098</t>
  </si>
  <si>
    <t>28651660.AR</t>
  </si>
  <si>
    <t>Koleno plastové pro venkovní kanalizaci typ: jednoznačné; spoj: hrdlový; potrubí: jednovrstvé; materiál: PVC-U; povrch: hladký; jmenovitý úhel = 15,0 °; DN = 150; SDR 41,0; SN 8</t>
  </si>
  <si>
    <t xml:space="preserve">Pro vsak, koleno 15st., 1ks/vpusť : </t>
  </si>
  <si>
    <t>Odkaz na mn. položky pořadí 41 : 1,00000</t>
  </si>
  <si>
    <t>895941311R00</t>
  </si>
  <si>
    <t>Zřízení vpusti kanalizační uliční z betonových dílců  typ UVB - 50</t>
  </si>
  <si>
    <t>včetně zřízení lože ze štěrkopísku,</t>
  </si>
  <si>
    <t xml:space="preserve">Montáž uličních vpustí : </t>
  </si>
  <si>
    <t xml:space="preserve">vpustě betonové z dílců : </t>
  </si>
  <si>
    <t>v místě nového parkoviště : 1</t>
  </si>
  <si>
    <t>899203111R00</t>
  </si>
  <si>
    <t>Osazení mříží litinových o hmotnost jednotlivě přes 100  do 150 kg</t>
  </si>
  <si>
    <t>včetně rámů a košů na bahno,</t>
  </si>
  <si>
    <t xml:space="preserve">Montáž mříží uličních vpustí : </t>
  </si>
  <si>
    <t>Odkaz na mn. položky pořadí 43 : 1,00000</t>
  </si>
  <si>
    <t>55340375R</t>
  </si>
  <si>
    <t>rám s mříží uliční vpusti; prohnutá; mříž litina; rám beton; rozměr 500/500/160 mm; únosnost D 400 kN</t>
  </si>
  <si>
    <t xml:space="preserve">Dodávka mříže uliční vpusti : </t>
  </si>
  <si>
    <t>55340397R</t>
  </si>
  <si>
    <t>koš kalový; ocel; vysoký</t>
  </si>
  <si>
    <t xml:space="preserve">Dodávka kalového koše uliční vpusti : </t>
  </si>
  <si>
    <t>59223864R</t>
  </si>
  <si>
    <t>prstenec do uliční vpusti; betonový; TBV; DN = 390,0 mm; h = 60,0 mm</t>
  </si>
  <si>
    <t xml:space="preserve">Dodávka vyrovnávacího prstence uliční vpusti : </t>
  </si>
  <si>
    <t>592238740R</t>
  </si>
  <si>
    <t>horní díl vpusti dešťové; pro čtvercový poklop; DN 500 mm; síla stěny 65 mm; h = 190 mm; beton; C 40/50; XA1</t>
  </si>
  <si>
    <t xml:space="preserve">Dodávka středového dílu v.20cm uliční vpusti : </t>
  </si>
  <si>
    <t>592238753R</t>
  </si>
  <si>
    <t>dno uliční vpusti beton; Di = 500,0 mm; h = 245 mm; t = 65 mm; s kalištěm, s výtokem PVC; DN výtoku 150; beton C 40/50</t>
  </si>
  <si>
    <t xml:space="preserve">Dodávka dna uliční vpustě : </t>
  </si>
  <si>
    <t>998276101R00</t>
  </si>
  <si>
    <t>Přesun hmot pro trubní vedení z trub plastových nebo sklolaminátových v otevřeném výkopu</t>
  </si>
  <si>
    <t xml:space="preserve">14,16,18,29,30,31,33,37,39,40,41,42,43,44,45,46,47, : </t>
  </si>
  <si>
    <t>Součet: : 9,30813</t>
  </si>
  <si>
    <t xml:space="preserve">pro krajnici z asfaltového recyklátu, na š.50cm (skladba 10cm) : </t>
  </si>
  <si>
    <t>Odkaz na mn. položky pořadí 15 : 29,50000*0,1</t>
  </si>
  <si>
    <t>Odkaz na mn. položky pořadí 1 : 2,95000*0,5</t>
  </si>
  <si>
    <t>Odkaz na mn. položky pořadí 1 : 2,95000</t>
  </si>
  <si>
    <t>Odkaz na mn. položky pořadí 3 : 2,95000*5</t>
  </si>
  <si>
    <t>Odkaz na mn. položky pořadí 3 : 2,95000</t>
  </si>
  <si>
    <t xml:space="preserve">pro krajnici z recyklátu, na š.50cm : </t>
  </si>
  <si>
    <t>Odkaz na mn. položky pořadí 15 : 29,50000</t>
  </si>
  <si>
    <t>Odkaz na mn. položky pořadí 6 : 29,50000</t>
  </si>
  <si>
    <t>Odkaz na mn. položky pořadí 10 : 38,55000</t>
  </si>
  <si>
    <t xml:space="preserve">plocha stávajícího živičného krytu, výměra dle situace : </t>
  </si>
  <si>
    <t>v místě chodníku u komunikace : 8,50*1,50</t>
  </si>
  <si>
    <t>vjezd od chodníku v délce 6m : 4,30*6,0</t>
  </si>
  <si>
    <t>Odkaz na mn. položky pořadí 14 : 13,96000</t>
  </si>
  <si>
    <t>Odkaz na mn. položky pořadí 18 : 139,60000</t>
  </si>
  <si>
    <t>Odkaz na mn. položky pořadí 18 : 139,60000*0,05</t>
  </si>
  <si>
    <t xml:space="preserve">plošný podbal asfaltové vrstvy z 100% plochy - v místě stávajícího povrchu z drceného kameniva : </t>
  </si>
  <si>
    <t xml:space="preserve">plocha stávajícího krytu z drceného kameniva, výměra dle situace : </t>
  </si>
  <si>
    <t>vjezd od chodníku téměř po konec garáže vlevo : 4,30*(31,0-1,50)</t>
  </si>
  <si>
    <t>vjezd od konce garáže vlevo po opěrnou zídku vpravo u sjezdu do garáží bytového domu - tvar trojúhelníku : 4,30*3,40/2</t>
  </si>
  <si>
    <t>Odkaz na mn. položky pořadí 18 : 139,60000*0,1</t>
  </si>
  <si>
    <t>569621116R00</t>
  </si>
  <si>
    <t>Zpevnění krajnic nebo komunikací pro pěší recyklátem asfaltovým, tloušťky 10 cm</t>
  </si>
  <si>
    <t xml:space="preserve">Zpevnění krajnic asfaltovým recyklátem tl.10cm, na š.50cm : </t>
  </si>
  <si>
    <t xml:space="preserve">výpočet délky v m : </t>
  </si>
  <si>
    <t>v místě chodníku u komunikace : 0</t>
  </si>
  <si>
    <t>vjezd od chodníku téměř po začátek garáží : (31,0-1,50)*2</t>
  </si>
  <si>
    <t>Koeficient přepočet z m/m2: -1+0,50</t>
  </si>
  <si>
    <t xml:space="preserve">Spojovací postřik 0,6kg/m2 : </t>
  </si>
  <si>
    <t>vjezd od chodníku téměř po začátek garáží : 4,30*(31,0-1,50)</t>
  </si>
  <si>
    <t>Odkaz na mn. položky pořadí 20 : 11,50000</t>
  </si>
  <si>
    <t>ukončení komunikace u č.p.1587/59, dl.8,50m : 8,50</t>
  </si>
  <si>
    <t>boky vjezdu ukončení komunikace v místě chodníku, dl.2x1,5m : 1,50*2</t>
  </si>
  <si>
    <t>Odkaz na mn. položky pořadí 21 : 11,50000</t>
  </si>
  <si>
    <t xml:space="preserve">13,14,15,16,17,18,19,20, : </t>
  </si>
  <si>
    <t>Součet: : 44,67967</t>
  </si>
  <si>
    <t>Odkaz na dem. hmot. položky pořadí 10 : 4,24050</t>
  </si>
  <si>
    <t>Odkaz na dem. hmot. položky pořadí 9 : 4,24050</t>
  </si>
  <si>
    <t>Odkaz na mn. položky pořadí 24 : 8,48100*4</t>
  </si>
  <si>
    <t>Odkaz na dem. hmot. položky pořadí 11 : 0,00000</t>
  </si>
  <si>
    <t>Odkaz na dem. hmot. položky pořadí 12 : 0,87948</t>
  </si>
  <si>
    <t>Odkaz na mn. položky pořadí 26 : 0,87948*9</t>
  </si>
  <si>
    <t xml:space="preserve">9,10,12, : </t>
  </si>
  <si>
    <t>Součet: : 9,36048</t>
  </si>
  <si>
    <t>Odkaz na mn. položky pořadí 3 : 16,40100</t>
  </si>
  <si>
    <t>Odkaz na mn. položky pořadí 6 : 164,01000</t>
  </si>
  <si>
    <t>Odkaz na mn. položky pořadí 6 : 164,01000*0,05</t>
  </si>
  <si>
    <t>Odkaz na mn. položky pořadí 6 : 164,01000*0,1</t>
  </si>
  <si>
    <t xml:space="preserve">Asfaltobeton podkladní tl.5cm- lokální podbal asfaltové vrstvy z 10% plochy : </t>
  </si>
  <si>
    <t>Odkaz na mn. položky pořadí 4 : 180,41100</t>
  </si>
  <si>
    <t>v místě chodníku u komunikace : 2,0*3,80</t>
  </si>
  <si>
    <t>plocha vjezdu ke garážím : 15,80*12,80</t>
  </si>
  <si>
    <t>odpočet oblouku vlevo k č.p.379/9 : -(15,80-3,90)*(12,80-3,0-7,80)/2</t>
  </si>
  <si>
    <t>odpočet oblouku vpravo k č.p.380/11 : -(15,80-7,10)*(12,80-3,0-2,0)/2</t>
  </si>
  <si>
    <t>Odkaz na mn. položky pořadí 8 : 3,80000</t>
  </si>
  <si>
    <t>ukončetní vjezdu v místě chodníku u komunikace : 3,80</t>
  </si>
  <si>
    <t>Odkaz na mn. položky pořadí 9 : 3,80000</t>
  </si>
  <si>
    <t xml:space="preserve">3,4,5,6,7,8, : </t>
  </si>
  <si>
    <t>Součet: : 24,83765</t>
  </si>
  <si>
    <t>Odkaz na dem. hmot. položky pořadí 1 : 0,00000</t>
  </si>
  <si>
    <t>Odkaz na dem. hmot. položky pořadí 2 : 1,03326</t>
  </si>
  <si>
    <t>Odkaz na mn. položky pořadí 12 : 1,03326*9</t>
  </si>
  <si>
    <t xml:space="preserve">2, : </t>
  </si>
  <si>
    <t>Součet: : 1,03326</t>
  </si>
  <si>
    <t>Odkaz na mn. položky pořadí 17 : 170,65000*0,1</t>
  </si>
  <si>
    <t>Odkaz na mn. položky pořadí 1 : 17,06500*0,5</t>
  </si>
  <si>
    <t>Odkaz na mn. položky pořadí 1 : 17,06500</t>
  </si>
  <si>
    <t>Odkaz na mn. položky pořadí 3 : 17,06500*5</t>
  </si>
  <si>
    <t>Odkaz na mn. položky pořadí 3 : 17,06500</t>
  </si>
  <si>
    <t>Odkaz na mn. položky pořadí 17 : 170,65000</t>
  </si>
  <si>
    <t>Odkaz na mn. položky pořadí 6 : 170,65000</t>
  </si>
  <si>
    <t>113107620R00</t>
  </si>
  <si>
    <t>Odstranění podkladů nebo krytů z kameniva hrubého drceného, v ploše jednotlivě nad 50 m2, tloušťka vrstvy 200 mm</t>
  </si>
  <si>
    <t xml:space="preserve">Odstranění podkladu stáavjícího drceného kameniva tl.20cm : </t>
  </si>
  <si>
    <t>Odkaz na mn. položky pořadí 14 : 601,15000</t>
  </si>
  <si>
    <t>Odkaz na mn. položky pořadí 11 : 405,00000</t>
  </si>
  <si>
    <t>113151214R00</t>
  </si>
  <si>
    <t>Odstranění podkladu, krytu frézováním povrch živičný, plochy přes 500 m2 na jednom objektu nebo při provádění pruhu šířky přes  750 mm bez překážek v trase, tloušťky 50 mm</t>
  </si>
  <si>
    <t xml:space="preserve">Frézování brusné živice v tl. 5cm bez překážek : </t>
  </si>
  <si>
    <t>v místě od hlavní komunikace po druhou odbočku k bývalé budově zdravotního střediska, dl.60,0m : (4,50+3,50)/2*60,0</t>
  </si>
  <si>
    <t>v místě od objektu SMP po cyklostezku, dl.44,0m : (3,50+4,0)/2*44,0</t>
  </si>
  <si>
    <t>Odkaz na mn. položky pořadí 16 : 60,11500</t>
  </si>
  <si>
    <t>Odkaz na mn. položky pořadí 20 : 601,15000</t>
  </si>
  <si>
    <t xml:space="preserve">v rozsahu 25% plochy opravované komunikace : </t>
  </si>
  <si>
    <t>Odkaz na mn. položky pořadí 20 : 601,15000*0,25</t>
  </si>
  <si>
    <t xml:space="preserve">Podklad ze štěrkodrti fr 0-32mm, tl.20cm : </t>
  </si>
  <si>
    <t xml:space="preserve">plošný podklad z 100% plochy - v místě stávajícího povrchu z drceného kameniva : </t>
  </si>
  <si>
    <t>Odkaz na mn. položky pořadí 20 : 601,15000*0,1</t>
  </si>
  <si>
    <t>v místě od hlavní komunikace po druhou odbočku k bývalé budově zdravotního střediska, dl.60,0m : 0,50*2*60,0</t>
  </si>
  <si>
    <t>v místě od druhé odbočky k bývalé budově zdravotního střediska po objekt SMP, dl.66,0m : 0,50*2*66,0</t>
  </si>
  <si>
    <t>v místě od objektu SMP po cyklostezku, dl.44,0m : 0,50*2*44,0</t>
  </si>
  <si>
    <t>v místě křižovatky s cyklostezkou - trojúhelník vpravo : 7,80*8,50/2</t>
  </si>
  <si>
    <t xml:space="preserve">odpočet v místě stávajících silničních obrubníků : </t>
  </si>
  <si>
    <t>v místě od hlavní komunikace po první odbočku k bývalé budově zdravotního střediska, dl.35,0m : -0,50*35,0</t>
  </si>
  <si>
    <t>v místě ostrůvku mezi první a druhou odbočkou k bývalé budově zdravotního střediska, dl.15,0m : -0,50*15,0</t>
  </si>
  <si>
    <t>v místě rohové čáti bývalé budovy zdravotního střediska, dl.15,0m : -0,50*15,0</t>
  </si>
  <si>
    <t xml:space="preserve">Spojovací postřik s posysem 2,0kg/m2 : </t>
  </si>
  <si>
    <t xml:space="preserve">Asfaltobeton podkladní tl.5cm - plošný podbal asfaltové vrstvy z 100% plochy - v místě stávajícího povrchu z drceného kameniva : </t>
  </si>
  <si>
    <t>Odkaz na mn. položky pořadí 18 : 661,26500</t>
  </si>
  <si>
    <t>v místě od hlavní komunikace po konec propustku nad příkopou, dl.5,0m : (10,70+4,0)/2*5,0</t>
  </si>
  <si>
    <t>v místě od hlavní komunikace po druhou odbočku k bývalé budově zdravotního střediska, dl.55,0m : (4,0+3,50)/2*55,0</t>
  </si>
  <si>
    <t>v místě od druhé odbočky k bývalé budově zdravotního střediska po objekt SMP, dl.66,0m : (3,50+3,0)/2*66,0</t>
  </si>
  <si>
    <t>v místě od objektu SMP po cyklostezku, dl.44,0m : (3,0+3,50)/2*44,2</t>
  </si>
  <si>
    <t>Odkaz na mn. položky pořadí 22 : 41,20000</t>
  </si>
  <si>
    <t>ukončení komunikace v místě hlavní komunikace v místě propustku přes příkopu, dl.10,70m : 10,70</t>
  </si>
  <si>
    <t>v místě první odbočky k bývalé budově zdravotního střediska, dl.14,0m : 14,0</t>
  </si>
  <si>
    <t>v místě druhé odbočky k bývalé budově zdravotního střediska, dl.13,0m : 13,0</t>
  </si>
  <si>
    <t>ukončení komunikace v místě napojení na cyklostezku, dl.3,5m : 3,50</t>
  </si>
  <si>
    <t>Odkaz na mn. položky pořadí 23 : 41,20000</t>
  </si>
  <si>
    <t xml:space="preserve">14,15,16,17,18,19,20,21,22, : </t>
  </si>
  <si>
    <t>Součet: : 469,15194</t>
  </si>
  <si>
    <t>Odkaz na dem. hmot. položky pořadí 11 : 44,55000</t>
  </si>
  <si>
    <t>Odkaz na dem. hmot. položky pořadí 10 : 44,55000</t>
  </si>
  <si>
    <t>Odkaz na mn. položky pořadí 26 : 89,10000*4</t>
  </si>
  <si>
    <t>Odkaz na dem. hmot. položky pořadí 12 : 0,00000</t>
  </si>
  <si>
    <t>Odkaz na dem. hmot. položky pořadí 13 : 18,93623</t>
  </si>
  <si>
    <t>Odkaz na mn. položky pořadí 28 : 18,93623*9</t>
  </si>
  <si>
    <t xml:space="preserve">9,10,11,13, : </t>
  </si>
  <si>
    <t>Součet: : 372,54223</t>
  </si>
  <si>
    <t xml:space="preserve">podkladní kamenivo se zeminou : </t>
  </si>
  <si>
    <t>Odkaz na dem. hmot. položky pořadí 9 : 264,50600</t>
  </si>
  <si>
    <t>Odkaz na mn. položky pořadí 42 : 2,00000</t>
  </si>
  <si>
    <t xml:space="preserve">pro řádek z dlažební kostky na š.25cm (skladba 25cm) : </t>
  </si>
  <si>
    <t xml:space="preserve">  výpočet spotřeby : 0,25*0,25</t>
  </si>
  <si>
    <t>Odkaz na mn. položky pořadí 27 : 26,00000*0,0625</t>
  </si>
  <si>
    <t>Odkaz na mn. položky pořadí 1 : 1,62500*0,5</t>
  </si>
  <si>
    <t>Odkaz na mn. položky pořadí 1 : 1,62500</t>
  </si>
  <si>
    <t>Odkaz na mn. položky pořadí 3 : 1,62500*5</t>
  </si>
  <si>
    <t>Odkaz na mn. položky pořadí 3 : 1,62500</t>
  </si>
  <si>
    <t xml:space="preserve">pro řádek z dlažebních kostek na š.25cm : </t>
  </si>
  <si>
    <t>Odkaz na mn. položky pořadí 27 : 26,00000*0,25</t>
  </si>
  <si>
    <t>Odkaz na mn. položky pořadí 5 : 1,62500</t>
  </si>
  <si>
    <t>Odkaz na mn. položky pořadí 6 : 6,50000</t>
  </si>
  <si>
    <t xml:space="preserve">pro řádek z dlažební žulové kostky na š.25cm : </t>
  </si>
  <si>
    <t>Odkaz na mn. položky pořadí 16 : 117,29150</t>
  </si>
  <si>
    <t>Odkaz na mn. položky pořadí 19 : 1172,91500</t>
  </si>
  <si>
    <t>113203111R00</t>
  </si>
  <si>
    <t>Vytrhání obrub z dlažebních kostek</t>
  </si>
  <si>
    <t xml:space="preserve">Stávající řádky z dlažební kostky : </t>
  </si>
  <si>
    <t>Odkaz na mn. položky pořadí 27 : 26,00000</t>
  </si>
  <si>
    <t>Odkaz na mn. položky pořadí 19 : 1172,91500*0,05</t>
  </si>
  <si>
    <t>979071112R00</t>
  </si>
  <si>
    <t>Očištění vybouraných dlažebních kostek velkých, s původním vyplněním spár živicí nebo cementovou maltou</t>
  </si>
  <si>
    <t>od spojovacího materiálu, s uložením očištěných kostek na skládku, s odklizením odpadových hmot na hromady a s odklizením vybouraných kostek na vzdálenost do 3 m</t>
  </si>
  <si>
    <t xml:space="preserve">Očištění řádku z dlažební kostky 10/12cm : </t>
  </si>
  <si>
    <t xml:space="preserve">uvažovaná š.1x10cm : </t>
  </si>
  <si>
    <t>Odkaz na mn. položky pořadí 27 : 26,00000*0,1</t>
  </si>
  <si>
    <t>Odkaz na mn. položky pořadí 19 : 1172,91500*0,1</t>
  </si>
  <si>
    <t>bez posypu kamenivem</t>
  </si>
  <si>
    <t>Odkaz na mn. položky pořadí 17 : 1290,20650</t>
  </si>
  <si>
    <t>komunikace od přechodu v křižovatce s ulicí Slovanskou po začátek parkoviště podél parku : (8,65+9,15)/2*(6,60+3,0)/2</t>
  </si>
  <si>
    <t>komunikace v místě parkoviště podél parku : 8,65*84,60</t>
  </si>
  <si>
    <t>v místě rozšíření komunikace pro záliv autobusové zastávky od přechodu v křižovatce s ulicí Slovanskou po úkosu zálivu : 2,50*80,0</t>
  </si>
  <si>
    <t>v místě rozšíření komunikace pro záliv autobusové zastávky v místě úkosu zálivu po přechod u prodejny s pečivem : 2,50/2*13,80</t>
  </si>
  <si>
    <t>komunikace od konce parkoviště podél parku po konec přechodu u prodejny s pečivem : 6,90*6,0</t>
  </si>
  <si>
    <t>komunikace od přechodu u prodejny s pečivem v místě oblouků křižovatky do ul. Divadelní : (6,90+14,50)/2*5,90</t>
  </si>
  <si>
    <t>komunikace v křižovatce s ul. Divadelní - pruh š.3,5m do 1/2 křižovatky po přechod do ul. Divadelní : 3,50*(15,0+17,50)/2</t>
  </si>
  <si>
    <t>vjezd v místě chodníku, u č.p.140 : 7,90*2,50</t>
  </si>
  <si>
    <t>899232111R00</t>
  </si>
  <si>
    <t>Výšková úprava uličního vstupu nebo vpustě do 20 cm snížením mříže</t>
  </si>
  <si>
    <t>Uliční vpusť : 5</t>
  </si>
  <si>
    <t>Kanalizační poklop : 12</t>
  </si>
  <si>
    <t>Vodovod : 10</t>
  </si>
  <si>
    <t xml:space="preserve">Hydrant : </t>
  </si>
  <si>
    <t>Plyn : 0</t>
  </si>
  <si>
    <t>915711111RT1</t>
  </si>
  <si>
    <t>Vodorovné značení krytů stříkané barvou, bílou, dělicích čar šířky 120 mm</t>
  </si>
  <si>
    <t xml:space="preserve">Vodorovné dopravní značení, bílá čára š.12cm : </t>
  </si>
  <si>
    <t xml:space="preserve">Vodící čára plná bílá : </t>
  </si>
  <si>
    <t>středová dělící čára plná : 84,0</t>
  </si>
  <si>
    <t>dělící pruhy parkoviště kolmého stání, dl.5,10m, 34ks : 5,10*34</t>
  </si>
  <si>
    <t xml:space="preserve">zastávka autobusu, 1ks : </t>
  </si>
  <si>
    <t>podélná čára dl.20m, 1ks : 20,0*1</t>
  </si>
  <si>
    <t>příčná čára dl.2,5m, 4ks : 2,50*4</t>
  </si>
  <si>
    <t>šikmá čára dl.3,50m, 8ks : 3,50*8</t>
  </si>
  <si>
    <t xml:space="preserve">Vodící čára přerušovaná bílá : </t>
  </si>
  <si>
    <t>středová dělící čára, (výměra pro přerušovanou čáru z 1/2) : (102,0-84,0)/2</t>
  </si>
  <si>
    <t>v křižovatce s  ul. Divadelní, (výměra pro přerušovanou čáru z 1/2) : 10,0/2</t>
  </si>
  <si>
    <t>915711111RT2</t>
  </si>
  <si>
    <t>Vodorovné značení krytů stříkané barvou, žlutou, dělicích čar šířky 120 mm</t>
  </si>
  <si>
    <t xml:space="preserve">Vodorovné dopravní značení, žlutá čára š.12cm : </t>
  </si>
  <si>
    <t xml:space="preserve">V1a Vodící čára žlutá - zákaz stání : </t>
  </si>
  <si>
    <t>před zastávkou autobusu : 2,15+3,55+2,80+1,7+2,80+0,70</t>
  </si>
  <si>
    <t>za zastávkou autobusu : 2,15*2+3,50*2</t>
  </si>
  <si>
    <t>915712111RT1</t>
  </si>
  <si>
    <t>Vodorovné značení krytů stříkané barvou, bílou, vodicích proužků šířky 250 mm</t>
  </si>
  <si>
    <t xml:space="preserve">Vodorovné dopravní značení, bílá čára š.25cm : </t>
  </si>
  <si>
    <t>krajní čára přerušovaná, (výměra pro přerušovanou čáru z 1/2), 2ks : 102/2*2</t>
  </si>
  <si>
    <t xml:space="preserve">Vodorovné dopravní značení, bílé plošné : </t>
  </si>
  <si>
    <t>přechod pro chodce v křižovatce s ul. Slovanská, rozměr 13,0/4,0m : 13,0*4,0/2</t>
  </si>
  <si>
    <t>přechod pro chodce v křižovatce s ul. Divadelní, rozměr 6,90/3,0m : 6,90*3,0/2</t>
  </si>
  <si>
    <t>nápis BUS, plocha cca 1m2/nápis, 2ks : 1,0*2</t>
  </si>
  <si>
    <t>916261111R00</t>
  </si>
  <si>
    <t>Osazení silniční obruby z dlažebních kostek z kostek drobných, s boční opěrou z betonu prostého, do lože z betonu prostého C 12/15</t>
  </si>
  <si>
    <t>v jedné řadě, se zřízením lože tl. 5 až 10 cm, s vyplněním a zatřením spár cementovou maltou</t>
  </si>
  <si>
    <t xml:space="preserve">Montáž 2-řádku z dlažební kostky 10/12cm : </t>
  </si>
  <si>
    <t>2.řádek, u přechodu v křižovatce s ul. Slovanská, dl.13m : 13,0</t>
  </si>
  <si>
    <t>Mezisoučet</t>
  </si>
  <si>
    <t>Koeficient Převod na 2-řádek: -1+2</t>
  </si>
  <si>
    <t>Odkaz na mn. položky pořadí 29 : 236,00000</t>
  </si>
  <si>
    <t xml:space="preserve">odpočet : </t>
  </si>
  <si>
    <t xml:space="preserve">v místě žulového 2-řádku : </t>
  </si>
  <si>
    <t>Odkaz na mn. položky pořadí 27 : 26,00000*-0,5</t>
  </si>
  <si>
    <t>komunikace v místě parkoviště podél parku : 84,60</t>
  </si>
  <si>
    <t>vjezd u č.p.140, dl.7,9m : 7,90</t>
  </si>
  <si>
    <t>komunikace v křižovatce s ul. Divadelní - pruh š.3,5m do 1/2 křižovatky po přechod do ul. Divadelní : 3,50+17,80</t>
  </si>
  <si>
    <t>vjezd v místě chodníku, u č.p.140 : 7,90</t>
  </si>
  <si>
    <t>Odkaz na mn. položky pořadí 27 : 26,00000*0,5</t>
  </si>
  <si>
    <t xml:space="preserve">podélná zálivka uprostřed komunikace : </t>
  </si>
  <si>
    <t>komunikace od přechodu v křižovatce s ulicí Slovanskou po začátek parkoviště podél parku : (6,60+3,0)/2</t>
  </si>
  <si>
    <t>komunikace od konce parkoviště podél parku po konec přechodu u prodejny s pečivem : 6,0</t>
  </si>
  <si>
    <t>komunikace od přechodu u prodejny s pečivem v místě oblouků křižovatky do ul. Divadelní : 5,90</t>
  </si>
  <si>
    <t xml:space="preserve">v místě 2-řádku z dlažební kostky : </t>
  </si>
  <si>
    <t>Odkaz na mn. položky pořadí 30 : 249,00000</t>
  </si>
  <si>
    <t>58380129R</t>
  </si>
  <si>
    <t>kostka dlažební materiálová skupina I/2 (žula); 10/12 cm</t>
  </si>
  <si>
    <t xml:space="preserve">Dodávka řádku z kostek dlažebních 10/12cm, spotřeba 4m2/t, ztratné 2% : </t>
  </si>
  <si>
    <t xml:space="preserve">doplnění z 20% : </t>
  </si>
  <si>
    <t xml:space="preserve">  výpočet spotřeby : 1/4,0*0,10*0,20*1,02</t>
  </si>
  <si>
    <t>Odkaz na mn. položky pořadí 27 : 26,00000*0,0051</t>
  </si>
  <si>
    <t xml:space="preserve">16,17,18,19,20,21,22,23,24,25,26,27,28,29,32, : </t>
  </si>
  <si>
    <t>Součet: : 189,49316</t>
  </si>
  <si>
    <t>979082317R00</t>
  </si>
  <si>
    <t xml:space="preserve">Vodorovná doprava suti a vybouraných hmot vodorovná doprava suti a vybouraných hmot bez naložení, s vyložením a hrubým urovnáním po suchu, vzdálenost přes 4000 do 5000 m,  </t>
  </si>
  <si>
    <t xml:space="preserve">Vodorovné přemístění vyfrézovaného asfaltu : </t>
  </si>
  <si>
    <t>Odkaz na dem. hmot. položky pořadí 11 : 129,02065</t>
  </si>
  <si>
    <t>Odkaz na dem. hmot. položky pořadí 10 : 12,90207</t>
  </si>
  <si>
    <t>Odkaz na dem. hmot. položky pořadí 9 : 2,14500</t>
  </si>
  <si>
    <t>Odkaz na dem. hmot. položky pořadí 14 : 7,38936</t>
  </si>
  <si>
    <t>Odkaz na mn. položky pořadí 35 : 9,53436*9</t>
  </si>
  <si>
    <t>Součet: : 154,44708</t>
  </si>
  <si>
    <t>kpl</t>
  </si>
  <si>
    <t xml:space="preserve">pro kamenné obrubníky ležaté - na š.45cm (skladba 25cm) : </t>
  </si>
  <si>
    <t xml:space="preserve">  spotřeba : 0,25*0,45</t>
  </si>
  <si>
    <t>Odkaz na mn. položky pořadí 24 : 30,00000*0,1125</t>
  </si>
  <si>
    <t>Odkaz na mn. položky pořadí 1 : 3,37500*0,5</t>
  </si>
  <si>
    <t>Odkaz na mn. položky pořadí 1 : 3,37500</t>
  </si>
  <si>
    <t>Odkaz na mn. položky pořadí 3 : 3,37500*5</t>
  </si>
  <si>
    <t>Odkaz na mn. položky pořadí 3 : 3,37500</t>
  </si>
  <si>
    <t xml:space="preserve">pro kamenné obrubníky ležaté, na š.45cm : </t>
  </si>
  <si>
    <t>Odkaz na mn. položky pořadí 24 : 30,00000*0,45</t>
  </si>
  <si>
    <t>Odkaz na mn. položky pořadí 6 : 13,50000</t>
  </si>
  <si>
    <t>113107515R00</t>
  </si>
  <si>
    <t>Odstranění podkladů nebo krytů z kameniva hrubého drceného, v ploše jednotlivě do 50 m2, tloušťka vrstvy 150 mm</t>
  </si>
  <si>
    <t xml:space="preserve">pod obrubníky : </t>
  </si>
  <si>
    <t>Odkaz na mn. položky pořadí 23 : 13,50000</t>
  </si>
  <si>
    <t>Odkaz na mn. položky pořadí 24 : 30,00000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</si>
  <si>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</si>
  <si>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</si>
  <si>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</si>
  <si>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 xml:space="preserve">Očištění vybour. obrubníků : </t>
  </si>
  <si>
    <t>Odkaz na mn. položky pořadí 10 : 30,00000</t>
  </si>
  <si>
    <t>Odkaz na mn. položky pořadí 14 : 30,00000*0,1</t>
  </si>
  <si>
    <t xml:space="preserve">pruh š.100cm za obrubníky : </t>
  </si>
  <si>
    <t xml:space="preserve">kamenné ležaté obrubníky : </t>
  </si>
  <si>
    <t>Odkaz na mn. položky pořadí 14 : 30,00000</t>
  </si>
  <si>
    <t>Odkaz na mn. položky pořadí 14 : 30,00000*0,0001</t>
  </si>
  <si>
    <t>Odkaz na mn. položky pořadí 14 : 30,00000*0,06111</t>
  </si>
  <si>
    <t xml:space="preserve">Dodávka zeminy vhodné pro zatravnění : </t>
  </si>
  <si>
    <t>Podklad ze štěrkodrti s rozprostřením a zhutněním frakce 0-63 mm, tloušťka po zhutnění 150 mm</t>
  </si>
  <si>
    <t xml:space="preserve">pro silniční obrubníky stojaté, na š.45cm : </t>
  </si>
  <si>
    <t>917161111R00</t>
  </si>
  <si>
    <t>Osazení chodníkového obrubníku kamenného ležatého, s boční opěrou z betonu prostého, do lože z betonu prostého C 12/15</t>
  </si>
  <si>
    <t>se zřízením lože tl. 80-100 mm</t>
  </si>
  <si>
    <t xml:space="preserve">Zpětná montáž kamenného obrubníku ležatého, (bez dodávky obrubníku, obrubníky se použijí stávající, pokud pochybí, dodá objednatel) : </t>
  </si>
  <si>
    <t>v místě poškozených kamenných obrubníků, 30ks : 1,0*30</t>
  </si>
  <si>
    <t>VL91.01</t>
  </si>
  <si>
    <t>Příplatek k výměně kamenného obrubníku pouze lokální výměna 1ks se zachováním vedlejších obrub</t>
  </si>
  <si>
    <t xml:space="preserve">délka přeložených obrub kamenných ležatých : </t>
  </si>
  <si>
    <t xml:space="preserve">21,22,23,24, : </t>
  </si>
  <si>
    <t>Součet: : 13,10876</t>
  </si>
  <si>
    <t>Vodorovná doprava suti a vybouraných hmot Nakládání suti na dopravní prostředky</t>
  </si>
  <si>
    <t xml:space="preserve">Nakládání suti : </t>
  </si>
  <si>
    <t>Odkaz na mn. položky pořadí 29 : 4,45500</t>
  </si>
  <si>
    <t>979084212R00</t>
  </si>
  <si>
    <t>Vodorovná doprava vybouraných hmot po suchu s naložením a se složením na vzdálenost do 50 m</t>
  </si>
  <si>
    <t xml:space="preserve">Vodorovná vnitrostaveništění doprava vybour. hmot : </t>
  </si>
  <si>
    <t xml:space="preserve">stávající obruby kamenné : </t>
  </si>
  <si>
    <t>Odkaz na dem. hmot. položky pořadí 10 : 8,10000</t>
  </si>
  <si>
    <t>Odkaz na dem. hmot. položky pořadí 9 : 4,45500</t>
  </si>
  <si>
    <t>Odkaz na mn. položky pořadí 29 : 4,45500*9</t>
  </si>
  <si>
    <t xml:space="preserve">Vysypání na skládce (bez poplatku)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</si>
</sst>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21"/>
      <name val="Arial CE"/>
      <charset val="238"/>
    </font>
    <font>
      <sz val="8"/>
      <color indexed="14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165" fontId="21" fillId="0" borderId="0" xfId="0" quotePrefix="1" applyNumberFormat="1" applyFont="1" applyBorder="1" applyAlignment="1">
      <alignment horizontal="left" vertical="top" wrapText="1"/>
    </xf>
    <xf numFmtId="165" fontId="22" fillId="0" borderId="0" xfId="0" applyNumberFormat="1" applyFont="1" applyBorder="1" applyAlignment="1">
      <alignment horizontal="center" vertical="top" wrapText="1" shrinkToFit="1"/>
    </xf>
    <xf numFmtId="165" fontId="22" fillId="0" borderId="0" xfId="0" applyNumberFormat="1" applyFont="1" applyBorder="1" applyAlignment="1">
      <alignment vertical="top" wrapText="1" shrinkToFit="1"/>
    </xf>
    <xf numFmtId="165" fontId="22" fillId="0" borderId="0" xfId="0" quotePrefix="1" applyNumberFormat="1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0" fillId="0" borderId="18" xfId="0" applyBorder="1" applyAlignme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4" t="s">
        <v>39</v>
      </c>
      <c r="B2" s="74"/>
      <c r="C2" s="74"/>
      <c r="D2" s="74"/>
      <c r="E2" s="74"/>
      <c r="F2" s="74"/>
      <c r="G2" s="74"/>
    </row>
  </sheetData>
  <sheetProtection algorithmName="SHA-512" hashValue="cD9CnAvI5jxNrZKrJdkZptiPfJM1uWWLFfGciQaqHndyH5zvw+qtZNiieoAU1tKSPicQgxalAJDsxUTXN0NC2A==" saltValue="R/vlI6F6dBY9LTSFdR3Ez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12"/>
  <sheetViews>
    <sheetView showGridLines="0" tabSelected="1" topLeftCell="B1" zoomScaleNormal="100" zoomScaleSheetLayoutView="75" workbookViewId="0">
      <selection activeCell="D14" sqref="D14:G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5" t="s">
        <v>41</v>
      </c>
      <c r="C1" s="76"/>
      <c r="D1" s="76"/>
      <c r="E1" s="76"/>
      <c r="F1" s="76"/>
      <c r="G1" s="76"/>
      <c r="H1" s="76"/>
      <c r="I1" s="76"/>
      <c r="J1" s="77"/>
    </row>
    <row r="2" spans="1:15" ht="36" customHeight="1" x14ac:dyDescent="0.2">
      <c r="A2" s="2"/>
      <c r="B2" s="106" t="s">
        <v>22</v>
      </c>
      <c r="C2" s="107"/>
      <c r="D2" s="108" t="s">
        <v>44</v>
      </c>
      <c r="E2" s="109" t="s">
        <v>45</v>
      </c>
      <c r="F2" s="110"/>
      <c r="G2" s="110"/>
      <c r="H2" s="110"/>
      <c r="I2" s="110"/>
      <c r="J2" s="111"/>
      <c r="O2" s="1"/>
    </row>
    <row r="3" spans="1:15" ht="27" hidden="1" customHeight="1" x14ac:dyDescent="0.2">
      <c r="A3" s="2"/>
      <c r="B3" s="112"/>
      <c r="C3" s="107"/>
      <c r="D3" s="113"/>
      <c r="E3" s="114"/>
      <c r="F3" s="115"/>
      <c r="G3" s="115"/>
      <c r="H3" s="115"/>
      <c r="I3" s="115"/>
      <c r="J3" s="116"/>
    </row>
    <row r="4" spans="1:15" ht="23.25" customHeight="1" x14ac:dyDescent="0.2">
      <c r="A4" s="2"/>
      <c r="B4" s="117"/>
      <c r="C4" s="118"/>
      <c r="D4" s="119"/>
      <c r="E4" s="120"/>
      <c r="F4" s="120"/>
      <c r="G4" s="120"/>
      <c r="H4" s="120"/>
      <c r="I4" s="120"/>
      <c r="J4" s="121"/>
    </row>
    <row r="5" spans="1:15" ht="24" customHeight="1" x14ac:dyDescent="0.2">
      <c r="A5" s="2"/>
      <c r="B5" s="31" t="s">
        <v>42</v>
      </c>
      <c r="D5" s="122" t="s">
        <v>46</v>
      </c>
      <c r="E5" s="89"/>
      <c r="F5" s="89"/>
      <c r="G5" s="89"/>
      <c r="H5" s="18" t="s">
        <v>40</v>
      </c>
      <c r="I5" s="126" t="s">
        <v>50</v>
      </c>
      <c r="J5" s="8"/>
    </row>
    <row r="6" spans="1:15" ht="15.75" customHeight="1" x14ac:dyDescent="0.2">
      <c r="A6" s="2"/>
      <c r="B6" s="28"/>
      <c r="C6" s="55"/>
      <c r="D6" s="123" t="s">
        <v>47</v>
      </c>
      <c r="E6" s="90"/>
      <c r="F6" s="90"/>
      <c r="G6" s="90"/>
      <c r="H6" s="18" t="s">
        <v>34</v>
      </c>
      <c r="I6" s="126" t="s">
        <v>51</v>
      </c>
      <c r="J6" s="8"/>
    </row>
    <row r="7" spans="1:15" ht="15.75" customHeight="1" x14ac:dyDescent="0.2">
      <c r="A7" s="2"/>
      <c r="B7" s="29"/>
      <c r="C7" s="56"/>
      <c r="D7" s="125" t="s">
        <v>49</v>
      </c>
      <c r="E7" s="124" t="s">
        <v>48</v>
      </c>
      <c r="F7" s="91"/>
      <c r="G7" s="9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269" t="s">
        <v>43</v>
      </c>
      <c r="E14" s="270"/>
      <c r="F14" s="270"/>
      <c r="G14" s="270"/>
      <c r="H14" s="45"/>
      <c r="I14" s="44"/>
      <c r="J14" s="46"/>
    </row>
    <row r="15" spans="1:15" ht="32.25" customHeight="1" x14ac:dyDescent="0.2">
      <c r="A15" s="2"/>
      <c r="B15" s="35" t="s">
        <v>32</v>
      </c>
      <c r="C15" s="59"/>
      <c r="D15" s="54"/>
      <c r="E15" s="84"/>
      <c r="F15" s="84"/>
      <c r="G15" s="85"/>
      <c r="H15" s="85"/>
      <c r="I15" s="85" t="s">
        <v>29</v>
      </c>
      <c r="J15" s="86"/>
    </row>
    <row r="16" spans="1:15" ht="23.25" customHeight="1" x14ac:dyDescent="0.2">
      <c r="A16" s="194" t="s">
        <v>24</v>
      </c>
      <c r="B16" s="38" t="s">
        <v>24</v>
      </c>
      <c r="C16" s="60"/>
      <c r="D16" s="61"/>
      <c r="E16" s="81"/>
      <c r="F16" s="82"/>
      <c r="G16" s="81"/>
      <c r="H16" s="82"/>
      <c r="I16" s="81">
        <f>SUMIF(F85:F108,A16,I85:I108)+SUMIF(F85:F108,"PSU",I85:I108)</f>
        <v>0</v>
      </c>
      <c r="J16" s="83"/>
    </row>
    <row r="17" spans="1:10" ht="23.25" customHeight="1" x14ac:dyDescent="0.2">
      <c r="A17" s="194" t="s">
        <v>25</v>
      </c>
      <c r="B17" s="38" t="s">
        <v>25</v>
      </c>
      <c r="C17" s="60"/>
      <c r="D17" s="61"/>
      <c r="E17" s="81"/>
      <c r="F17" s="82"/>
      <c r="G17" s="81"/>
      <c r="H17" s="82"/>
      <c r="I17" s="81">
        <f>SUMIF(F85:F108,A17,I85:I108)</f>
        <v>0</v>
      </c>
      <c r="J17" s="83"/>
    </row>
    <row r="18" spans="1:10" ht="23.25" customHeight="1" x14ac:dyDescent="0.2">
      <c r="A18" s="194" t="s">
        <v>26</v>
      </c>
      <c r="B18" s="38" t="s">
        <v>26</v>
      </c>
      <c r="C18" s="60"/>
      <c r="D18" s="61"/>
      <c r="E18" s="81"/>
      <c r="F18" s="82"/>
      <c r="G18" s="81"/>
      <c r="H18" s="82"/>
      <c r="I18" s="81">
        <f>SUMIF(F85:F108,A18,I85:I108)</f>
        <v>0</v>
      </c>
      <c r="J18" s="83"/>
    </row>
    <row r="19" spans="1:10" ht="23.25" customHeight="1" x14ac:dyDescent="0.2">
      <c r="A19" s="194" t="s">
        <v>161</v>
      </c>
      <c r="B19" s="38" t="s">
        <v>27</v>
      </c>
      <c r="C19" s="60"/>
      <c r="D19" s="61"/>
      <c r="E19" s="81"/>
      <c r="F19" s="82"/>
      <c r="G19" s="81"/>
      <c r="H19" s="82"/>
      <c r="I19" s="81">
        <f>SUMIF(F85:F108,A19,I85:I108)</f>
        <v>0</v>
      </c>
      <c r="J19" s="83"/>
    </row>
    <row r="20" spans="1:10" ht="23.25" customHeight="1" x14ac:dyDescent="0.2">
      <c r="A20" s="194" t="s">
        <v>162</v>
      </c>
      <c r="B20" s="38" t="s">
        <v>28</v>
      </c>
      <c r="C20" s="60"/>
      <c r="D20" s="61"/>
      <c r="E20" s="81"/>
      <c r="F20" s="82"/>
      <c r="G20" s="81"/>
      <c r="H20" s="82"/>
      <c r="I20" s="81">
        <f>SUMIF(F85:F108,A20,I85:I108)</f>
        <v>0</v>
      </c>
      <c r="J20" s="83"/>
    </row>
    <row r="21" spans="1:10" ht="23.25" customHeight="1" x14ac:dyDescent="0.2">
      <c r="A21" s="2"/>
      <c r="B21" s="48" t="s">
        <v>29</v>
      </c>
      <c r="C21" s="62"/>
      <c r="D21" s="63"/>
      <c r="E21" s="87"/>
      <c r="F21" s="88"/>
      <c r="G21" s="87"/>
      <c r="H21" s="88"/>
      <c r="I21" s="87">
        <f>SUM(I16:J20)</f>
        <v>0</v>
      </c>
      <c r="J21" s="97"/>
    </row>
    <row r="22" spans="1:10" ht="33" customHeight="1" x14ac:dyDescent="0.2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0"/>
      <c r="D23" s="61"/>
      <c r="E23" s="65">
        <v>15</v>
      </c>
      <c r="F23" s="39" t="s">
        <v>0</v>
      </c>
      <c r="G23" s="95">
        <f>ZakladDPHSniVypocet</f>
        <v>0</v>
      </c>
      <c r="H23" s="96"/>
      <c r="I23" s="9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0"/>
      <c r="D24" s="61"/>
      <c r="E24" s="65">
        <f>SazbaDPH1</f>
        <v>15</v>
      </c>
      <c r="F24" s="39" t="s">
        <v>0</v>
      </c>
      <c r="G24" s="93">
        <f>IF(A24&gt;50, ROUNDUP(A23, 0), ROUNDDOWN(A23, 0))</f>
        <v>0</v>
      </c>
      <c r="H24" s="94"/>
      <c r="I24" s="9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95">
        <f>ZakladDPHZaklVypocet</f>
        <v>0</v>
      </c>
      <c r="H25" s="96"/>
      <c r="I25" s="9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6"/>
      <c r="D26" s="54"/>
      <c r="E26" s="67">
        <f>SazbaDPH2</f>
        <v>21</v>
      </c>
      <c r="F26" s="30" t="s">
        <v>0</v>
      </c>
      <c r="G26" s="78">
        <f>IF(A26&gt;50, ROUNDUP(A25, 0), ROUNDDOWN(A25, 0))</f>
        <v>0</v>
      </c>
      <c r="H26" s="79"/>
      <c r="I26" s="7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80">
        <f>CenaCelkem-(ZakladDPHSni+DPHSni+ZakladDPHZakl+DPHZakl)</f>
        <v>0</v>
      </c>
      <c r="H27" s="80"/>
      <c r="I27" s="80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IF(A29&gt;50, ROUNDUP(A27, 0), ROUNDDOWN(A27, 0))</f>
        <v>0</v>
      </c>
      <c r="H29" s="171"/>
      <c r="I29" s="171"/>
      <c r="J29" s="172" t="s">
        <v>91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98"/>
      <c r="E34" s="99"/>
      <c r="G34" s="100"/>
      <c r="H34" s="101"/>
      <c r="I34" s="101"/>
      <c r="J34" s="25"/>
    </row>
    <row r="35" spans="1:10" ht="12.75" customHeight="1" x14ac:dyDescent="0.2">
      <c r="A35" s="2"/>
      <c r="B35" s="2"/>
      <c r="D35" s="92" t="s">
        <v>2</v>
      </c>
      <c r="E35" s="92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52</v>
      </c>
      <c r="C39" s="145"/>
      <c r="D39" s="145"/>
      <c r="E39" s="145"/>
      <c r="F39" s="146">
        <f>'SO01 R690.1.01 Pol'!AE250+'SO01 R690.1.02 Pol'!AE240+'SO01 R690.1.03 Pol'!AE130+'SO01 R690.1.04 Pol'!AE260+'SO02 R690.2.01 Pol'!AE155+'SO02 R690.2.02 Pol'!AE490+'SO02 R690.2.03 Pol'!AE274+'SO03 R690.3.01 Pol'!AE196+'SO04 R690.4.01 Pol'!AE115+'SO05 R690.5.01 Pol'!AE218+'SO06 R690.6.01 Pol'!AE273+'SO06 R690.6.02 Pol'!AE158</f>
        <v>0</v>
      </c>
      <c r="G39" s="147">
        <f>'SO01 R690.1.01 Pol'!AF250+'SO01 R690.1.02 Pol'!AF240+'SO01 R690.1.03 Pol'!AF130+'SO01 R690.1.04 Pol'!AF260+'SO02 R690.2.01 Pol'!AF155+'SO02 R690.2.02 Pol'!AF490+'SO02 R690.2.03 Pol'!AF274+'SO03 R690.3.01 Pol'!AF196+'SO04 R690.4.01 Pol'!AF115+'SO05 R690.5.01 Pol'!AF218+'SO06 R690.6.01 Pol'!AF273+'SO06 R690.6.02 Pol'!AF158</f>
        <v>0</v>
      </c>
      <c r="H39" s="148">
        <f>(F39*SazbaDPH1/100)+(G39*SazbaDPH2/100)</f>
        <v>0</v>
      </c>
      <c r="I39" s="148">
        <f>F39+G39+H39</f>
        <v>0</v>
      </c>
      <c r="J39" s="149" t="str">
        <f>IF(_xlfn.SINGLE(CenaCelkemVypocet)=0,"",I39/_xlfn.SINGLE(CenaCelkemVypocet)*100)</f>
        <v/>
      </c>
    </row>
    <row r="40" spans="1:10" ht="25.5" customHeight="1" x14ac:dyDescent="0.2">
      <c r="A40" s="134">
        <v>2</v>
      </c>
      <c r="B40" s="150"/>
      <c r="C40" s="151" t="s">
        <v>53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">
      <c r="A41" s="134">
        <v>2</v>
      </c>
      <c r="B41" s="150" t="s">
        <v>54</v>
      </c>
      <c r="C41" s="151" t="s">
        <v>55</v>
      </c>
      <c r="D41" s="151"/>
      <c r="E41" s="151"/>
      <c r="F41" s="152">
        <f>'SO01 R690.1.01 Pol'!AE250+'SO01 R690.1.02 Pol'!AE240+'SO01 R690.1.03 Pol'!AE130+'SO01 R690.1.04 Pol'!AE260</f>
        <v>0</v>
      </c>
      <c r="G41" s="153">
        <f>'SO01 R690.1.01 Pol'!AF250+'SO01 R690.1.02 Pol'!AF240+'SO01 R690.1.03 Pol'!AF130+'SO01 R690.1.04 Pol'!AF260</f>
        <v>0</v>
      </c>
      <c r="H41" s="153">
        <f>(F41*SazbaDPH1/100)+(G41*SazbaDPH2/100)</f>
        <v>0</v>
      </c>
      <c r="I41" s="153">
        <f>F41+G41+H41</f>
        <v>0</v>
      </c>
      <c r="J41" s="154" t="str">
        <f>IF(_xlfn.SINGLE(CenaCelkemVypocet)=0,"",I41/_xlfn.SINGLE(CenaCelkemVypocet)*100)</f>
        <v/>
      </c>
    </row>
    <row r="42" spans="1:10" ht="25.5" customHeight="1" x14ac:dyDescent="0.2">
      <c r="A42" s="134">
        <v>3</v>
      </c>
      <c r="B42" s="155" t="s">
        <v>56</v>
      </c>
      <c r="C42" s="145" t="s">
        <v>57</v>
      </c>
      <c r="D42" s="145"/>
      <c r="E42" s="145"/>
      <c r="F42" s="156">
        <f>'SO01 R690.1.01 Pol'!AE250</f>
        <v>0</v>
      </c>
      <c r="G42" s="148">
        <f>'SO01 R690.1.01 Pol'!AF250</f>
        <v>0</v>
      </c>
      <c r="H42" s="148">
        <f>(F42*SazbaDPH1/100)+(G42*SazbaDPH2/100)</f>
        <v>0</v>
      </c>
      <c r="I42" s="148">
        <f>F42+G42+H42</f>
        <v>0</v>
      </c>
      <c r="J42" s="149" t="str">
        <f>IF(_xlfn.SINGLE(CenaCelkemVypocet)=0,"",I42/_xlfn.SINGLE(CenaCelkemVypocet)*100)</f>
        <v/>
      </c>
    </row>
    <row r="43" spans="1:10" ht="25.5" customHeight="1" x14ac:dyDescent="0.2">
      <c r="A43" s="134">
        <v>3</v>
      </c>
      <c r="B43" s="155" t="s">
        <v>58</v>
      </c>
      <c r="C43" s="145" t="s">
        <v>59</v>
      </c>
      <c r="D43" s="145"/>
      <c r="E43" s="145"/>
      <c r="F43" s="156">
        <f>'SO01 R690.1.02 Pol'!AE240</f>
        <v>0</v>
      </c>
      <c r="G43" s="148">
        <f>'SO01 R690.1.02 Pol'!AF240</f>
        <v>0</v>
      </c>
      <c r="H43" s="148">
        <f>(F43*SazbaDPH1/100)+(G43*SazbaDPH2/100)</f>
        <v>0</v>
      </c>
      <c r="I43" s="148">
        <f>F43+G43+H43</f>
        <v>0</v>
      </c>
      <c r="J43" s="149" t="str">
        <f>IF(_xlfn.SINGLE(CenaCelkemVypocet)=0,"",I43/_xlfn.SINGLE(CenaCelkemVypocet)*100)</f>
        <v/>
      </c>
    </row>
    <row r="44" spans="1:10" ht="25.5" customHeight="1" x14ac:dyDescent="0.2">
      <c r="A44" s="134">
        <v>3</v>
      </c>
      <c r="B44" s="155" t="s">
        <v>60</v>
      </c>
      <c r="C44" s="145" t="s">
        <v>61</v>
      </c>
      <c r="D44" s="145"/>
      <c r="E44" s="145"/>
      <c r="F44" s="156">
        <f>'SO01 R690.1.03 Pol'!AE130</f>
        <v>0</v>
      </c>
      <c r="G44" s="148">
        <f>'SO01 R690.1.03 Pol'!AF130</f>
        <v>0</v>
      </c>
      <c r="H44" s="148">
        <f>(F44*SazbaDPH1/100)+(G44*SazbaDPH2/100)</f>
        <v>0</v>
      </c>
      <c r="I44" s="148">
        <f>F44+G44+H44</f>
        <v>0</v>
      </c>
      <c r="J44" s="149" t="str">
        <f>IF(_xlfn.SINGLE(CenaCelkemVypocet)=0,"",I44/_xlfn.SINGLE(CenaCelkemVypocet)*100)</f>
        <v/>
      </c>
    </row>
    <row r="45" spans="1:10" ht="25.5" customHeight="1" x14ac:dyDescent="0.2">
      <c r="A45" s="134">
        <v>3</v>
      </c>
      <c r="B45" s="155" t="s">
        <v>62</v>
      </c>
      <c r="C45" s="145" t="s">
        <v>63</v>
      </c>
      <c r="D45" s="145"/>
      <c r="E45" s="145"/>
      <c r="F45" s="156">
        <f>'SO01 R690.1.04 Pol'!AE260</f>
        <v>0</v>
      </c>
      <c r="G45" s="148">
        <f>'SO01 R690.1.04 Pol'!AF260</f>
        <v>0</v>
      </c>
      <c r="H45" s="148">
        <f>(F45*SazbaDPH1/100)+(G45*SazbaDPH2/100)</f>
        <v>0</v>
      </c>
      <c r="I45" s="148">
        <f>F45+G45+H45</f>
        <v>0</v>
      </c>
      <c r="J45" s="149" t="str">
        <f>IF(_xlfn.SINGLE(CenaCelkemVypocet)=0,"",I45/_xlfn.SINGLE(CenaCelkemVypocet)*100)</f>
        <v/>
      </c>
    </row>
    <row r="46" spans="1:10" ht="25.5" customHeight="1" x14ac:dyDescent="0.2">
      <c r="A46" s="134">
        <v>2</v>
      </c>
      <c r="B46" s="150" t="s">
        <v>64</v>
      </c>
      <c r="C46" s="151" t="s">
        <v>65</v>
      </c>
      <c r="D46" s="151"/>
      <c r="E46" s="151"/>
      <c r="F46" s="152">
        <f>'SO02 R690.2.01 Pol'!AE155+'SO02 R690.2.02 Pol'!AE490+'SO02 R690.2.03 Pol'!AE274</f>
        <v>0</v>
      </c>
      <c r="G46" s="153">
        <f>'SO02 R690.2.01 Pol'!AF155+'SO02 R690.2.02 Pol'!AF490+'SO02 R690.2.03 Pol'!AF274</f>
        <v>0</v>
      </c>
      <c r="H46" s="153">
        <f>(F46*SazbaDPH1/100)+(G46*SazbaDPH2/100)</f>
        <v>0</v>
      </c>
      <c r="I46" s="153">
        <f>F46+G46+H46</f>
        <v>0</v>
      </c>
      <c r="J46" s="154" t="str">
        <f>IF(_xlfn.SINGLE(CenaCelkemVypocet)=0,"",I46/_xlfn.SINGLE(CenaCelkemVypocet)*100)</f>
        <v/>
      </c>
    </row>
    <row r="47" spans="1:10" ht="25.5" customHeight="1" x14ac:dyDescent="0.2">
      <c r="A47" s="134">
        <v>3</v>
      </c>
      <c r="B47" s="155" t="s">
        <v>66</v>
      </c>
      <c r="C47" s="145" t="s">
        <v>67</v>
      </c>
      <c r="D47" s="145"/>
      <c r="E47" s="145"/>
      <c r="F47" s="156">
        <f>'SO02 R690.2.01 Pol'!AE155</f>
        <v>0</v>
      </c>
      <c r="G47" s="148">
        <f>'SO02 R690.2.01 Pol'!AF155</f>
        <v>0</v>
      </c>
      <c r="H47" s="148">
        <f>(F47*SazbaDPH1/100)+(G47*SazbaDPH2/100)</f>
        <v>0</v>
      </c>
      <c r="I47" s="148">
        <f>F47+G47+H47</f>
        <v>0</v>
      </c>
      <c r="J47" s="149" t="str">
        <f>IF(_xlfn.SINGLE(CenaCelkemVypocet)=0,"",I47/_xlfn.SINGLE(CenaCelkemVypocet)*100)</f>
        <v/>
      </c>
    </row>
    <row r="48" spans="1:10" ht="25.5" customHeight="1" x14ac:dyDescent="0.2">
      <c r="A48" s="134">
        <v>3</v>
      </c>
      <c r="B48" s="155" t="s">
        <v>68</v>
      </c>
      <c r="C48" s="145" t="s">
        <v>69</v>
      </c>
      <c r="D48" s="145"/>
      <c r="E48" s="145"/>
      <c r="F48" s="156">
        <f>'SO02 R690.2.02 Pol'!AE490</f>
        <v>0</v>
      </c>
      <c r="G48" s="148">
        <f>'SO02 R690.2.02 Pol'!AF490</f>
        <v>0</v>
      </c>
      <c r="H48" s="148">
        <f>(F48*SazbaDPH1/100)+(G48*SazbaDPH2/100)</f>
        <v>0</v>
      </c>
      <c r="I48" s="148">
        <f>F48+G48+H48</f>
        <v>0</v>
      </c>
      <c r="J48" s="149" t="str">
        <f>IF(_xlfn.SINGLE(CenaCelkemVypocet)=0,"",I48/_xlfn.SINGLE(CenaCelkemVypocet)*100)</f>
        <v/>
      </c>
    </row>
    <row r="49" spans="1:10" ht="25.5" customHeight="1" x14ac:dyDescent="0.2">
      <c r="A49" s="134">
        <v>3</v>
      </c>
      <c r="B49" s="155" t="s">
        <v>70</v>
      </c>
      <c r="C49" s="145" t="s">
        <v>71</v>
      </c>
      <c r="D49" s="145"/>
      <c r="E49" s="145"/>
      <c r="F49" s="156">
        <f>'SO02 R690.2.03 Pol'!AE274</f>
        <v>0</v>
      </c>
      <c r="G49" s="148">
        <f>'SO02 R690.2.03 Pol'!AF274</f>
        <v>0</v>
      </c>
      <c r="H49" s="148">
        <f>(F49*SazbaDPH1/100)+(G49*SazbaDPH2/100)</f>
        <v>0</v>
      </c>
      <c r="I49" s="148">
        <f>F49+G49+H49</f>
        <v>0</v>
      </c>
      <c r="J49" s="149" t="str">
        <f>IF(_xlfn.SINGLE(CenaCelkemVypocet)=0,"",I49/_xlfn.SINGLE(CenaCelkemVypocet)*100)</f>
        <v/>
      </c>
    </row>
    <row r="50" spans="1:10" ht="25.5" customHeight="1" x14ac:dyDescent="0.2">
      <c r="A50" s="134">
        <v>2</v>
      </c>
      <c r="B50" s="150" t="s">
        <v>72</v>
      </c>
      <c r="C50" s="151" t="s">
        <v>73</v>
      </c>
      <c r="D50" s="151"/>
      <c r="E50" s="151"/>
      <c r="F50" s="152">
        <f>'SO03 R690.3.01 Pol'!AE196</f>
        <v>0</v>
      </c>
      <c r="G50" s="153">
        <f>'SO03 R690.3.01 Pol'!AF196</f>
        <v>0</v>
      </c>
      <c r="H50" s="153">
        <f>(F50*SazbaDPH1/100)+(G50*SazbaDPH2/100)</f>
        <v>0</v>
      </c>
      <c r="I50" s="153">
        <f>F50+G50+H50</f>
        <v>0</v>
      </c>
      <c r="J50" s="154" t="str">
        <f>IF(_xlfn.SINGLE(CenaCelkemVypocet)=0,"",I50/_xlfn.SINGLE(CenaCelkemVypocet)*100)</f>
        <v/>
      </c>
    </row>
    <row r="51" spans="1:10" ht="25.5" customHeight="1" x14ac:dyDescent="0.2">
      <c r="A51" s="134">
        <v>3</v>
      </c>
      <c r="B51" s="155" t="s">
        <v>74</v>
      </c>
      <c r="C51" s="145" t="s">
        <v>75</v>
      </c>
      <c r="D51" s="145"/>
      <c r="E51" s="145"/>
      <c r="F51" s="156">
        <f>'SO03 R690.3.01 Pol'!AE196</f>
        <v>0</v>
      </c>
      <c r="G51" s="148">
        <f>'SO03 R690.3.01 Pol'!AF196</f>
        <v>0</v>
      </c>
      <c r="H51" s="148">
        <f>(F51*SazbaDPH1/100)+(G51*SazbaDPH2/100)</f>
        <v>0</v>
      </c>
      <c r="I51" s="148">
        <f>F51+G51+H51</f>
        <v>0</v>
      </c>
      <c r="J51" s="149" t="str">
        <f>IF(_xlfn.SINGLE(CenaCelkemVypocet)=0,"",I51/_xlfn.SINGLE(CenaCelkemVypocet)*100)</f>
        <v/>
      </c>
    </row>
    <row r="52" spans="1:10" ht="25.5" customHeight="1" x14ac:dyDescent="0.2">
      <c r="A52" s="134">
        <v>2</v>
      </c>
      <c r="B52" s="150" t="s">
        <v>76</v>
      </c>
      <c r="C52" s="151" t="s">
        <v>77</v>
      </c>
      <c r="D52" s="151"/>
      <c r="E52" s="151"/>
      <c r="F52" s="152">
        <f>'SO04 R690.4.01 Pol'!AE115</f>
        <v>0</v>
      </c>
      <c r="G52" s="153">
        <f>'SO04 R690.4.01 Pol'!AF115</f>
        <v>0</v>
      </c>
      <c r="H52" s="153">
        <f>(F52*SazbaDPH1/100)+(G52*SazbaDPH2/100)</f>
        <v>0</v>
      </c>
      <c r="I52" s="153">
        <f>F52+G52+H52</f>
        <v>0</v>
      </c>
      <c r="J52" s="154" t="str">
        <f>IF(_xlfn.SINGLE(CenaCelkemVypocet)=0,"",I52/_xlfn.SINGLE(CenaCelkemVypocet)*100)</f>
        <v/>
      </c>
    </row>
    <row r="53" spans="1:10" ht="25.5" customHeight="1" x14ac:dyDescent="0.2">
      <c r="A53" s="134">
        <v>3</v>
      </c>
      <c r="B53" s="155" t="s">
        <v>78</v>
      </c>
      <c r="C53" s="145" t="s">
        <v>79</v>
      </c>
      <c r="D53" s="145"/>
      <c r="E53" s="145"/>
      <c r="F53" s="156">
        <f>'SO04 R690.4.01 Pol'!AE115</f>
        <v>0</v>
      </c>
      <c r="G53" s="148">
        <f>'SO04 R690.4.01 Pol'!AF115</f>
        <v>0</v>
      </c>
      <c r="H53" s="148">
        <f>(F53*SazbaDPH1/100)+(G53*SazbaDPH2/100)</f>
        <v>0</v>
      </c>
      <c r="I53" s="148">
        <f>F53+G53+H53</f>
        <v>0</v>
      </c>
      <c r="J53" s="149" t="str">
        <f>IF(_xlfn.SINGLE(CenaCelkemVypocet)=0,"",I53/_xlfn.SINGLE(CenaCelkemVypocet)*100)</f>
        <v/>
      </c>
    </row>
    <row r="54" spans="1:10" ht="25.5" customHeight="1" x14ac:dyDescent="0.2">
      <c r="A54" s="134">
        <v>2</v>
      </c>
      <c r="B54" s="150" t="s">
        <v>80</v>
      </c>
      <c r="C54" s="151" t="s">
        <v>81</v>
      </c>
      <c r="D54" s="151"/>
      <c r="E54" s="151"/>
      <c r="F54" s="152">
        <f>'SO05 R690.5.01 Pol'!AE218</f>
        <v>0</v>
      </c>
      <c r="G54" s="153">
        <f>'SO05 R690.5.01 Pol'!AF218</f>
        <v>0</v>
      </c>
      <c r="H54" s="153">
        <f>(F54*SazbaDPH1/100)+(G54*SazbaDPH2/100)</f>
        <v>0</v>
      </c>
      <c r="I54" s="153">
        <f>F54+G54+H54</f>
        <v>0</v>
      </c>
      <c r="J54" s="154" t="str">
        <f>IF(_xlfn.SINGLE(CenaCelkemVypocet)=0,"",I54/_xlfn.SINGLE(CenaCelkemVypocet)*100)</f>
        <v/>
      </c>
    </row>
    <row r="55" spans="1:10" ht="25.5" customHeight="1" x14ac:dyDescent="0.2">
      <c r="A55" s="134">
        <v>3</v>
      </c>
      <c r="B55" s="155" t="s">
        <v>82</v>
      </c>
      <c r="C55" s="145" t="s">
        <v>83</v>
      </c>
      <c r="D55" s="145"/>
      <c r="E55" s="145"/>
      <c r="F55" s="156">
        <f>'SO05 R690.5.01 Pol'!AE218</f>
        <v>0</v>
      </c>
      <c r="G55" s="148">
        <f>'SO05 R690.5.01 Pol'!AF218</f>
        <v>0</v>
      </c>
      <c r="H55" s="148">
        <f>(F55*SazbaDPH1/100)+(G55*SazbaDPH2/100)</f>
        <v>0</v>
      </c>
      <c r="I55" s="148">
        <f>F55+G55+H55</f>
        <v>0</v>
      </c>
      <c r="J55" s="149" t="str">
        <f>IF(_xlfn.SINGLE(CenaCelkemVypocet)=0,"",I55/_xlfn.SINGLE(CenaCelkemVypocet)*100)</f>
        <v/>
      </c>
    </row>
    <row r="56" spans="1:10" ht="25.5" customHeight="1" x14ac:dyDescent="0.2">
      <c r="A56" s="134">
        <v>2</v>
      </c>
      <c r="B56" s="150" t="s">
        <v>84</v>
      </c>
      <c r="C56" s="151" t="s">
        <v>85</v>
      </c>
      <c r="D56" s="151"/>
      <c r="E56" s="151"/>
      <c r="F56" s="152">
        <f>'SO06 R690.6.01 Pol'!AE273+'SO06 R690.6.02 Pol'!AE158</f>
        <v>0</v>
      </c>
      <c r="G56" s="153">
        <f>'SO06 R690.6.01 Pol'!AF273+'SO06 R690.6.02 Pol'!AF158</f>
        <v>0</v>
      </c>
      <c r="H56" s="153">
        <f>(F56*SazbaDPH1/100)+(G56*SazbaDPH2/100)</f>
        <v>0</v>
      </c>
      <c r="I56" s="153">
        <f>F56+G56+H56</f>
        <v>0</v>
      </c>
      <c r="J56" s="154" t="str">
        <f>IF(_xlfn.SINGLE(CenaCelkemVypocet)=0,"",I56/_xlfn.SINGLE(CenaCelkemVypocet)*100)</f>
        <v/>
      </c>
    </row>
    <row r="57" spans="1:10" ht="25.5" customHeight="1" x14ac:dyDescent="0.2">
      <c r="A57" s="134">
        <v>3</v>
      </c>
      <c r="B57" s="155" t="s">
        <v>86</v>
      </c>
      <c r="C57" s="145" t="s">
        <v>87</v>
      </c>
      <c r="D57" s="145"/>
      <c r="E57" s="145"/>
      <c r="F57" s="156">
        <f>'SO06 R690.6.01 Pol'!AE273</f>
        <v>0</v>
      </c>
      <c r="G57" s="148">
        <f>'SO06 R690.6.01 Pol'!AF273</f>
        <v>0</v>
      </c>
      <c r="H57" s="148">
        <f>(F57*SazbaDPH1/100)+(G57*SazbaDPH2/100)</f>
        <v>0</v>
      </c>
      <c r="I57" s="148">
        <f>F57+G57+H57</f>
        <v>0</v>
      </c>
      <c r="J57" s="149" t="str">
        <f>IF(_xlfn.SINGLE(CenaCelkemVypocet)=0,"",I57/_xlfn.SINGLE(CenaCelkemVypocet)*100)</f>
        <v/>
      </c>
    </row>
    <row r="58" spans="1:10" ht="25.5" customHeight="1" x14ac:dyDescent="0.2">
      <c r="A58" s="134">
        <v>3</v>
      </c>
      <c r="B58" s="155" t="s">
        <v>88</v>
      </c>
      <c r="C58" s="145" t="s">
        <v>89</v>
      </c>
      <c r="D58" s="145"/>
      <c r="E58" s="145"/>
      <c r="F58" s="156">
        <f>'SO06 R690.6.02 Pol'!AE158</f>
        <v>0</v>
      </c>
      <c r="G58" s="148">
        <f>'SO06 R690.6.02 Pol'!AF158</f>
        <v>0</v>
      </c>
      <c r="H58" s="148">
        <f>(F58*SazbaDPH1/100)+(G58*SazbaDPH2/100)</f>
        <v>0</v>
      </c>
      <c r="I58" s="148">
        <f>F58+G58+H58</f>
        <v>0</v>
      </c>
      <c r="J58" s="149" t="str">
        <f>IF(_xlfn.SINGLE(CenaCelkemVypocet)=0,"",I58/_xlfn.SINGLE(CenaCelkemVypocet)*100)</f>
        <v/>
      </c>
    </row>
    <row r="59" spans="1:10" ht="25.5" customHeight="1" x14ac:dyDescent="0.2">
      <c r="A59" s="134"/>
      <c r="B59" s="157" t="s">
        <v>90</v>
      </c>
      <c r="C59" s="158"/>
      <c r="D59" s="158"/>
      <c r="E59" s="159"/>
      <c r="F59" s="160">
        <f>SUMIF(A39:A58,"=1",F39:F58)</f>
        <v>0</v>
      </c>
      <c r="G59" s="161">
        <f>SUMIF(A39:A58,"=1",G39:G58)</f>
        <v>0</v>
      </c>
      <c r="H59" s="161">
        <f>SUMIF(A39:A58,"=1",H39:H58)</f>
        <v>0</v>
      </c>
      <c r="I59" s="161">
        <f>SUMIF(A39:A58,"=1",I39:I58)</f>
        <v>0</v>
      </c>
      <c r="J59" s="162">
        <f>SUMIF(A39:A58,"=1",J39:J58)</f>
        <v>0</v>
      </c>
    </row>
    <row r="61" spans="1:10" x14ac:dyDescent="0.2">
      <c r="A61" t="s">
        <v>92</v>
      </c>
      <c r="B61" t="s">
        <v>93</v>
      </c>
    </row>
    <row r="62" spans="1:10" x14ac:dyDescent="0.2">
      <c r="A62" t="s">
        <v>94</v>
      </c>
      <c r="B62" t="s">
        <v>95</v>
      </c>
    </row>
    <row r="63" spans="1:10" x14ac:dyDescent="0.2">
      <c r="A63" t="s">
        <v>96</v>
      </c>
      <c r="B63" t="s">
        <v>97</v>
      </c>
    </row>
    <row r="64" spans="1:10" x14ac:dyDescent="0.2">
      <c r="A64" t="s">
        <v>96</v>
      </c>
      <c r="B64" t="s">
        <v>98</v>
      </c>
    </row>
    <row r="65" spans="1:2" x14ac:dyDescent="0.2">
      <c r="A65" t="s">
        <v>96</v>
      </c>
      <c r="B65" t="s">
        <v>99</v>
      </c>
    </row>
    <row r="66" spans="1:2" x14ac:dyDescent="0.2">
      <c r="A66" t="s">
        <v>96</v>
      </c>
      <c r="B66" t="s">
        <v>100</v>
      </c>
    </row>
    <row r="67" spans="1:2" x14ac:dyDescent="0.2">
      <c r="A67" t="s">
        <v>94</v>
      </c>
      <c r="B67" t="s">
        <v>101</v>
      </c>
    </row>
    <row r="68" spans="1:2" x14ac:dyDescent="0.2">
      <c r="A68" t="s">
        <v>96</v>
      </c>
      <c r="B68" t="s">
        <v>102</v>
      </c>
    </row>
    <row r="69" spans="1:2" x14ac:dyDescent="0.2">
      <c r="A69" t="s">
        <v>96</v>
      </c>
      <c r="B69" t="s">
        <v>103</v>
      </c>
    </row>
    <row r="70" spans="1:2" x14ac:dyDescent="0.2">
      <c r="A70" t="s">
        <v>96</v>
      </c>
      <c r="B70" t="s">
        <v>104</v>
      </c>
    </row>
    <row r="71" spans="1:2" x14ac:dyDescent="0.2">
      <c r="A71" t="s">
        <v>94</v>
      </c>
      <c r="B71" t="s">
        <v>105</v>
      </c>
    </row>
    <row r="72" spans="1:2" x14ac:dyDescent="0.2">
      <c r="A72" t="s">
        <v>96</v>
      </c>
      <c r="B72" t="s">
        <v>106</v>
      </c>
    </row>
    <row r="73" spans="1:2" x14ac:dyDescent="0.2">
      <c r="A73" t="s">
        <v>94</v>
      </c>
      <c r="B73" t="s">
        <v>107</v>
      </c>
    </row>
    <row r="74" spans="1:2" x14ac:dyDescent="0.2">
      <c r="A74" t="s">
        <v>96</v>
      </c>
      <c r="B74" t="s">
        <v>108</v>
      </c>
    </row>
    <row r="75" spans="1:2" x14ac:dyDescent="0.2">
      <c r="A75" t="s">
        <v>94</v>
      </c>
      <c r="B75" t="s">
        <v>109</v>
      </c>
    </row>
    <row r="76" spans="1:2" x14ac:dyDescent="0.2">
      <c r="A76" t="s">
        <v>96</v>
      </c>
      <c r="B76" t="s">
        <v>110</v>
      </c>
    </row>
    <row r="77" spans="1:2" x14ac:dyDescent="0.2">
      <c r="A77" t="s">
        <v>94</v>
      </c>
      <c r="B77" t="s">
        <v>111</v>
      </c>
    </row>
    <row r="78" spans="1:2" x14ac:dyDescent="0.2">
      <c r="A78" t="s">
        <v>96</v>
      </c>
      <c r="B78" t="s">
        <v>112</v>
      </c>
    </row>
    <row r="79" spans="1:2" x14ac:dyDescent="0.2">
      <c r="A79" t="s">
        <v>96</v>
      </c>
      <c r="B79" t="s">
        <v>113</v>
      </c>
    </row>
    <row r="82" spans="1:10" ht="15.75" x14ac:dyDescent="0.25">
      <c r="B82" s="173" t="s">
        <v>114</v>
      </c>
    </row>
    <row r="84" spans="1:10" ht="25.5" customHeight="1" x14ac:dyDescent="0.2">
      <c r="A84" s="175"/>
      <c r="B84" s="178" t="s">
        <v>17</v>
      </c>
      <c r="C84" s="178" t="s">
        <v>5</v>
      </c>
      <c r="D84" s="179"/>
      <c r="E84" s="179"/>
      <c r="F84" s="180" t="s">
        <v>115</v>
      </c>
      <c r="G84" s="180"/>
      <c r="H84" s="180"/>
      <c r="I84" s="180" t="s">
        <v>29</v>
      </c>
      <c r="J84" s="180" t="s">
        <v>0</v>
      </c>
    </row>
    <row r="85" spans="1:10" ht="36.75" customHeight="1" x14ac:dyDescent="0.2">
      <c r="A85" s="176"/>
      <c r="B85" s="181" t="s">
        <v>116</v>
      </c>
      <c r="C85" s="182" t="s">
        <v>117</v>
      </c>
      <c r="D85" s="183"/>
      <c r="E85" s="183"/>
      <c r="F85" s="190" t="s">
        <v>24</v>
      </c>
      <c r="G85" s="191"/>
      <c r="H85" s="191"/>
      <c r="I85" s="191">
        <f>'SO01 R690.1.01 Pol'!G8+'SO01 R690.1.02 Pol'!G8+'SO01 R690.1.03 Pol'!G8+'SO01 R690.1.04 Pol'!G8+'SO02 R690.2.02 Pol'!G8+'SO02 R690.2.03 Pol'!G8+'SO03 R690.3.01 Pol'!G8+'SO05 R690.5.01 Pol'!G8+'SO06 R690.6.01 Pol'!G8+'SO06 R690.6.02 Pol'!G8</f>
        <v>0</v>
      </c>
      <c r="J85" s="187" t="str">
        <f>IF(I109=0,"",I85/I109*100)</f>
        <v/>
      </c>
    </row>
    <row r="86" spans="1:10" ht="36.75" customHeight="1" x14ac:dyDescent="0.2">
      <c r="A86" s="176"/>
      <c r="B86" s="181" t="s">
        <v>118</v>
      </c>
      <c r="C86" s="182" t="s">
        <v>119</v>
      </c>
      <c r="D86" s="183"/>
      <c r="E86" s="183"/>
      <c r="F86" s="190" t="s">
        <v>24</v>
      </c>
      <c r="G86" s="191"/>
      <c r="H86" s="191"/>
      <c r="I86" s="191">
        <f>'SO01 R690.1.01 Pol'!G50+'SO01 R690.1.02 Pol'!G107+'SO01 R690.1.03 Pol'!G53+'SO02 R690.2.01 Pol'!G8+'SO02 R690.2.02 Pol'!G103+'SO03 R690.3.01 Pol'!G46+'SO04 R690.4.01 Pol'!G8+'SO05 R690.5.01 Pol'!G46+'SO06 R690.6.01 Pol'!G49+'SO06 R690.6.02 Pol'!G49</f>
        <v>0</v>
      </c>
      <c r="J86" s="187" t="str">
        <f>IF(I109=0,"",I86/I109*100)</f>
        <v/>
      </c>
    </row>
    <row r="87" spans="1:10" ht="36.75" customHeight="1" x14ac:dyDescent="0.2">
      <c r="A87" s="176"/>
      <c r="B87" s="181" t="s">
        <v>120</v>
      </c>
      <c r="C87" s="182" t="s">
        <v>121</v>
      </c>
      <c r="D87" s="183"/>
      <c r="E87" s="183"/>
      <c r="F87" s="190" t="s">
        <v>24</v>
      </c>
      <c r="G87" s="191"/>
      <c r="H87" s="191"/>
      <c r="I87" s="191">
        <f>'SO02 R690.2.03 Pol'!G97</f>
        <v>0</v>
      </c>
      <c r="J87" s="187" t="str">
        <f>IF(I109=0,"",I87/I109*100)</f>
        <v/>
      </c>
    </row>
    <row r="88" spans="1:10" ht="36.75" customHeight="1" x14ac:dyDescent="0.2">
      <c r="A88" s="176"/>
      <c r="B88" s="181" t="s">
        <v>122</v>
      </c>
      <c r="C88" s="182" t="s">
        <v>123</v>
      </c>
      <c r="D88" s="183"/>
      <c r="E88" s="183"/>
      <c r="F88" s="190" t="s">
        <v>24</v>
      </c>
      <c r="G88" s="191"/>
      <c r="H88" s="191"/>
      <c r="I88" s="191">
        <f>'SO02 R690.2.02 Pol'!G137+'SO02 R690.2.03 Pol'!G127+'SO06 R690.6.02 Pol'!G62</f>
        <v>0</v>
      </c>
      <c r="J88" s="187" t="str">
        <f>IF(I109=0,"",I88/I109*100)</f>
        <v/>
      </c>
    </row>
    <row r="89" spans="1:10" ht="36.75" customHeight="1" x14ac:dyDescent="0.2">
      <c r="A89" s="176"/>
      <c r="B89" s="181" t="s">
        <v>124</v>
      </c>
      <c r="C89" s="182" t="s">
        <v>125</v>
      </c>
      <c r="D89" s="183"/>
      <c r="E89" s="183"/>
      <c r="F89" s="190" t="s">
        <v>24</v>
      </c>
      <c r="G89" s="191"/>
      <c r="H89" s="191"/>
      <c r="I89" s="191">
        <f>'SO02 R690.2.03 Pol'!G179</f>
        <v>0</v>
      </c>
      <c r="J89" s="187" t="str">
        <f>IF(I109=0,"",I89/I109*100)</f>
        <v/>
      </c>
    </row>
    <row r="90" spans="1:10" ht="36.75" customHeight="1" x14ac:dyDescent="0.2">
      <c r="A90" s="176"/>
      <c r="B90" s="181" t="s">
        <v>126</v>
      </c>
      <c r="C90" s="182" t="s">
        <v>127</v>
      </c>
      <c r="D90" s="183"/>
      <c r="E90" s="183"/>
      <c r="F90" s="190" t="s">
        <v>24</v>
      </c>
      <c r="G90" s="191"/>
      <c r="H90" s="191"/>
      <c r="I90" s="191">
        <f>'SO02 R690.2.02 Pol'!G186</f>
        <v>0</v>
      </c>
      <c r="J90" s="187" t="str">
        <f>IF(I109=0,"",I90/I109*100)</f>
        <v/>
      </c>
    </row>
    <row r="91" spans="1:10" ht="36.75" customHeight="1" x14ac:dyDescent="0.2">
      <c r="A91" s="176"/>
      <c r="B91" s="181" t="s">
        <v>128</v>
      </c>
      <c r="C91" s="182" t="s">
        <v>129</v>
      </c>
      <c r="D91" s="183"/>
      <c r="E91" s="183"/>
      <c r="F91" s="190" t="s">
        <v>24</v>
      </c>
      <c r="G91" s="191"/>
      <c r="H91" s="191"/>
      <c r="I91" s="191">
        <f>'SO02 R690.2.02 Pol'!G205</f>
        <v>0</v>
      </c>
      <c r="J91" s="187" t="str">
        <f>IF(I109=0,"",I91/I109*100)</f>
        <v/>
      </c>
    </row>
    <row r="92" spans="1:10" ht="36.75" customHeight="1" x14ac:dyDescent="0.2">
      <c r="A92" s="176"/>
      <c r="B92" s="181" t="s">
        <v>130</v>
      </c>
      <c r="C92" s="182" t="s">
        <v>131</v>
      </c>
      <c r="D92" s="183"/>
      <c r="E92" s="183"/>
      <c r="F92" s="190" t="s">
        <v>24</v>
      </c>
      <c r="G92" s="191"/>
      <c r="H92" s="191"/>
      <c r="I92" s="191">
        <f>'SO01 R690.1.02 Pol'!G124</f>
        <v>0</v>
      </c>
      <c r="J92" s="187" t="str">
        <f>IF(I109=0,"",I92/I109*100)</f>
        <v/>
      </c>
    </row>
    <row r="93" spans="1:10" ht="36.75" customHeight="1" x14ac:dyDescent="0.2">
      <c r="A93" s="176"/>
      <c r="B93" s="181" t="s">
        <v>132</v>
      </c>
      <c r="C93" s="182" t="s">
        <v>133</v>
      </c>
      <c r="D93" s="183"/>
      <c r="E93" s="183"/>
      <c r="F93" s="190" t="s">
        <v>24</v>
      </c>
      <c r="G93" s="191"/>
      <c r="H93" s="191"/>
      <c r="I93" s="191">
        <f>'SO01 R690.1.04 Pol'!G95+'SO02 R690.2.03 Pol'!G184</f>
        <v>0</v>
      </c>
      <c r="J93" s="187" t="str">
        <f>IF(I109=0,"",I93/I109*100)</f>
        <v/>
      </c>
    </row>
    <row r="94" spans="1:10" ht="36.75" customHeight="1" x14ac:dyDescent="0.2">
      <c r="A94" s="176"/>
      <c r="B94" s="181" t="s">
        <v>134</v>
      </c>
      <c r="C94" s="182" t="s">
        <v>135</v>
      </c>
      <c r="D94" s="183"/>
      <c r="E94" s="183"/>
      <c r="F94" s="190" t="s">
        <v>24</v>
      </c>
      <c r="G94" s="191"/>
      <c r="H94" s="191"/>
      <c r="I94" s="191">
        <f>'SO01 R690.1.01 Pol'!G80+'SO02 R690.2.01 Pol'!G33+'SO03 R690.3.01 Pol'!G68+'SO04 R690.4.01 Pol'!G19+'SO05 R690.5.01 Pol'!G71+'SO06 R690.6.01 Pol'!G83</f>
        <v>0</v>
      </c>
      <c r="J94" s="187" t="str">
        <f>IF(I109=0,"",I94/I109*100)</f>
        <v/>
      </c>
    </row>
    <row r="95" spans="1:10" ht="36.75" customHeight="1" x14ac:dyDescent="0.2">
      <c r="A95" s="176"/>
      <c r="B95" s="181" t="s">
        <v>136</v>
      </c>
      <c r="C95" s="182" t="s">
        <v>137</v>
      </c>
      <c r="D95" s="183"/>
      <c r="E95" s="183"/>
      <c r="F95" s="190" t="s">
        <v>24</v>
      </c>
      <c r="G95" s="191"/>
      <c r="H95" s="191"/>
      <c r="I95" s="191">
        <f>'SO01 R690.1.02 Pol'!G147+'SO01 R690.1.04 Pol'!G146+'SO02 R690.2.02 Pol'!G213+'SO06 R690.6.02 Pol'!G111</f>
        <v>0</v>
      </c>
      <c r="J95" s="187" t="str">
        <f>IF(I109=0,"",I95/I109*100)</f>
        <v/>
      </c>
    </row>
    <row r="96" spans="1:10" ht="36.75" customHeight="1" x14ac:dyDescent="0.2">
      <c r="A96" s="176"/>
      <c r="B96" s="181" t="s">
        <v>138</v>
      </c>
      <c r="C96" s="182" t="s">
        <v>139</v>
      </c>
      <c r="D96" s="183"/>
      <c r="E96" s="183"/>
      <c r="F96" s="190" t="s">
        <v>24</v>
      </c>
      <c r="G96" s="191"/>
      <c r="H96" s="191"/>
      <c r="I96" s="191">
        <f>'SO01 R690.1.02 Pol'!G164+'SO02 R690.2.02 Pol'!G300</f>
        <v>0</v>
      </c>
      <c r="J96" s="187" t="str">
        <f>IF(I109=0,"",I96/I109*100)</f>
        <v/>
      </c>
    </row>
    <row r="97" spans="1:10" ht="36.75" customHeight="1" x14ac:dyDescent="0.2">
      <c r="A97" s="176"/>
      <c r="B97" s="181" t="s">
        <v>140</v>
      </c>
      <c r="C97" s="182" t="s">
        <v>141</v>
      </c>
      <c r="D97" s="183"/>
      <c r="E97" s="183"/>
      <c r="F97" s="190" t="s">
        <v>24</v>
      </c>
      <c r="G97" s="191"/>
      <c r="H97" s="191"/>
      <c r="I97" s="191">
        <f>'SO01 R690.1.03 Pol'!G63</f>
        <v>0</v>
      </c>
      <c r="J97" s="187" t="str">
        <f>IF(I109=0,"",I97/I109*100)</f>
        <v/>
      </c>
    </row>
    <row r="98" spans="1:10" ht="36.75" customHeight="1" x14ac:dyDescent="0.2">
      <c r="A98" s="176"/>
      <c r="B98" s="181" t="s">
        <v>142</v>
      </c>
      <c r="C98" s="182" t="s">
        <v>143</v>
      </c>
      <c r="D98" s="183"/>
      <c r="E98" s="183"/>
      <c r="F98" s="190" t="s">
        <v>24</v>
      </c>
      <c r="G98" s="191"/>
      <c r="H98" s="191"/>
      <c r="I98" s="191">
        <f>'SO01 R690.1.04 Pol'!G156+'SO02 R690.2.03 Pol'!G218</f>
        <v>0</v>
      </c>
      <c r="J98" s="187" t="str">
        <f>IF(I109=0,"",I98/I109*100)</f>
        <v/>
      </c>
    </row>
    <row r="99" spans="1:10" ht="36.75" customHeight="1" x14ac:dyDescent="0.2">
      <c r="A99" s="176"/>
      <c r="B99" s="181" t="s">
        <v>144</v>
      </c>
      <c r="C99" s="182" t="s">
        <v>145</v>
      </c>
      <c r="D99" s="183"/>
      <c r="E99" s="183"/>
      <c r="F99" s="190" t="s">
        <v>24</v>
      </c>
      <c r="G99" s="191"/>
      <c r="H99" s="191"/>
      <c r="I99" s="191">
        <f>'SO01 R690.1.01 Pol'!G131+'SO01 R690.1.04 Pol'!G213+'SO02 R690.2.01 Pol'!G58+'SO06 R690.6.01 Pol'!G112</f>
        <v>0</v>
      </c>
      <c r="J99" s="187" t="str">
        <f>IF(I109=0,"",I99/I109*100)</f>
        <v/>
      </c>
    </row>
    <row r="100" spans="1:10" ht="36.75" customHeight="1" x14ac:dyDescent="0.2">
      <c r="A100" s="176"/>
      <c r="B100" s="181" t="s">
        <v>146</v>
      </c>
      <c r="C100" s="182" t="s">
        <v>147</v>
      </c>
      <c r="D100" s="183"/>
      <c r="E100" s="183"/>
      <c r="F100" s="190" t="s">
        <v>24</v>
      </c>
      <c r="G100" s="191"/>
      <c r="H100" s="191"/>
      <c r="I100" s="191">
        <f>'SO02 R690.2.03 Pol'!G242</f>
        <v>0</v>
      </c>
      <c r="J100" s="187" t="str">
        <f>IF(I109=0,"",I100/I109*100)</f>
        <v/>
      </c>
    </row>
    <row r="101" spans="1:10" ht="36.75" customHeight="1" x14ac:dyDescent="0.2">
      <c r="A101" s="176"/>
      <c r="B101" s="181" t="s">
        <v>148</v>
      </c>
      <c r="C101" s="182" t="s">
        <v>149</v>
      </c>
      <c r="D101" s="183"/>
      <c r="E101" s="183"/>
      <c r="F101" s="190" t="s">
        <v>24</v>
      </c>
      <c r="G101" s="191"/>
      <c r="H101" s="191"/>
      <c r="I101" s="191">
        <f>'SO01 R690.1.01 Pol'!G135+'SO01 R690.1.02 Pol'!G178+'SO02 R690.2.01 Pol'!G63+'SO02 R690.2.02 Pol'!G368+'SO03 R690.3.01 Pol'!G108+'SO04 R690.4.01 Pol'!G43+'SO05 R690.5.01 Pol'!G116+'SO06 R690.6.01 Pol'!G124+'SO06 R690.6.02 Pol'!G116</f>
        <v>0</v>
      </c>
      <c r="J101" s="187" t="str">
        <f>IF(I109=0,"",I101/I109*100)</f>
        <v/>
      </c>
    </row>
    <row r="102" spans="1:10" ht="36.75" customHeight="1" x14ac:dyDescent="0.2">
      <c r="A102" s="176"/>
      <c r="B102" s="181" t="s">
        <v>150</v>
      </c>
      <c r="C102" s="182" t="s">
        <v>151</v>
      </c>
      <c r="D102" s="183"/>
      <c r="E102" s="183"/>
      <c r="F102" s="190" t="s">
        <v>24</v>
      </c>
      <c r="G102" s="191"/>
      <c r="H102" s="191"/>
      <c r="I102" s="191">
        <f>'SO01 R690.1.04 Pol'!G228+'SO02 R690.2.02 Pol'!G430</f>
        <v>0</v>
      </c>
      <c r="J102" s="187" t="str">
        <f>IF(I109=0,"",I102/I109*100)</f>
        <v/>
      </c>
    </row>
    <row r="103" spans="1:10" ht="36.75" customHeight="1" x14ac:dyDescent="0.2">
      <c r="A103" s="176"/>
      <c r="B103" s="181" t="s">
        <v>152</v>
      </c>
      <c r="C103" s="182" t="s">
        <v>153</v>
      </c>
      <c r="D103" s="183"/>
      <c r="E103" s="183"/>
      <c r="F103" s="190" t="s">
        <v>24</v>
      </c>
      <c r="G103" s="191"/>
      <c r="H103" s="191"/>
      <c r="I103" s="191">
        <f>'SO01 R690.1.01 Pol'!G164+'SO01 R690.1.02 Pol'!G190+'SO01 R690.1.04 Pol'!G237+'SO02 R690.2.01 Pol'!G87+'SO02 R690.2.02 Pol'!G439+'SO02 R690.2.03 Pol'!G267+'SO03 R690.3.01 Pol'!G130+'SO04 R690.4.01 Pol'!G64+'SO05 R690.5.01 Pol'!G140+'SO06 R690.6.01 Pol'!G207+'SO06 R690.6.02 Pol'!G124</f>
        <v>0</v>
      </c>
      <c r="J103" s="187" t="str">
        <f>IF(I109=0,"",I103/I109*100)</f>
        <v/>
      </c>
    </row>
    <row r="104" spans="1:10" ht="36.75" customHeight="1" x14ac:dyDescent="0.2">
      <c r="A104" s="176"/>
      <c r="B104" s="181" t="s">
        <v>154</v>
      </c>
      <c r="C104" s="182" t="s">
        <v>155</v>
      </c>
      <c r="D104" s="183"/>
      <c r="E104" s="183"/>
      <c r="F104" s="190" t="s">
        <v>25</v>
      </c>
      <c r="G104" s="191"/>
      <c r="H104" s="191"/>
      <c r="I104" s="191">
        <f>'SO01 R690.1.02 Pol'!G196</f>
        <v>0</v>
      </c>
      <c r="J104" s="187" t="str">
        <f>IF(I109=0,"",I104/I109*100)</f>
        <v/>
      </c>
    </row>
    <row r="105" spans="1:10" ht="36.75" customHeight="1" x14ac:dyDescent="0.2">
      <c r="A105" s="176"/>
      <c r="B105" s="181" t="s">
        <v>156</v>
      </c>
      <c r="C105" s="182" t="s">
        <v>157</v>
      </c>
      <c r="D105" s="183"/>
      <c r="E105" s="183"/>
      <c r="F105" s="190" t="s">
        <v>158</v>
      </c>
      <c r="G105" s="191"/>
      <c r="H105" s="191"/>
      <c r="I105" s="191">
        <f>'SO01 R690.1.01 Pol'!G170+'SO01 R690.1.02 Pol'!G210+'SO01 R690.1.03 Pol'!G104+'SO01 R690.1.04 Pol'!G243+'SO02 R690.2.01 Pol'!G93+'SO02 R690.2.02 Pol'!G446+'SO03 R690.3.01 Pol'!G136+'SO04 R690.4.01 Pol'!G70+'SO05 R690.5.01 Pol'!G146+'SO06 R690.6.01 Pol'!G213+'SO06 R690.6.02 Pol'!G130</f>
        <v>0</v>
      </c>
      <c r="J105" s="187" t="str">
        <f>IF(I109=0,"",I105/I109*100)</f>
        <v/>
      </c>
    </row>
    <row r="106" spans="1:10" ht="36.75" customHeight="1" x14ac:dyDescent="0.2">
      <c r="A106" s="176"/>
      <c r="B106" s="181" t="s">
        <v>159</v>
      </c>
      <c r="C106" s="182" t="s">
        <v>160</v>
      </c>
      <c r="D106" s="183"/>
      <c r="E106" s="183"/>
      <c r="F106" s="190" t="s">
        <v>158</v>
      </c>
      <c r="G106" s="191"/>
      <c r="H106" s="191"/>
      <c r="I106" s="191">
        <f>'SO01 R690.1.01 Pol'!G210+'SO01 R690.1.02 Pol'!G229+'SO01 R690.1.03 Pol'!G120+'SO02 R690.2.01 Pol'!G125+'SO02 R690.2.02 Pol'!G474+'SO03 R690.3.01 Pol'!G168+'SO04 R690.4.01 Pol'!G87+'SO05 R690.5.01 Pol'!G178+'SO06 R690.6.01 Pol'!G243+'SO06 R690.6.02 Pol'!G152</f>
        <v>0</v>
      </c>
      <c r="J106" s="187" t="str">
        <f>IF(I109=0,"",I106/I109*100)</f>
        <v/>
      </c>
    </row>
    <row r="107" spans="1:10" ht="36.75" customHeight="1" x14ac:dyDescent="0.2">
      <c r="A107" s="176"/>
      <c r="B107" s="181" t="s">
        <v>161</v>
      </c>
      <c r="C107" s="182" t="s">
        <v>27</v>
      </c>
      <c r="D107" s="183"/>
      <c r="E107" s="183"/>
      <c r="F107" s="190" t="s">
        <v>161</v>
      </c>
      <c r="G107" s="191"/>
      <c r="H107" s="191"/>
      <c r="I107" s="191">
        <f>'SO01 R690.1.01 Pol'!G218+'SO02 R690.2.01 Pol'!G131+'SO03 R690.3.01 Pol'!G174+'SO04 R690.4.01 Pol'!G93+'SO05 R690.5.01 Pol'!G186+'SO06 R690.6.01 Pol'!G251</f>
        <v>0</v>
      </c>
      <c r="J107" s="187" t="str">
        <f>IF(I109=0,"",I107/I109*100)</f>
        <v/>
      </c>
    </row>
    <row r="108" spans="1:10" ht="36.75" customHeight="1" x14ac:dyDescent="0.2">
      <c r="A108" s="176"/>
      <c r="B108" s="181" t="s">
        <v>162</v>
      </c>
      <c r="C108" s="182" t="s">
        <v>28</v>
      </c>
      <c r="D108" s="183"/>
      <c r="E108" s="183"/>
      <c r="F108" s="190" t="s">
        <v>162</v>
      </c>
      <c r="G108" s="191"/>
      <c r="H108" s="191"/>
      <c r="I108" s="191">
        <f>'SO01 R690.1.01 Pol'!G235+'SO02 R690.2.01 Pol'!G148+'SO03 R690.3.01 Pol'!G191+'SO04 R690.4.01 Pol'!G110+'SO05 R690.5.01 Pol'!G203+'SO06 R690.6.01 Pol'!G268</f>
        <v>0</v>
      </c>
      <c r="J108" s="187" t="str">
        <f>IF(I109=0,"",I108/I109*100)</f>
        <v/>
      </c>
    </row>
    <row r="109" spans="1:10" ht="25.5" customHeight="1" x14ac:dyDescent="0.2">
      <c r="A109" s="177"/>
      <c r="B109" s="184" t="s">
        <v>1</v>
      </c>
      <c r="C109" s="185"/>
      <c r="D109" s="186"/>
      <c r="E109" s="186"/>
      <c r="F109" s="192"/>
      <c r="G109" s="193"/>
      <c r="H109" s="193"/>
      <c r="I109" s="193">
        <f>SUM(I85:I108)</f>
        <v>0</v>
      </c>
      <c r="J109" s="188">
        <f>SUM(J85:J108)</f>
        <v>0</v>
      </c>
    </row>
    <row r="110" spans="1:10" x14ac:dyDescent="0.2">
      <c r="F110" s="133"/>
      <c r="G110" s="133"/>
      <c r="H110" s="133"/>
      <c r="I110" s="133"/>
      <c r="J110" s="189"/>
    </row>
    <row r="111" spans="1:10" x14ac:dyDescent="0.2">
      <c r="F111" s="133"/>
      <c r="G111" s="133"/>
      <c r="H111" s="133"/>
      <c r="I111" s="133"/>
      <c r="J111" s="189"/>
    </row>
    <row r="112" spans="1:10" x14ac:dyDescent="0.2">
      <c r="F112" s="133"/>
      <c r="G112" s="133"/>
      <c r="H112" s="133"/>
      <c r="I112" s="133"/>
      <c r="J112" s="189"/>
    </row>
  </sheetData>
  <sheetProtection algorithmName="SHA-512" hashValue="3fLMlayKS3rbS9k/9kPd95sQxZuwsk2KKln0pkoG+/JBr1IKXqRCewx9uXQS7iVcAADsUHR2kK9WRoGtX3HVyg==" saltValue="7EG6ROL4LFfxomLmrs2NB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7">
    <mergeCell ref="C104:E104"/>
    <mergeCell ref="C105:E105"/>
    <mergeCell ref="C106:E106"/>
    <mergeCell ref="C107:E107"/>
    <mergeCell ref="C108:E108"/>
    <mergeCell ref="C99:E99"/>
    <mergeCell ref="C100:E100"/>
    <mergeCell ref="C101:E101"/>
    <mergeCell ref="C102:E102"/>
    <mergeCell ref="C103:E103"/>
    <mergeCell ref="C94:E94"/>
    <mergeCell ref="C95:E95"/>
    <mergeCell ref="C96:E96"/>
    <mergeCell ref="C97:E97"/>
    <mergeCell ref="C98:E98"/>
    <mergeCell ref="C89:E89"/>
    <mergeCell ref="C90:E90"/>
    <mergeCell ref="C91:E91"/>
    <mergeCell ref="C92:E92"/>
    <mergeCell ref="C93:E93"/>
    <mergeCell ref="B59:E59"/>
    <mergeCell ref="C85:E85"/>
    <mergeCell ref="C86:E86"/>
    <mergeCell ref="C87:E87"/>
    <mergeCell ref="C88:E88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14:G1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2" t="s">
        <v>6</v>
      </c>
      <c r="B1" s="102"/>
      <c r="C1" s="103"/>
      <c r="D1" s="102"/>
      <c r="E1" s="102"/>
      <c r="F1" s="102"/>
      <c r="G1" s="102"/>
    </row>
    <row r="2" spans="1:7" ht="24.95" customHeight="1" x14ac:dyDescent="0.2">
      <c r="A2" s="50" t="s">
        <v>7</v>
      </c>
      <c r="B2" s="49"/>
      <c r="C2" s="104"/>
      <c r="D2" s="104"/>
      <c r="E2" s="104"/>
      <c r="F2" s="104"/>
      <c r="G2" s="105"/>
    </row>
    <row r="3" spans="1:7" ht="24.95" customHeight="1" x14ac:dyDescent="0.2">
      <c r="A3" s="50" t="s">
        <v>8</v>
      </c>
      <c r="B3" s="49"/>
      <c r="C3" s="104"/>
      <c r="D3" s="104"/>
      <c r="E3" s="104"/>
      <c r="F3" s="104"/>
      <c r="G3" s="105"/>
    </row>
    <row r="4" spans="1:7" ht="24.95" customHeight="1" x14ac:dyDescent="0.2">
      <c r="A4" s="50" t="s">
        <v>9</v>
      </c>
      <c r="B4" s="49"/>
      <c r="C4" s="104"/>
      <c r="D4" s="104"/>
      <c r="E4" s="104"/>
      <c r="F4" s="104"/>
      <c r="G4" s="105"/>
    </row>
    <row r="5" spans="1:7" x14ac:dyDescent="0.2">
      <c r="B5" s="4"/>
      <c r="C5" s="5"/>
      <c r="D5" s="6"/>
    </row>
  </sheetData>
  <sheetProtection algorithmName="SHA-512" hashValue="xeijdWn/JjEoB1GyjG/0o4repoyMe6h6Ck4nIA04twEEVFHSG3hUHsU3XoUs7VBjCUzxcGYo75zsahLo7qFV1w==" saltValue="iMiITS1QkSdaVAhE5hjjr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3797B-D2B8-473C-BEE2-EA72A024797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163</v>
      </c>
      <c r="B1" s="195"/>
      <c r="C1" s="195"/>
      <c r="D1" s="195"/>
      <c r="E1" s="195"/>
      <c r="F1" s="195"/>
      <c r="G1" s="195"/>
      <c r="AG1" t="s">
        <v>164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165</v>
      </c>
    </row>
    <row r="3" spans="1:60" ht="24.95" customHeight="1" x14ac:dyDescent="0.2">
      <c r="A3" s="196" t="s">
        <v>8</v>
      </c>
      <c r="B3" s="49" t="s">
        <v>54</v>
      </c>
      <c r="C3" s="199" t="s">
        <v>55</v>
      </c>
      <c r="D3" s="197"/>
      <c r="E3" s="197"/>
      <c r="F3" s="197"/>
      <c r="G3" s="198"/>
      <c r="AC3" s="174" t="s">
        <v>165</v>
      </c>
      <c r="AG3" t="s">
        <v>166</v>
      </c>
    </row>
    <row r="4" spans="1:60" ht="24.95" customHeight="1" x14ac:dyDescent="0.2">
      <c r="A4" s="200" t="s">
        <v>9</v>
      </c>
      <c r="B4" s="201" t="s">
        <v>56</v>
      </c>
      <c r="C4" s="202" t="s">
        <v>57</v>
      </c>
      <c r="D4" s="203"/>
      <c r="E4" s="203"/>
      <c r="F4" s="203"/>
      <c r="G4" s="204"/>
      <c r="AG4" t="s">
        <v>167</v>
      </c>
    </row>
    <row r="5" spans="1:60" x14ac:dyDescent="0.2">
      <c r="D5" s="10"/>
    </row>
    <row r="6" spans="1:60" ht="38.25" x14ac:dyDescent="0.2">
      <c r="A6" s="206" t="s">
        <v>168</v>
      </c>
      <c r="B6" s="208" t="s">
        <v>169</v>
      </c>
      <c r="C6" s="208" t="s">
        <v>170</v>
      </c>
      <c r="D6" s="207" t="s">
        <v>171</v>
      </c>
      <c r="E6" s="206" t="s">
        <v>172</v>
      </c>
      <c r="F6" s="205" t="s">
        <v>173</v>
      </c>
      <c r="G6" s="206" t="s">
        <v>29</v>
      </c>
      <c r="H6" s="209" t="s">
        <v>30</v>
      </c>
      <c r="I6" s="209" t="s">
        <v>174</v>
      </c>
      <c r="J6" s="209" t="s">
        <v>31</v>
      </c>
      <c r="K6" s="209" t="s">
        <v>175</v>
      </c>
      <c r="L6" s="209" t="s">
        <v>176</v>
      </c>
      <c r="M6" s="209" t="s">
        <v>177</v>
      </c>
      <c r="N6" s="209" t="s">
        <v>178</v>
      </c>
      <c r="O6" s="209" t="s">
        <v>179</v>
      </c>
      <c r="P6" s="209" t="s">
        <v>180</v>
      </c>
      <c r="Q6" s="209" t="s">
        <v>181</v>
      </c>
      <c r="R6" s="209" t="s">
        <v>182</v>
      </c>
      <c r="S6" s="209" t="s">
        <v>183</v>
      </c>
      <c r="T6" s="209" t="s">
        <v>184</v>
      </c>
      <c r="U6" s="209" t="s">
        <v>185</v>
      </c>
      <c r="V6" s="209" t="s">
        <v>186</v>
      </c>
      <c r="W6" s="209" t="s">
        <v>187</v>
      </c>
      <c r="X6" s="209" t="s">
        <v>188</v>
      </c>
      <c r="Y6" s="209" t="s">
        <v>189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190</v>
      </c>
      <c r="B8" s="225" t="s">
        <v>116</v>
      </c>
      <c r="C8" s="249" t="s">
        <v>117</v>
      </c>
      <c r="D8" s="226"/>
      <c r="E8" s="227"/>
      <c r="F8" s="228"/>
      <c r="G8" s="228">
        <f>SUMIF(AG9:AG49,"&lt;&gt;NOR",G9:G49)</f>
        <v>0</v>
      </c>
      <c r="H8" s="228"/>
      <c r="I8" s="228">
        <f>SUM(I9:I49)</f>
        <v>0</v>
      </c>
      <c r="J8" s="228"/>
      <c r="K8" s="228">
        <f>SUM(K9:K49)</f>
        <v>0</v>
      </c>
      <c r="L8" s="228"/>
      <c r="M8" s="228">
        <f>SUM(M9:M49)</f>
        <v>0</v>
      </c>
      <c r="N8" s="227"/>
      <c r="O8" s="227">
        <f>SUM(O9:O49)</f>
        <v>0</v>
      </c>
      <c r="P8" s="227"/>
      <c r="Q8" s="227">
        <f>SUM(Q9:Q49)</f>
        <v>0</v>
      </c>
      <c r="R8" s="228"/>
      <c r="S8" s="228"/>
      <c r="T8" s="229"/>
      <c r="U8" s="223"/>
      <c r="V8" s="223">
        <f>SUM(V9:V49)</f>
        <v>144.36000000000001</v>
      </c>
      <c r="W8" s="223"/>
      <c r="X8" s="223"/>
      <c r="Y8" s="223"/>
      <c r="AG8" t="s">
        <v>191</v>
      </c>
    </row>
    <row r="9" spans="1:60" outlineLevel="1" x14ac:dyDescent="0.2">
      <c r="A9" s="231">
        <v>1</v>
      </c>
      <c r="B9" s="232" t="s">
        <v>192</v>
      </c>
      <c r="C9" s="250" t="s">
        <v>193</v>
      </c>
      <c r="D9" s="233" t="s">
        <v>194</v>
      </c>
      <c r="E9" s="234">
        <v>117.1125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 t="s">
        <v>195</v>
      </c>
      <c r="S9" s="236" t="s">
        <v>196</v>
      </c>
      <c r="T9" s="237" t="s">
        <v>196</v>
      </c>
      <c r="U9" s="220">
        <v>0.42199999999999999</v>
      </c>
      <c r="V9" s="220">
        <f>ROUND(E9*U9,2)</f>
        <v>49.42</v>
      </c>
      <c r="W9" s="220"/>
      <c r="X9" s="220" t="s">
        <v>197</v>
      </c>
      <c r="Y9" s="220" t="s">
        <v>198</v>
      </c>
      <c r="Z9" s="210"/>
      <c r="AA9" s="210"/>
      <c r="AB9" s="210"/>
      <c r="AC9" s="210"/>
      <c r="AD9" s="210"/>
      <c r="AE9" s="210"/>
      <c r="AF9" s="210"/>
      <c r="AG9" s="210" t="s">
        <v>199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1" t="s">
        <v>200</v>
      </c>
      <c r="D10" s="239"/>
      <c r="E10" s="239"/>
      <c r="F10" s="239"/>
      <c r="G10" s="239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201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8" t="str">
        <f>C10</f>
        <v>s přemístěním výkopku v příčných profilech na vzdálenost do 15 m nebo s naložením na dopravní prostředek.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2" t="s">
        <v>202</v>
      </c>
      <c r="D11" s="221"/>
      <c r="E11" s="222"/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203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2" t="s">
        <v>204</v>
      </c>
      <c r="D12" s="221"/>
      <c r="E12" s="222"/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203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52" t="s">
        <v>205</v>
      </c>
      <c r="D13" s="221"/>
      <c r="E13" s="222">
        <v>208.2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203</v>
      </c>
      <c r="AH13" s="210">
        <v>5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52" t="s">
        <v>206</v>
      </c>
      <c r="D14" s="221"/>
      <c r="E14" s="222"/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203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17"/>
      <c r="B15" s="218"/>
      <c r="C15" s="252" t="s">
        <v>207</v>
      </c>
      <c r="D15" s="221"/>
      <c r="E15" s="222">
        <v>-78.075000000000003</v>
      </c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203</v>
      </c>
      <c r="AH15" s="210">
        <v>5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52" t="s">
        <v>208</v>
      </c>
      <c r="D16" s="221"/>
      <c r="E16" s="222"/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203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52" t="s">
        <v>209</v>
      </c>
      <c r="D17" s="221"/>
      <c r="E17" s="222">
        <v>-13.012499999999999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203</v>
      </c>
      <c r="AH17" s="210">
        <v>5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1">
        <v>2</v>
      </c>
      <c r="B18" s="232" t="s">
        <v>210</v>
      </c>
      <c r="C18" s="250" t="s">
        <v>211</v>
      </c>
      <c r="D18" s="233" t="s">
        <v>194</v>
      </c>
      <c r="E18" s="234">
        <v>58.556249999999999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6" t="s">
        <v>195</v>
      </c>
      <c r="S18" s="236" t="s">
        <v>196</v>
      </c>
      <c r="T18" s="237" t="s">
        <v>196</v>
      </c>
      <c r="U18" s="220">
        <v>8.7999999999999995E-2</v>
      </c>
      <c r="V18" s="220">
        <f>ROUND(E18*U18,2)</f>
        <v>5.15</v>
      </c>
      <c r="W18" s="220"/>
      <c r="X18" s="220" t="s">
        <v>197</v>
      </c>
      <c r="Y18" s="220" t="s">
        <v>198</v>
      </c>
      <c r="Z18" s="210"/>
      <c r="AA18" s="210"/>
      <c r="AB18" s="210"/>
      <c r="AC18" s="210"/>
      <c r="AD18" s="210"/>
      <c r="AE18" s="210"/>
      <c r="AF18" s="210"/>
      <c r="AG18" s="210" t="s">
        <v>199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1" t="s">
        <v>200</v>
      </c>
      <c r="D19" s="239"/>
      <c r="E19" s="239"/>
      <c r="F19" s="239"/>
      <c r="G19" s="239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201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38" t="str">
        <f>C19</f>
        <v>s přemístěním výkopku v příčných profilech na vzdálenost do 15 m nebo s naložením na dopravní prostředek.</v>
      </c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2" t="s">
        <v>212</v>
      </c>
      <c r="D20" s="221"/>
      <c r="E20" s="222"/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203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2" t="s">
        <v>213</v>
      </c>
      <c r="D21" s="221"/>
      <c r="E21" s="222"/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203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52" t="s">
        <v>214</v>
      </c>
      <c r="D22" s="221"/>
      <c r="E22" s="222">
        <v>58.556249999999999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203</v>
      </c>
      <c r="AH22" s="210">
        <v>5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31">
        <v>3</v>
      </c>
      <c r="B23" s="232" t="s">
        <v>215</v>
      </c>
      <c r="C23" s="250" t="s">
        <v>216</v>
      </c>
      <c r="D23" s="233" t="s">
        <v>194</v>
      </c>
      <c r="E23" s="234">
        <v>117.1125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4">
        <v>0</v>
      </c>
      <c r="O23" s="234">
        <f>ROUND(E23*N23,2)</f>
        <v>0</v>
      </c>
      <c r="P23" s="234">
        <v>0</v>
      </c>
      <c r="Q23" s="234">
        <f>ROUND(E23*P23,2)</f>
        <v>0</v>
      </c>
      <c r="R23" s="236" t="s">
        <v>195</v>
      </c>
      <c r="S23" s="236" t="s">
        <v>196</v>
      </c>
      <c r="T23" s="237" t="s">
        <v>196</v>
      </c>
      <c r="U23" s="220">
        <v>1.0999999999999999E-2</v>
      </c>
      <c r="V23" s="220">
        <f>ROUND(E23*U23,2)</f>
        <v>1.29</v>
      </c>
      <c r="W23" s="220"/>
      <c r="X23" s="220" t="s">
        <v>197</v>
      </c>
      <c r="Y23" s="220" t="s">
        <v>198</v>
      </c>
      <c r="Z23" s="210"/>
      <c r="AA23" s="210"/>
      <c r="AB23" s="210"/>
      <c r="AC23" s="210"/>
      <c r="AD23" s="210"/>
      <c r="AE23" s="210"/>
      <c r="AF23" s="210"/>
      <c r="AG23" s="210" t="s">
        <v>199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1" t="s">
        <v>217</v>
      </c>
      <c r="D24" s="239"/>
      <c r="E24" s="239"/>
      <c r="F24" s="239"/>
      <c r="G24" s="239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201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52" t="s">
        <v>218</v>
      </c>
      <c r="D25" s="221"/>
      <c r="E25" s="222"/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203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2" t="s">
        <v>219</v>
      </c>
      <c r="D26" s="221"/>
      <c r="E26" s="222"/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203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52" t="s">
        <v>220</v>
      </c>
      <c r="D27" s="221"/>
      <c r="E27" s="222">
        <v>117.1125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203</v>
      </c>
      <c r="AH27" s="210">
        <v>5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31">
        <v>4</v>
      </c>
      <c r="B28" s="232" t="s">
        <v>221</v>
      </c>
      <c r="C28" s="250" t="s">
        <v>222</v>
      </c>
      <c r="D28" s="233" t="s">
        <v>194</v>
      </c>
      <c r="E28" s="234">
        <v>585.5625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4">
        <v>0</v>
      </c>
      <c r="O28" s="234">
        <f>ROUND(E28*N28,2)</f>
        <v>0</v>
      </c>
      <c r="P28" s="234">
        <v>0</v>
      </c>
      <c r="Q28" s="234">
        <f>ROUND(E28*P28,2)</f>
        <v>0</v>
      </c>
      <c r="R28" s="236" t="s">
        <v>195</v>
      </c>
      <c r="S28" s="236" t="s">
        <v>196</v>
      </c>
      <c r="T28" s="237" t="s">
        <v>196</v>
      </c>
      <c r="U28" s="220">
        <v>0</v>
      </c>
      <c r="V28" s="220">
        <f>ROUND(E28*U28,2)</f>
        <v>0</v>
      </c>
      <c r="W28" s="220"/>
      <c r="X28" s="220" t="s">
        <v>197</v>
      </c>
      <c r="Y28" s="220" t="s">
        <v>198</v>
      </c>
      <c r="Z28" s="210"/>
      <c r="AA28" s="210"/>
      <c r="AB28" s="210"/>
      <c r="AC28" s="210"/>
      <c r="AD28" s="210"/>
      <c r="AE28" s="210"/>
      <c r="AF28" s="210"/>
      <c r="AG28" s="210" t="s">
        <v>199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1" t="s">
        <v>217</v>
      </c>
      <c r="D29" s="239"/>
      <c r="E29" s="239"/>
      <c r="F29" s="239"/>
      <c r="G29" s="239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201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2" t="s">
        <v>223</v>
      </c>
      <c r="D30" s="221"/>
      <c r="E30" s="222"/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203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52" t="s">
        <v>224</v>
      </c>
      <c r="D31" s="221"/>
      <c r="E31" s="222"/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203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52" t="s">
        <v>225</v>
      </c>
      <c r="D32" s="221"/>
      <c r="E32" s="222">
        <v>585.5625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203</v>
      </c>
      <c r="AH32" s="210">
        <v>5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31">
        <v>5</v>
      </c>
      <c r="B33" s="232" t="s">
        <v>226</v>
      </c>
      <c r="C33" s="250" t="s">
        <v>227</v>
      </c>
      <c r="D33" s="233" t="s">
        <v>194</v>
      </c>
      <c r="E33" s="234">
        <v>117.1125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4">
        <v>0</v>
      </c>
      <c r="O33" s="234">
        <f>ROUND(E33*N33,2)</f>
        <v>0</v>
      </c>
      <c r="P33" s="234">
        <v>0</v>
      </c>
      <c r="Q33" s="234">
        <f>ROUND(E33*P33,2)</f>
        <v>0</v>
      </c>
      <c r="R33" s="236" t="s">
        <v>195</v>
      </c>
      <c r="S33" s="236" t="s">
        <v>196</v>
      </c>
      <c r="T33" s="237" t="s">
        <v>196</v>
      </c>
      <c r="U33" s="220">
        <v>8.9999999999999993E-3</v>
      </c>
      <c r="V33" s="220">
        <f>ROUND(E33*U33,2)</f>
        <v>1.05</v>
      </c>
      <c r="W33" s="220"/>
      <c r="X33" s="220" t="s">
        <v>197</v>
      </c>
      <c r="Y33" s="220" t="s">
        <v>198</v>
      </c>
      <c r="Z33" s="210"/>
      <c r="AA33" s="210"/>
      <c r="AB33" s="210"/>
      <c r="AC33" s="210"/>
      <c r="AD33" s="210"/>
      <c r="AE33" s="210"/>
      <c r="AF33" s="210"/>
      <c r="AG33" s="210" t="s">
        <v>228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2" t="s">
        <v>229</v>
      </c>
      <c r="D34" s="221"/>
      <c r="E34" s="222"/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203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52" t="s">
        <v>230</v>
      </c>
      <c r="D35" s="221"/>
      <c r="E35" s="222"/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203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52" t="s">
        <v>231</v>
      </c>
      <c r="D36" s="221"/>
      <c r="E36" s="222">
        <v>117.1125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203</v>
      </c>
      <c r="AH36" s="210">
        <v>5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1">
        <v>6</v>
      </c>
      <c r="B37" s="232" t="s">
        <v>232</v>
      </c>
      <c r="C37" s="250" t="s">
        <v>233</v>
      </c>
      <c r="D37" s="233" t="s">
        <v>234</v>
      </c>
      <c r="E37" s="234">
        <v>520.5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4">
        <v>0</v>
      </c>
      <c r="O37" s="234">
        <f>ROUND(E37*N37,2)</f>
        <v>0</v>
      </c>
      <c r="P37" s="234">
        <v>0</v>
      </c>
      <c r="Q37" s="234">
        <f>ROUND(E37*P37,2)</f>
        <v>0</v>
      </c>
      <c r="R37" s="236" t="s">
        <v>195</v>
      </c>
      <c r="S37" s="236" t="s">
        <v>196</v>
      </c>
      <c r="T37" s="237" t="s">
        <v>196</v>
      </c>
      <c r="U37" s="220">
        <v>1.7999999999999999E-2</v>
      </c>
      <c r="V37" s="220">
        <f>ROUND(E37*U37,2)</f>
        <v>9.3699999999999992</v>
      </c>
      <c r="W37" s="220"/>
      <c r="X37" s="220" t="s">
        <v>197</v>
      </c>
      <c r="Y37" s="220" t="s">
        <v>198</v>
      </c>
      <c r="Z37" s="210"/>
      <c r="AA37" s="210"/>
      <c r="AB37" s="210"/>
      <c r="AC37" s="210"/>
      <c r="AD37" s="210"/>
      <c r="AE37" s="210"/>
      <c r="AF37" s="210"/>
      <c r="AG37" s="210" t="s">
        <v>228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51" t="s">
        <v>235</v>
      </c>
      <c r="D38" s="239"/>
      <c r="E38" s="239"/>
      <c r="F38" s="239"/>
      <c r="G38" s="239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201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2" t="s">
        <v>236</v>
      </c>
      <c r="D39" s="221"/>
      <c r="E39" s="222"/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203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52" t="s">
        <v>237</v>
      </c>
      <c r="D40" s="221"/>
      <c r="E40" s="222"/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203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52" t="s">
        <v>238</v>
      </c>
      <c r="D41" s="221"/>
      <c r="E41" s="222">
        <v>520.5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203</v>
      </c>
      <c r="AH41" s="210">
        <v>5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1">
        <v>7</v>
      </c>
      <c r="B42" s="232" t="s">
        <v>239</v>
      </c>
      <c r="C42" s="250" t="s">
        <v>240</v>
      </c>
      <c r="D42" s="233" t="s">
        <v>194</v>
      </c>
      <c r="E42" s="234">
        <v>117.1125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4">
        <v>0</v>
      </c>
      <c r="O42" s="234">
        <f>ROUND(E42*N42,2)</f>
        <v>0</v>
      </c>
      <c r="P42" s="234">
        <v>0</v>
      </c>
      <c r="Q42" s="234">
        <f>ROUND(E42*P42,2)</f>
        <v>0</v>
      </c>
      <c r="R42" s="236" t="s">
        <v>195</v>
      </c>
      <c r="S42" s="236" t="s">
        <v>196</v>
      </c>
      <c r="T42" s="237" t="s">
        <v>196</v>
      </c>
      <c r="U42" s="220">
        <v>0</v>
      </c>
      <c r="V42" s="220">
        <f>ROUND(E42*U42,2)</f>
        <v>0</v>
      </c>
      <c r="W42" s="220"/>
      <c r="X42" s="220" t="s">
        <v>197</v>
      </c>
      <c r="Y42" s="220" t="s">
        <v>198</v>
      </c>
      <c r="Z42" s="210"/>
      <c r="AA42" s="210"/>
      <c r="AB42" s="210"/>
      <c r="AC42" s="210"/>
      <c r="AD42" s="210"/>
      <c r="AE42" s="210"/>
      <c r="AF42" s="210"/>
      <c r="AG42" s="210" t="s">
        <v>199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52" t="s">
        <v>241</v>
      </c>
      <c r="D43" s="221"/>
      <c r="E43" s="222"/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203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52" t="s">
        <v>230</v>
      </c>
      <c r="D44" s="221"/>
      <c r="E44" s="222"/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203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52" t="s">
        <v>231</v>
      </c>
      <c r="D45" s="221"/>
      <c r="E45" s="222">
        <v>117.1125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203</v>
      </c>
      <c r="AH45" s="210">
        <v>5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1" x14ac:dyDescent="0.2">
      <c r="A46" s="231">
        <v>8</v>
      </c>
      <c r="B46" s="232" t="s">
        <v>242</v>
      </c>
      <c r="C46" s="250" t="s">
        <v>243</v>
      </c>
      <c r="D46" s="233" t="s">
        <v>234</v>
      </c>
      <c r="E46" s="234">
        <v>520.5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21</v>
      </c>
      <c r="M46" s="236">
        <f>G46*(1+L46/100)</f>
        <v>0</v>
      </c>
      <c r="N46" s="234">
        <v>0</v>
      </c>
      <c r="O46" s="234">
        <f>ROUND(E46*N46,2)</f>
        <v>0</v>
      </c>
      <c r="P46" s="234">
        <v>0</v>
      </c>
      <c r="Q46" s="234">
        <f>ROUND(E46*P46,2)</f>
        <v>0</v>
      </c>
      <c r="R46" s="236" t="s">
        <v>195</v>
      </c>
      <c r="S46" s="236" t="s">
        <v>196</v>
      </c>
      <c r="T46" s="237" t="s">
        <v>196</v>
      </c>
      <c r="U46" s="220">
        <v>0.15</v>
      </c>
      <c r="V46" s="220">
        <f>ROUND(E46*U46,2)</f>
        <v>78.08</v>
      </c>
      <c r="W46" s="220"/>
      <c r="X46" s="220" t="s">
        <v>197</v>
      </c>
      <c r="Y46" s="220" t="s">
        <v>198</v>
      </c>
      <c r="Z46" s="210"/>
      <c r="AA46" s="210"/>
      <c r="AB46" s="210"/>
      <c r="AC46" s="210"/>
      <c r="AD46" s="210"/>
      <c r="AE46" s="210"/>
      <c r="AF46" s="210"/>
      <c r="AG46" s="210" t="s">
        <v>199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1" t="s">
        <v>244</v>
      </c>
      <c r="D47" s="239"/>
      <c r="E47" s="239"/>
      <c r="F47" s="239"/>
      <c r="G47" s="239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201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38" t="str">
        <f>C47</f>
        <v>z rostlé horniny tř.1 - 4 pod násypy z hornin soudržných do 92% PS a hornin nesoudržných sypkých relativní ulehlosti I(d) do 0,8</v>
      </c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52" t="s">
        <v>245</v>
      </c>
      <c r="D48" s="221"/>
      <c r="E48" s="222"/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203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52" t="s">
        <v>246</v>
      </c>
      <c r="D49" s="221"/>
      <c r="E49" s="222">
        <v>520.5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203</v>
      </c>
      <c r="AH49" s="210">
        <v>5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">
      <c r="A50" s="224" t="s">
        <v>190</v>
      </c>
      <c r="B50" s="225" t="s">
        <v>118</v>
      </c>
      <c r="C50" s="249" t="s">
        <v>119</v>
      </c>
      <c r="D50" s="226"/>
      <c r="E50" s="227"/>
      <c r="F50" s="228"/>
      <c r="G50" s="228">
        <f>SUMIF(AG51:AG79,"&lt;&gt;NOR",G51:G79)</f>
        <v>0</v>
      </c>
      <c r="H50" s="228"/>
      <c r="I50" s="228">
        <f>SUM(I51:I79)</f>
        <v>0</v>
      </c>
      <c r="J50" s="228"/>
      <c r="K50" s="228">
        <f>SUM(K51:K79)</f>
        <v>0</v>
      </c>
      <c r="L50" s="228"/>
      <c r="M50" s="228">
        <f>SUM(M51:M79)</f>
        <v>0</v>
      </c>
      <c r="N50" s="227"/>
      <c r="O50" s="227">
        <f>SUM(O51:O79)</f>
        <v>0</v>
      </c>
      <c r="P50" s="227"/>
      <c r="Q50" s="227">
        <f>SUM(Q51:Q79)</f>
        <v>211.09</v>
      </c>
      <c r="R50" s="228"/>
      <c r="S50" s="228"/>
      <c r="T50" s="229"/>
      <c r="U50" s="223"/>
      <c r="V50" s="223">
        <f>SUM(V51:V79)</f>
        <v>52.17</v>
      </c>
      <c r="W50" s="223"/>
      <c r="X50" s="223"/>
      <c r="Y50" s="223"/>
      <c r="AG50" t="s">
        <v>191</v>
      </c>
    </row>
    <row r="51" spans="1:60" ht="22.5" outlineLevel="1" x14ac:dyDescent="0.2">
      <c r="A51" s="231">
        <v>9</v>
      </c>
      <c r="B51" s="232" t="s">
        <v>247</v>
      </c>
      <c r="C51" s="250" t="s">
        <v>248</v>
      </c>
      <c r="D51" s="233" t="s">
        <v>234</v>
      </c>
      <c r="E51" s="234">
        <v>520.5</v>
      </c>
      <c r="F51" s="235"/>
      <c r="G51" s="236">
        <f>ROUND(E51*F51,2)</f>
        <v>0</v>
      </c>
      <c r="H51" s="235"/>
      <c r="I51" s="236">
        <f>ROUND(E51*H51,2)</f>
        <v>0</v>
      </c>
      <c r="J51" s="235"/>
      <c r="K51" s="236">
        <f>ROUND(E51*J51,2)</f>
        <v>0</v>
      </c>
      <c r="L51" s="236">
        <v>21</v>
      </c>
      <c r="M51" s="236">
        <f>G51*(1+L51/100)</f>
        <v>0</v>
      </c>
      <c r="N51" s="234">
        <v>0</v>
      </c>
      <c r="O51" s="234">
        <f>ROUND(E51*N51,2)</f>
        <v>0</v>
      </c>
      <c r="P51" s="234">
        <v>0.33</v>
      </c>
      <c r="Q51" s="234">
        <f>ROUND(E51*P51,2)</f>
        <v>171.77</v>
      </c>
      <c r="R51" s="236" t="s">
        <v>249</v>
      </c>
      <c r="S51" s="236" t="s">
        <v>196</v>
      </c>
      <c r="T51" s="237" t="s">
        <v>196</v>
      </c>
      <c r="U51" s="220">
        <v>0.06</v>
      </c>
      <c r="V51" s="220">
        <f>ROUND(E51*U51,2)</f>
        <v>31.23</v>
      </c>
      <c r="W51" s="220"/>
      <c r="X51" s="220" t="s">
        <v>197</v>
      </c>
      <c r="Y51" s="220" t="s">
        <v>198</v>
      </c>
      <c r="Z51" s="210"/>
      <c r="AA51" s="210"/>
      <c r="AB51" s="210"/>
      <c r="AC51" s="210"/>
      <c r="AD51" s="210"/>
      <c r="AE51" s="210"/>
      <c r="AF51" s="210"/>
      <c r="AG51" s="210" t="s">
        <v>199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52" t="s">
        <v>250</v>
      </c>
      <c r="D52" s="221"/>
      <c r="E52" s="222"/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203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52" t="s">
        <v>251</v>
      </c>
      <c r="D53" s="221"/>
      <c r="E53" s="222"/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203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52" t="s">
        <v>238</v>
      </c>
      <c r="D54" s="221"/>
      <c r="E54" s="222">
        <v>520.5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203</v>
      </c>
      <c r="AH54" s="210">
        <v>5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31">
        <v>10</v>
      </c>
      <c r="B55" s="232" t="s">
        <v>252</v>
      </c>
      <c r="C55" s="250" t="s">
        <v>253</v>
      </c>
      <c r="D55" s="233" t="s">
        <v>234</v>
      </c>
      <c r="E55" s="234">
        <v>8.4</v>
      </c>
      <c r="F55" s="235"/>
      <c r="G55" s="236">
        <f>ROUND(E55*F55,2)</f>
        <v>0</v>
      </c>
      <c r="H55" s="235"/>
      <c r="I55" s="236">
        <f>ROUND(E55*H55,2)</f>
        <v>0</v>
      </c>
      <c r="J55" s="235"/>
      <c r="K55" s="236">
        <f>ROUND(E55*J55,2)</f>
        <v>0</v>
      </c>
      <c r="L55" s="236">
        <v>21</v>
      </c>
      <c r="M55" s="236">
        <f>G55*(1+L55/100)</f>
        <v>0</v>
      </c>
      <c r="N55" s="234">
        <v>0</v>
      </c>
      <c r="O55" s="234">
        <f>ROUND(E55*N55,2)</f>
        <v>0</v>
      </c>
      <c r="P55" s="234">
        <v>0.11</v>
      </c>
      <c r="Q55" s="234">
        <f>ROUND(E55*P55,2)</f>
        <v>0.92</v>
      </c>
      <c r="R55" s="236" t="s">
        <v>249</v>
      </c>
      <c r="S55" s="236" t="s">
        <v>196</v>
      </c>
      <c r="T55" s="237" t="s">
        <v>196</v>
      </c>
      <c r="U55" s="220">
        <v>0.08</v>
      </c>
      <c r="V55" s="220">
        <f>ROUND(E55*U55,2)</f>
        <v>0.67</v>
      </c>
      <c r="W55" s="220"/>
      <c r="X55" s="220" t="s">
        <v>197</v>
      </c>
      <c r="Y55" s="220" t="s">
        <v>198</v>
      </c>
      <c r="Z55" s="210"/>
      <c r="AA55" s="210"/>
      <c r="AB55" s="210"/>
      <c r="AC55" s="210"/>
      <c r="AD55" s="210"/>
      <c r="AE55" s="210"/>
      <c r="AF55" s="210"/>
      <c r="AG55" s="210" t="s">
        <v>228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2" x14ac:dyDescent="0.2">
      <c r="A56" s="217"/>
      <c r="B56" s="218"/>
      <c r="C56" s="251" t="s">
        <v>254</v>
      </c>
      <c r="D56" s="239"/>
      <c r="E56" s="239"/>
      <c r="F56" s="239"/>
      <c r="G56" s="239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201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38" t="str">
        <f>C56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52" t="s">
        <v>255</v>
      </c>
      <c r="D57" s="221"/>
      <c r="E57" s="222"/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203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52" t="s">
        <v>256</v>
      </c>
      <c r="D58" s="221"/>
      <c r="E58" s="222"/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203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52" t="s">
        <v>257</v>
      </c>
      <c r="D59" s="221"/>
      <c r="E59" s="222">
        <v>8.4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203</v>
      </c>
      <c r="AH59" s="210">
        <v>5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31">
        <v>11</v>
      </c>
      <c r="B60" s="232" t="s">
        <v>258</v>
      </c>
      <c r="C60" s="250" t="s">
        <v>259</v>
      </c>
      <c r="D60" s="233" t="s">
        <v>234</v>
      </c>
      <c r="E60" s="234">
        <v>130.125</v>
      </c>
      <c r="F60" s="235"/>
      <c r="G60" s="236">
        <f>ROUND(E60*F60,2)</f>
        <v>0</v>
      </c>
      <c r="H60" s="235"/>
      <c r="I60" s="236">
        <f>ROUND(E60*H60,2)</f>
        <v>0</v>
      </c>
      <c r="J60" s="235"/>
      <c r="K60" s="236">
        <f>ROUND(E60*J60,2)</f>
        <v>0</v>
      </c>
      <c r="L60" s="236">
        <v>21</v>
      </c>
      <c r="M60" s="236">
        <f>G60*(1+L60/100)</f>
        <v>0</v>
      </c>
      <c r="N60" s="234">
        <v>0</v>
      </c>
      <c r="O60" s="234">
        <f>ROUND(E60*N60,2)</f>
        <v>0</v>
      </c>
      <c r="P60" s="234">
        <v>0.22</v>
      </c>
      <c r="Q60" s="234">
        <f>ROUND(E60*P60,2)</f>
        <v>28.63</v>
      </c>
      <c r="R60" s="236" t="s">
        <v>249</v>
      </c>
      <c r="S60" s="236" t="s">
        <v>196</v>
      </c>
      <c r="T60" s="237" t="s">
        <v>196</v>
      </c>
      <c r="U60" s="220">
        <v>0.12</v>
      </c>
      <c r="V60" s="220">
        <f>ROUND(E60*U60,2)</f>
        <v>15.62</v>
      </c>
      <c r="W60" s="220"/>
      <c r="X60" s="220" t="s">
        <v>197</v>
      </c>
      <c r="Y60" s="220" t="s">
        <v>198</v>
      </c>
      <c r="Z60" s="210"/>
      <c r="AA60" s="210"/>
      <c r="AB60" s="210"/>
      <c r="AC60" s="210"/>
      <c r="AD60" s="210"/>
      <c r="AE60" s="210"/>
      <c r="AF60" s="210"/>
      <c r="AG60" s="210" t="s">
        <v>199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2" x14ac:dyDescent="0.2">
      <c r="A61" s="217"/>
      <c r="B61" s="218"/>
      <c r="C61" s="251" t="s">
        <v>254</v>
      </c>
      <c r="D61" s="239"/>
      <c r="E61" s="239"/>
      <c r="F61" s="239"/>
      <c r="G61" s="239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201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38" t="str">
        <f>C61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2" t="s">
        <v>260</v>
      </c>
      <c r="D62" s="221"/>
      <c r="E62" s="222"/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203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52" t="s">
        <v>261</v>
      </c>
      <c r="D63" s="221"/>
      <c r="E63" s="222"/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203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52" t="s">
        <v>262</v>
      </c>
      <c r="D64" s="221"/>
      <c r="E64" s="222">
        <v>130.125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203</v>
      </c>
      <c r="AH64" s="210">
        <v>5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33.75" outlineLevel="1" x14ac:dyDescent="0.2">
      <c r="A65" s="231">
        <v>12</v>
      </c>
      <c r="B65" s="232" t="s">
        <v>263</v>
      </c>
      <c r="C65" s="250" t="s">
        <v>264</v>
      </c>
      <c r="D65" s="233" t="s">
        <v>234</v>
      </c>
      <c r="E65" s="234">
        <v>84</v>
      </c>
      <c r="F65" s="235"/>
      <c r="G65" s="236">
        <f>ROUND(E65*F65,2)</f>
        <v>0</v>
      </c>
      <c r="H65" s="235"/>
      <c r="I65" s="236">
        <f>ROUND(E65*H65,2)</f>
        <v>0</v>
      </c>
      <c r="J65" s="235"/>
      <c r="K65" s="236">
        <f>ROUND(E65*J65,2)</f>
        <v>0</v>
      </c>
      <c r="L65" s="236">
        <v>21</v>
      </c>
      <c r="M65" s="236">
        <f>G65*(1+L65/100)</f>
        <v>0</v>
      </c>
      <c r="N65" s="234">
        <v>0</v>
      </c>
      <c r="O65" s="234">
        <f>ROUND(E65*N65,2)</f>
        <v>0</v>
      </c>
      <c r="P65" s="234">
        <v>0.11</v>
      </c>
      <c r="Q65" s="234">
        <f>ROUND(E65*P65,2)</f>
        <v>9.24</v>
      </c>
      <c r="R65" s="236" t="s">
        <v>249</v>
      </c>
      <c r="S65" s="236" t="s">
        <v>196</v>
      </c>
      <c r="T65" s="237" t="s">
        <v>196</v>
      </c>
      <c r="U65" s="220">
        <v>5.1499999999999997E-2</v>
      </c>
      <c r="V65" s="220">
        <f>ROUND(E65*U65,2)</f>
        <v>4.33</v>
      </c>
      <c r="W65" s="220"/>
      <c r="X65" s="220" t="s">
        <v>197</v>
      </c>
      <c r="Y65" s="220" t="s">
        <v>198</v>
      </c>
      <c r="Z65" s="210"/>
      <c r="AA65" s="210"/>
      <c r="AB65" s="210"/>
      <c r="AC65" s="210"/>
      <c r="AD65" s="210"/>
      <c r="AE65" s="210"/>
      <c r="AF65" s="210"/>
      <c r="AG65" s="210" t="s">
        <v>228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2" x14ac:dyDescent="0.2">
      <c r="A66" s="217"/>
      <c r="B66" s="218"/>
      <c r="C66" s="251" t="s">
        <v>254</v>
      </c>
      <c r="D66" s="239"/>
      <c r="E66" s="239"/>
      <c r="F66" s="239"/>
      <c r="G66" s="239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201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38" t="str">
        <f>C66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2" t="s">
        <v>265</v>
      </c>
      <c r="D67" s="221"/>
      <c r="E67" s="222"/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203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52" t="s">
        <v>266</v>
      </c>
      <c r="D68" s="221"/>
      <c r="E68" s="222"/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203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52" t="s">
        <v>267</v>
      </c>
      <c r="D69" s="221"/>
      <c r="E69" s="222">
        <v>84</v>
      </c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203</v>
      </c>
      <c r="AH69" s="210">
        <v>5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1">
        <v>13</v>
      </c>
      <c r="B70" s="232" t="s">
        <v>268</v>
      </c>
      <c r="C70" s="250" t="s">
        <v>269</v>
      </c>
      <c r="D70" s="233" t="s">
        <v>234</v>
      </c>
      <c r="E70" s="234">
        <v>92.4</v>
      </c>
      <c r="F70" s="235"/>
      <c r="G70" s="236">
        <f>ROUND(E70*F70,2)</f>
        <v>0</v>
      </c>
      <c r="H70" s="235"/>
      <c r="I70" s="236">
        <f>ROUND(E70*H70,2)</f>
        <v>0</v>
      </c>
      <c r="J70" s="235"/>
      <c r="K70" s="236">
        <f>ROUND(E70*J70,2)</f>
        <v>0</v>
      </c>
      <c r="L70" s="236">
        <v>21</v>
      </c>
      <c r="M70" s="236">
        <f>G70*(1+L70/100)</f>
        <v>0</v>
      </c>
      <c r="N70" s="234">
        <v>0</v>
      </c>
      <c r="O70" s="234">
        <f>ROUND(E70*N70,2)</f>
        <v>0</v>
      </c>
      <c r="P70" s="234">
        <v>0</v>
      </c>
      <c r="Q70" s="234">
        <f>ROUND(E70*P70,2)</f>
        <v>0</v>
      </c>
      <c r="R70" s="236" t="s">
        <v>249</v>
      </c>
      <c r="S70" s="236" t="s">
        <v>196</v>
      </c>
      <c r="T70" s="237" t="s">
        <v>196</v>
      </c>
      <c r="U70" s="220">
        <v>2E-3</v>
      </c>
      <c r="V70" s="220">
        <f>ROUND(E70*U70,2)</f>
        <v>0.18</v>
      </c>
      <c r="W70" s="220"/>
      <c r="X70" s="220" t="s">
        <v>197</v>
      </c>
      <c r="Y70" s="220" t="s">
        <v>198</v>
      </c>
      <c r="Z70" s="210"/>
      <c r="AA70" s="210"/>
      <c r="AB70" s="210"/>
      <c r="AC70" s="210"/>
      <c r="AD70" s="210"/>
      <c r="AE70" s="210"/>
      <c r="AF70" s="210"/>
      <c r="AG70" s="210" t="s">
        <v>199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52" t="s">
        <v>270</v>
      </c>
      <c r="D71" s="221"/>
      <c r="E71" s="222"/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203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52" t="s">
        <v>256</v>
      </c>
      <c r="D72" s="221"/>
      <c r="E72" s="222"/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203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52" t="s">
        <v>257</v>
      </c>
      <c r="D73" s="221"/>
      <c r="E73" s="222">
        <v>8.4</v>
      </c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203</v>
      </c>
      <c r="AH73" s="210">
        <v>5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17"/>
      <c r="B74" s="218"/>
      <c r="C74" s="252" t="s">
        <v>266</v>
      </c>
      <c r="D74" s="221"/>
      <c r="E74" s="222"/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203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52" t="s">
        <v>267</v>
      </c>
      <c r="D75" s="221"/>
      <c r="E75" s="222">
        <v>84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203</v>
      </c>
      <c r="AH75" s="210">
        <v>5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1">
        <v>14</v>
      </c>
      <c r="B76" s="232" t="s">
        <v>271</v>
      </c>
      <c r="C76" s="250" t="s">
        <v>272</v>
      </c>
      <c r="D76" s="233" t="s">
        <v>234</v>
      </c>
      <c r="E76" s="234">
        <v>4.2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21</v>
      </c>
      <c r="M76" s="236">
        <f>G76*(1+L76/100)</f>
        <v>0</v>
      </c>
      <c r="N76" s="234">
        <v>0</v>
      </c>
      <c r="O76" s="234">
        <f>ROUND(E76*N76,2)</f>
        <v>0</v>
      </c>
      <c r="P76" s="234">
        <v>0.126</v>
      </c>
      <c r="Q76" s="234">
        <f>ROUND(E76*P76,2)</f>
        <v>0.53</v>
      </c>
      <c r="R76" s="236" t="s">
        <v>249</v>
      </c>
      <c r="S76" s="236" t="s">
        <v>196</v>
      </c>
      <c r="T76" s="237" t="s">
        <v>196</v>
      </c>
      <c r="U76" s="220">
        <v>3.4000000000000002E-2</v>
      </c>
      <c r="V76" s="220">
        <f>ROUND(E76*U76,2)</f>
        <v>0.14000000000000001</v>
      </c>
      <c r="W76" s="220"/>
      <c r="X76" s="220" t="s">
        <v>197</v>
      </c>
      <c r="Y76" s="220" t="s">
        <v>198</v>
      </c>
      <c r="Z76" s="210"/>
      <c r="AA76" s="210"/>
      <c r="AB76" s="210"/>
      <c r="AC76" s="210"/>
      <c r="AD76" s="210"/>
      <c r="AE76" s="210"/>
      <c r="AF76" s="210"/>
      <c r="AG76" s="210" t="s">
        <v>199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52" t="s">
        <v>273</v>
      </c>
      <c r="D77" s="221"/>
      <c r="E77" s="222"/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203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52" t="s">
        <v>274</v>
      </c>
      <c r="D78" s="221"/>
      <c r="E78" s="222"/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203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52" t="s">
        <v>275</v>
      </c>
      <c r="D79" s="221"/>
      <c r="E79" s="222">
        <v>4.2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203</v>
      </c>
      <c r="AH79" s="210">
        <v>5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x14ac:dyDescent="0.2">
      <c r="A80" s="224" t="s">
        <v>190</v>
      </c>
      <c r="B80" s="225" t="s">
        <v>134</v>
      </c>
      <c r="C80" s="249" t="s">
        <v>135</v>
      </c>
      <c r="D80" s="226"/>
      <c r="E80" s="227"/>
      <c r="F80" s="228"/>
      <c r="G80" s="228">
        <f>SUMIF(AG81:AG130,"&lt;&gt;NOR",G81:G130)</f>
        <v>0</v>
      </c>
      <c r="H80" s="228"/>
      <c r="I80" s="228">
        <f>SUM(I81:I130)</f>
        <v>0</v>
      </c>
      <c r="J80" s="228"/>
      <c r="K80" s="228">
        <f>SUM(K81:K130)</f>
        <v>0</v>
      </c>
      <c r="L80" s="228"/>
      <c r="M80" s="228">
        <f>SUM(M81:M130)</f>
        <v>0</v>
      </c>
      <c r="N80" s="227"/>
      <c r="O80" s="227">
        <f>SUM(O81:O130)</f>
        <v>560.80999999999995</v>
      </c>
      <c r="P80" s="227"/>
      <c r="Q80" s="227">
        <f>SUM(Q81:Q130)</f>
        <v>0</v>
      </c>
      <c r="R80" s="228"/>
      <c r="S80" s="228"/>
      <c r="T80" s="229"/>
      <c r="U80" s="223"/>
      <c r="V80" s="223">
        <f>SUM(V81:V130)</f>
        <v>106.92</v>
      </c>
      <c r="W80" s="223"/>
      <c r="X80" s="223"/>
      <c r="Y80" s="223"/>
      <c r="AG80" t="s">
        <v>191</v>
      </c>
    </row>
    <row r="81" spans="1:60" ht="22.5" outlineLevel="1" x14ac:dyDescent="0.2">
      <c r="A81" s="231">
        <v>15</v>
      </c>
      <c r="B81" s="232" t="s">
        <v>276</v>
      </c>
      <c r="C81" s="250" t="s">
        <v>277</v>
      </c>
      <c r="D81" s="233" t="s">
        <v>234</v>
      </c>
      <c r="E81" s="234">
        <v>520.5</v>
      </c>
      <c r="F81" s="235"/>
      <c r="G81" s="236">
        <f>ROUND(E81*F81,2)</f>
        <v>0</v>
      </c>
      <c r="H81" s="235"/>
      <c r="I81" s="236">
        <f>ROUND(E81*H81,2)</f>
        <v>0</v>
      </c>
      <c r="J81" s="235"/>
      <c r="K81" s="236">
        <f>ROUND(E81*J81,2)</f>
        <v>0</v>
      </c>
      <c r="L81" s="236">
        <v>21</v>
      </c>
      <c r="M81" s="236">
        <f>G81*(1+L81/100)</f>
        <v>0</v>
      </c>
      <c r="N81" s="234">
        <v>0.378</v>
      </c>
      <c r="O81" s="234">
        <f>ROUND(E81*N81,2)</f>
        <v>196.75</v>
      </c>
      <c r="P81" s="234">
        <v>0</v>
      </c>
      <c r="Q81" s="234">
        <f>ROUND(E81*P81,2)</f>
        <v>0</v>
      </c>
      <c r="R81" s="236" t="s">
        <v>249</v>
      </c>
      <c r="S81" s="236" t="s">
        <v>196</v>
      </c>
      <c r="T81" s="237" t="s">
        <v>196</v>
      </c>
      <c r="U81" s="220">
        <v>2.5999999999999999E-2</v>
      </c>
      <c r="V81" s="220">
        <f>ROUND(E81*U81,2)</f>
        <v>13.53</v>
      </c>
      <c r="W81" s="220"/>
      <c r="X81" s="220" t="s">
        <v>197</v>
      </c>
      <c r="Y81" s="220" t="s">
        <v>198</v>
      </c>
      <c r="Z81" s="210"/>
      <c r="AA81" s="210"/>
      <c r="AB81" s="210"/>
      <c r="AC81" s="210"/>
      <c r="AD81" s="210"/>
      <c r="AE81" s="210"/>
      <c r="AF81" s="210"/>
      <c r="AG81" s="210" t="s">
        <v>199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52" t="s">
        <v>278</v>
      </c>
      <c r="D82" s="221"/>
      <c r="E82" s="222"/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203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17"/>
      <c r="B83" s="218"/>
      <c r="C83" s="252" t="s">
        <v>251</v>
      </c>
      <c r="D83" s="221"/>
      <c r="E83" s="222"/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203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17"/>
      <c r="B84" s="218"/>
      <c r="C84" s="252" t="s">
        <v>238</v>
      </c>
      <c r="D84" s="221"/>
      <c r="E84" s="222">
        <v>520.5</v>
      </c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203</v>
      </c>
      <c r="AH84" s="210">
        <v>5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1" x14ac:dyDescent="0.2">
      <c r="A85" s="231">
        <v>16</v>
      </c>
      <c r="B85" s="232" t="s">
        <v>279</v>
      </c>
      <c r="C85" s="250" t="s">
        <v>280</v>
      </c>
      <c r="D85" s="233" t="s">
        <v>234</v>
      </c>
      <c r="E85" s="234">
        <v>520.5</v>
      </c>
      <c r="F85" s="235"/>
      <c r="G85" s="236">
        <f>ROUND(E85*F85,2)</f>
        <v>0</v>
      </c>
      <c r="H85" s="235"/>
      <c r="I85" s="236">
        <f>ROUND(E85*H85,2)</f>
        <v>0</v>
      </c>
      <c r="J85" s="235"/>
      <c r="K85" s="236">
        <f>ROUND(E85*J85,2)</f>
        <v>0</v>
      </c>
      <c r="L85" s="236">
        <v>21</v>
      </c>
      <c r="M85" s="236">
        <f>G85*(1+L85/100)</f>
        <v>0</v>
      </c>
      <c r="N85" s="234">
        <v>0.13188</v>
      </c>
      <c r="O85" s="234">
        <f>ROUND(E85*N85,2)</f>
        <v>68.64</v>
      </c>
      <c r="P85" s="234">
        <v>0</v>
      </c>
      <c r="Q85" s="234">
        <f>ROUND(E85*P85,2)</f>
        <v>0</v>
      </c>
      <c r="R85" s="236" t="s">
        <v>249</v>
      </c>
      <c r="S85" s="236" t="s">
        <v>196</v>
      </c>
      <c r="T85" s="237" t="s">
        <v>196</v>
      </c>
      <c r="U85" s="220">
        <v>4.9000000000000002E-2</v>
      </c>
      <c r="V85" s="220">
        <f>ROUND(E85*U85,2)</f>
        <v>25.5</v>
      </c>
      <c r="W85" s="220"/>
      <c r="X85" s="220" t="s">
        <v>197</v>
      </c>
      <c r="Y85" s="220" t="s">
        <v>198</v>
      </c>
      <c r="Z85" s="210"/>
      <c r="AA85" s="210"/>
      <c r="AB85" s="210"/>
      <c r="AC85" s="210"/>
      <c r="AD85" s="210"/>
      <c r="AE85" s="210"/>
      <c r="AF85" s="210"/>
      <c r="AG85" s="210" t="s">
        <v>199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51" t="s">
        <v>281</v>
      </c>
      <c r="D86" s="239"/>
      <c r="E86" s="239"/>
      <c r="F86" s="239"/>
      <c r="G86" s="239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201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52" t="s">
        <v>282</v>
      </c>
      <c r="D87" s="221"/>
      <c r="E87" s="222"/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203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52" t="s">
        <v>251</v>
      </c>
      <c r="D88" s="221"/>
      <c r="E88" s="222"/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203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52" t="s">
        <v>238</v>
      </c>
      <c r="D89" s="221"/>
      <c r="E89" s="222">
        <v>520.5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203</v>
      </c>
      <c r="AH89" s="210">
        <v>5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31">
        <v>17</v>
      </c>
      <c r="B90" s="232" t="s">
        <v>279</v>
      </c>
      <c r="C90" s="250" t="s">
        <v>280</v>
      </c>
      <c r="D90" s="233" t="s">
        <v>234</v>
      </c>
      <c r="E90" s="234">
        <v>84</v>
      </c>
      <c r="F90" s="235"/>
      <c r="G90" s="236">
        <f>ROUND(E90*F90,2)</f>
        <v>0</v>
      </c>
      <c r="H90" s="235"/>
      <c r="I90" s="236">
        <f>ROUND(E90*H90,2)</f>
        <v>0</v>
      </c>
      <c r="J90" s="235"/>
      <c r="K90" s="236">
        <f>ROUND(E90*J90,2)</f>
        <v>0</v>
      </c>
      <c r="L90" s="236">
        <v>21</v>
      </c>
      <c r="M90" s="236">
        <f>G90*(1+L90/100)</f>
        <v>0</v>
      </c>
      <c r="N90" s="234">
        <v>0.13188</v>
      </c>
      <c r="O90" s="234">
        <f>ROUND(E90*N90,2)</f>
        <v>11.08</v>
      </c>
      <c r="P90" s="234">
        <v>0</v>
      </c>
      <c r="Q90" s="234">
        <f>ROUND(E90*P90,2)</f>
        <v>0</v>
      </c>
      <c r="R90" s="236" t="s">
        <v>249</v>
      </c>
      <c r="S90" s="236" t="s">
        <v>196</v>
      </c>
      <c r="T90" s="237" t="s">
        <v>196</v>
      </c>
      <c r="U90" s="220">
        <v>4.9000000000000002E-2</v>
      </c>
      <c r="V90" s="220">
        <f>ROUND(E90*U90,2)</f>
        <v>4.12</v>
      </c>
      <c r="W90" s="220"/>
      <c r="X90" s="220" t="s">
        <v>197</v>
      </c>
      <c r="Y90" s="220" t="s">
        <v>198</v>
      </c>
      <c r="Z90" s="210"/>
      <c r="AA90" s="210"/>
      <c r="AB90" s="210"/>
      <c r="AC90" s="210"/>
      <c r="AD90" s="210"/>
      <c r="AE90" s="210"/>
      <c r="AF90" s="210"/>
      <c r="AG90" s="210" t="s">
        <v>199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51" t="s">
        <v>281</v>
      </c>
      <c r="D91" s="239"/>
      <c r="E91" s="239"/>
      <c r="F91" s="239"/>
      <c r="G91" s="239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201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17"/>
      <c r="B92" s="218"/>
      <c r="C92" s="252" t="s">
        <v>283</v>
      </c>
      <c r="D92" s="221"/>
      <c r="E92" s="222"/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203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3" x14ac:dyDescent="0.2">
      <c r="A93" s="217"/>
      <c r="B93" s="218"/>
      <c r="C93" s="252" t="s">
        <v>284</v>
      </c>
      <c r="D93" s="221"/>
      <c r="E93" s="222"/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203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52" t="s">
        <v>267</v>
      </c>
      <c r="D94" s="221"/>
      <c r="E94" s="222">
        <v>84</v>
      </c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203</v>
      </c>
      <c r="AH94" s="210">
        <v>5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2.5" outlineLevel="1" x14ac:dyDescent="0.2">
      <c r="A95" s="231">
        <v>18</v>
      </c>
      <c r="B95" s="232" t="s">
        <v>285</v>
      </c>
      <c r="C95" s="250" t="s">
        <v>280</v>
      </c>
      <c r="D95" s="233" t="s">
        <v>234</v>
      </c>
      <c r="E95" s="234">
        <v>8.4</v>
      </c>
      <c r="F95" s="235"/>
      <c r="G95" s="236">
        <f>ROUND(E95*F95,2)</f>
        <v>0</v>
      </c>
      <c r="H95" s="235"/>
      <c r="I95" s="236">
        <f>ROUND(E95*H95,2)</f>
        <v>0</v>
      </c>
      <c r="J95" s="235"/>
      <c r="K95" s="236">
        <f>ROUND(E95*J95,2)</f>
        <v>0</v>
      </c>
      <c r="L95" s="236">
        <v>21</v>
      </c>
      <c r="M95" s="236">
        <f>G95*(1+L95/100)</f>
        <v>0</v>
      </c>
      <c r="N95" s="234">
        <v>0.13188</v>
      </c>
      <c r="O95" s="234">
        <f>ROUND(E95*N95,2)</f>
        <v>1.1100000000000001</v>
      </c>
      <c r="P95" s="234">
        <v>0</v>
      </c>
      <c r="Q95" s="234">
        <f>ROUND(E95*P95,2)</f>
        <v>0</v>
      </c>
      <c r="R95" s="236" t="s">
        <v>249</v>
      </c>
      <c r="S95" s="236" t="s">
        <v>196</v>
      </c>
      <c r="T95" s="237" t="s">
        <v>196</v>
      </c>
      <c r="U95" s="220">
        <v>4.9000000000000002E-2</v>
      </c>
      <c r="V95" s="220">
        <f>ROUND(E95*U95,2)</f>
        <v>0.41</v>
      </c>
      <c r="W95" s="220"/>
      <c r="X95" s="220" t="s">
        <v>197</v>
      </c>
      <c r="Y95" s="220" t="s">
        <v>198</v>
      </c>
      <c r="Z95" s="210"/>
      <c r="AA95" s="210"/>
      <c r="AB95" s="210"/>
      <c r="AC95" s="210"/>
      <c r="AD95" s="210"/>
      <c r="AE95" s="210"/>
      <c r="AF95" s="210"/>
      <c r="AG95" s="210" t="s">
        <v>199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51" t="s">
        <v>281</v>
      </c>
      <c r="D96" s="239"/>
      <c r="E96" s="239"/>
      <c r="F96" s="239"/>
      <c r="G96" s="239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201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17"/>
      <c r="B97" s="218"/>
      <c r="C97" s="252" t="s">
        <v>286</v>
      </c>
      <c r="D97" s="221"/>
      <c r="E97" s="222"/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203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52" t="s">
        <v>287</v>
      </c>
      <c r="D98" s="221"/>
      <c r="E98" s="222"/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203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17"/>
      <c r="B99" s="218"/>
      <c r="C99" s="252" t="s">
        <v>288</v>
      </c>
      <c r="D99" s="221"/>
      <c r="E99" s="222">
        <v>8.4</v>
      </c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203</v>
      </c>
      <c r="AH99" s="210">
        <v>5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31">
        <v>19</v>
      </c>
      <c r="B100" s="232" t="s">
        <v>289</v>
      </c>
      <c r="C100" s="250" t="s">
        <v>290</v>
      </c>
      <c r="D100" s="233" t="s">
        <v>234</v>
      </c>
      <c r="E100" s="234">
        <v>1049.4000000000001</v>
      </c>
      <c r="F100" s="235"/>
      <c r="G100" s="236">
        <f>ROUND(E100*F100,2)</f>
        <v>0</v>
      </c>
      <c r="H100" s="235"/>
      <c r="I100" s="236">
        <f>ROUND(E100*H100,2)</f>
        <v>0</v>
      </c>
      <c r="J100" s="235"/>
      <c r="K100" s="236">
        <f>ROUND(E100*J100,2)</f>
        <v>0</v>
      </c>
      <c r="L100" s="236">
        <v>21</v>
      </c>
      <c r="M100" s="236">
        <f>G100*(1+L100/100)</f>
        <v>0</v>
      </c>
      <c r="N100" s="234">
        <v>7.0200000000000002E-3</v>
      </c>
      <c r="O100" s="234">
        <f>ROUND(E100*N100,2)</f>
        <v>7.37</v>
      </c>
      <c r="P100" s="234">
        <v>0</v>
      </c>
      <c r="Q100" s="234">
        <f>ROUND(E100*P100,2)</f>
        <v>0</v>
      </c>
      <c r="R100" s="236" t="s">
        <v>249</v>
      </c>
      <c r="S100" s="236" t="s">
        <v>196</v>
      </c>
      <c r="T100" s="237" t="s">
        <v>196</v>
      </c>
      <c r="U100" s="220">
        <v>4.0000000000000001E-3</v>
      </c>
      <c r="V100" s="220">
        <f>ROUND(E100*U100,2)</f>
        <v>4.2</v>
      </c>
      <c r="W100" s="220"/>
      <c r="X100" s="220" t="s">
        <v>197</v>
      </c>
      <c r="Y100" s="220" t="s">
        <v>198</v>
      </c>
      <c r="Z100" s="210"/>
      <c r="AA100" s="210"/>
      <c r="AB100" s="210"/>
      <c r="AC100" s="210"/>
      <c r="AD100" s="210"/>
      <c r="AE100" s="210"/>
      <c r="AF100" s="210"/>
      <c r="AG100" s="210" t="s">
        <v>199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52" t="s">
        <v>291</v>
      </c>
      <c r="D101" s="221"/>
      <c r="E101" s="222"/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203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52" t="s">
        <v>292</v>
      </c>
      <c r="D102" s="221"/>
      <c r="E102" s="222">
        <v>1049.4000000000001</v>
      </c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203</v>
      </c>
      <c r="AH102" s="210">
        <v>5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2.5" outlineLevel="1" x14ac:dyDescent="0.2">
      <c r="A103" s="231">
        <v>20</v>
      </c>
      <c r="B103" s="232" t="s">
        <v>293</v>
      </c>
      <c r="C103" s="250" t="s">
        <v>294</v>
      </c>
      <c r="D103" s="233" t="s">
        <v>234</v>
      </c>
      <c r="E103" s="234">
        <v>1049.4000000000001</v>
      </c>
      <c r="F103" s="235"/>
      <c r="G103" s="236">
        <f>ROUND(E103*F103,2)</f>
        <v>0</v>
      </c>
      <c r="H103" s="235"/>
      <c r="I103" s="236">
        <f>ROUND(E103*H103,2)</f>
        <v>0</v>
      </c>
      <c r="J103" s="235"/>
      <c r="K103" s="236">
        <f>ROUND(E103*J103,2)</f>
        <v>0</v>
      </c>
      <c r="L103" s="236">
        <v>21</v>
      </c>
      <c r="M103" s="236">
        <f>G103*(1+L103/100)</f>
        <v>0</v>
      </c>
      <c r="N103" s="234">
        <v>6.9999999999999999E-4</v>
      </c>
      <c r="O103" s="234">
        <f>ROUND(E103*N103,2)</f>
        <v>0.73</v>
      </c>
      <c r="P103" s="234">
        <v>0</v>
      </c>
      <c r="Q103" s="234">
        <f>ROUND(E103*P103,2)</f>
        <v>0</v>
      </c>
      <c r="R103" s="236" t="s">
        <v>249</v>
      </c>
      <c r="S103" s="236" t="s">
        <v>196</v>
      </c>
      <c r="T103" s="237" t="s">
        <v>196</v>
      </c>
      <c r="U103" s="220">
        <v>2E-3</v>
      </c>
      <c r="V103" s="220">
        <f>ROUND(E103*U103,2)</f>
        <v>2.1</v>
      </c>
      <c r="W103" s="220"/>
      <c r="X103" s="220" t="s">
        <v>197</v>
      </c>
      <c r="Y103" s="220" t="s">
        <v>198</v>
      </c>
      <c r="Z103" s="210"/>
      <c r="AA103" s="210"/>
      <c r="AB103" s="210"/>
      <c r="AC103" s="210"/>
      <c r="AD103" s="210"/>
      <c r="AE103" s="210"/>
      <c r="AF103" s="210"/>
      <c r="AG103" s="210" t="s">
        <v>199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52" t="s">
        <v>295</v>
      </c>
      <c r="D104" s="221"/>
      <c r="E104" s="222"/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203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52" t="s">
        <v>296</v>
      </c>
      <c r="D105" s="221"/>
      <c r="E105" s="222"/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203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52" t="s">
        <v>257</v>
      </c>
      <c r="D106" s="221"/>
      <c r="E106" s="222">
        <v>8.4</v>
      </c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203</v>
      </c>
      <c r="AH106" s="210">
        <v>5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52" t="s">
        <v>297</v>
      </c>
      <c r="D107" s="221"/>
      <c r="E107" s="222"/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203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17"/>
      <c r="B108" s="218"/>
      <c r="C108" s="252" t="s">
        <v>298</v>
      </c>
      <c r="D108" s="221"/>
      <c r="E108" s="222">
        <v>520.5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203</v>
      </c>
      <c r="AH108" s="210">
        <v>5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52" t="s">
        <v>299</v>
      </c>
      <c r="D109" s="221"/>
      <c r="E109" s="222"/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203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52" t="s">
        <v>300</v>
      </c>
      <c r="D110" s="221"/>
      <c r="E110" s="222">
        <v>520.5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203</v>
      </c>
      <c r="AH110" s="210">
        <v>5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1" x14ac:dyDescent="0.2">
      <c r="A111" s="231">
        <v>21</v>
      </c>
      <c r="B111" s="232" t="s">
        <v>301</v>
      </c>
      <c r="C111" s="250" t="s">
        <v>302</v>
      </c>
      <c r="D111" s="233" t="s">
        <v>234</v>
      </c>
      <c r="E111" s="234">
        <v>520.5</v>
      </c>
      <c r="F111" s="235"/>
      <c r="G111" s="236">
        <f>ROUND(E111*F111,2)</f>
        <v>0</v>
      </c>
      <c r="H111" s="235"/>
      <c r="I111" s="236">
        <f>ROUND(E111*H111,2)</f>
        <v>0</v>
      </c>
      <c r="J111" s="235"/>
      <c r="K111" s="236">
        <f>ROUND(E111*J111,2)</f>
        <v>0</v>
      </c>
      <c r="L111" s="236">
        <v>21</v>
      </c>
      <c r="M111" s="236">
        <f>G111*(1+L111/100)</f>
        <v>0</v>
      </c>
      <c r="N111" s="234">
        <v>0.12966</v>
      </c>
      <c r="O111" s="234">
        <f>ROUND(E111*N111,2)</f>
        <v>67.489999999999995</v>
      </c>
      <c r="P111" s="234">
        <v>0</v>
      </c>
      <c r="Q111" s="234">
        <f>ROUND(E111*P111,2)</f>
        <v>0</v>
      </c>
      <c r="R111" s="236" t="s">
        <v>249</v>
      </c>
      <c r="S111" s="236" t="s">
        <v>196</v>
      </c>
      <c r="T111" s="237" t="s">
        <v>196</v>
      </c>
      <c r="U111" s="220">
        <v>7.1999999999999995E-2</v>
      </c>
      <c r="V111" s="220">
        <f>ROUND(E111*U111,2)</f>
        <v>37.479999999999997</v>
      </c>
      <c r="W111" s="220"/>
      <c r="X111" s="220" t="s">
        <v>197</v>
      </c>
      <c r="Y111" s="220" t="s">
        <v>198</v>
      </c>
      <c r="Z111" s="210"/>
      <c r="AA111" s="210"/>
      <c r="AB111" s="210"/>
      <c r="AC111" s="210"/>
      <c r="AD111" s="210"/>
      <c r="AE111" s="210"/>
      <c r="AF111" s="210"/>
      <c r="AG111" s="210" t="s">
        <v>199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52" t="s">
        <v>303</v>
      </c>
      <c r="D112" s="221"/>
      <c r="E112" s="222"/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203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17"/>
      <c r="B113" s="218"/>
      <c r="C113" s="252" t="s">
        <v>304</v>
      </c>
      <c r="D113" s="221"/>
      <c r="E113" s="222"/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203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52" t="s">
        <v>251</v>
      </c>
      <c r="D114" s="221"/>
      <c r="E114" s="222"/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203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52" t="s">
        <v>305</v>
      </c>
      <c r="D115" s="221"/>
      <c r="E115" s="222">
        <v>237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203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52" t="s">
        <v>306</v>
      </c>
      <c r="D116" s="221"/>
      <c r="E116" s="222"/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203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17"/>
      <c r="B117" s="218"/>
      <c r="C117" s="252" t="s">
        <v>307</v>
      </c>
      <c r="D117" s="221"/>
      <c r="E117" s="222"/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203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17"/>
      <c r="B118" s="218"/>
      <c r="C118" s="252" t="s">
        <v>304</v>
      </c>
      <c r="D118" s="221"/>
      <c r="E118" s="222"/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203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52" t="s">
        <v>308</v>
      </c>
      <c r="D119" s="221"/>
      <c r="E119" s="222"/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203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17"/>
      <c r="B120" s="218"/>
      <c r="C120" s="252" t="s">
        <v>309</v>
      </c>
      <c r="D120" s="221"/>
      <c r="E120" s="222">
        <v>264</v>
      </c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203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17"/>
      <c r="B121" s="218"/>
      <c r="C121" s="252" t="s">
        <v>310</v>
      </c>
      <c r="D121" s="221"/>
      <c r="E121" s="222">
        <v>19.5</v>
      </c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203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2.5" outlineLevel="1" x14ac:dyDescent="0.2">
      <c r="A122" s="231">
        <v>22</v>
      </c>
      <c r="B122" s="232" t="s">
        <v>311</v>
      </c>
      <c r="C122" s="250" t="s">
        <v>312</v>
      </c>
      <c r="D122" s="233" t="s">
        <v>234</v>
      </c>
      <c r="E122" s="234">
        <v>84</v>
      </c>
      <c r="F122" s="235"/>
      <c r="G122" s="236">
        <f>ROUND(E122*F122,2)</f>
        <v>0</v>
      </c>
      <c r="H122" s="235"/>
      <c r="I122" s="236">
        <f>ROUND(E122*H122,2)</f>
        <v>0</v>
      </c>
      <c r="J122" s="235"/>
      <c r="K122" s="236">
        <f>ROUND(E122*J122,2)</f>
        <v>0</v>
      </c>
      <c r="L122" s="236">
        <v>21</v>
      </c>
      <c r="M122" s="236">
        <f>G122*(1+L122/100)</f>
        <v>0</v>
      </c>
      <c r="N122" s="234">
        <v>0.12966</v>
      </c>
      <c r="O122" s="234">
        <f>ROUND(E122*N122,2)</f>
        <v>10.89</v>
      </c>
      <c r="P122" s="234">
        <v>0</v>
      </c>
      <c r="Q122" s="234">
        <f>ROUND(E122*P122,2)</f>
        <v>0</v>
      </c>
      <c r="R122" s="236" t="s">
        <v>249</v>
      </c>
      <c r="S122" s="236" t="s">
        <v>196</v>
      </c>
      <c r="T122" s="237" t="s">
        <v>196</v>
      </c>
      <c r="U122" s="220">
        <v>7.1999999999999995E-2</v>
      </c>
      <c r="V122" s="220">
        <f>ROUND(E122*U122,2)</f>
        <v>6.05</v>
      </c>
      <c r="W122" s="220"/>
      <c r="X122" s="220" t="s">
        <v>197</v>
      </c>
      <c r="Y122" s="220" t="s">
        <v>198</v>
      </c>
      <c r="Z122" s="210"/>
      <c r="AA122" s="210"/>
      <c r="AB122" s="210"/>
      <c r="AC122" s="210"/>
      <c r="AD122" s="210"/>
      <c r="AE122" s="210"/>
      <c r="AF122" s="210"/>
      <c r="AG122" s="210" t="s">
        <v>199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17"/>
      <c r="B123" s="218"/>
      <c r="C123" s="252" t="s">
        <v>313</v>
      </c>
      <c r="D123" s="221"/>
      <c r="E123" s="222"/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203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17"/>
      <c r="B124" s="218"/>
      <c r="C124" s="252" t="s">
        <v>304</v>
      </c>
      <c r="D124" s="221"/>
      <c r="E124" s="222"/>
      <c r="F124" s="220"/>
      <c r="G124" s="22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203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17"/>
      <c r="B125" s="218"/>
      <c r="C125" s="252" t="s">
        <v>314</v>
      </c>
      <c r="D125" s="221"/>
      <c r="E125" s="222"/>
      <c r="F125" s="220"/>
      <c r="G125" s="22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203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">
      <c r="A126" s="217"/>
      <c r="B126" s="218"/>
      <c r="C126" s="252" t="s">
        <v>315</v>
      </c>
      <c r="D126" s="221"/>
      <c r="E126" s="222">
        <v>84</v>
      </c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203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31">
        <v>23</v>
      </c>
      <c r="B127" s="232" t="s">
        <v>316</v>
      </c>
      <c r="C127" s="250" t="s">
        <v>317</v>
      </c>
      <c r="D127" s="233" t="s">
        <v>234</v>
      </c>
      <c r="E127" s="234">
        <v>520.5</v>
      </c>
      <c r="F127" s="235"/>
      <c r="G127" s="236">
        <f>ROUND(E127*F127,2)</f>
        <v>0</v>
      </c>
      <c r="H127" s="235"/>
      <c r="I127" s="236">
        <f>ROUND(E127*H127,2)</f>
        <v>0</v>
      </c>
      <c r="J127" s="235"/>
      <c r="K127" s="236">
        <f>ROUND(E127*J127,2)</f>
        <v>0</v>
      </c>
      <c r="L127" s="236">
        <v>21</v>
      </c>
      <c r="M127" s="236">
        <f>G127*(1+L127/100)</f>
        <v>0</v>
      </c>
      <c r="N127" s="234">
        <v>0.378</v>
      </c>
      <c r="O127" s="234">
        <f>ROUND(E127*N127,2)</f>
        <v>196.75</v>
      </c>
      <c r="P127" s="234">
        <v>0</v>
      </c>
      <c r="Q127" s="234">
        <f>ROUND(E127*P127,2)</f>
        <v>0</v>
      </c>
      <c r="R127" s="236"/>
      <c r="S127" s="236" t="s">
        <v>318</v>
      </c>
      <c r="T127" s="237" t="s">
        <v>196</v>
      </c>
      <c r="U127" s="220">
        <v>2.5999999999999999E-2</v>
      </c>
      <c r="V127" s="220">
        <f>ROUND(E127*U127,2)</f>
        <v>13.53</v>
      </c>
      <c r="W127" s="220"/>
      <c r="X127" s="220" t="s">
        <v>197</v>
      </c>
      <c r="Y127" s="220" t="s">
        <v>198</v>
      </c>
      <c r="Z127" s="210"/>
      <c r="AA127" s="210"/>
      <c r="AB127" s="210"/>
      <c r="AC127" s="210"/>
      <c r="AD127" s="210"/>
      <c r="AE127" s="210"/>
      <c r="AF127" s="210"/>
      <c r="AG127" s="210" t="s">
        <v>199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17"/>
      <c r="B128" s="218"/>
      <c r="C128" s="252" t="s">
        <v>319</v>
      </c>
      <c r="D128" s="221"/>
      <c r="E128" s="222"/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203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17"/>
      <c r="B129" s="218"/>
      <c r="C129" s="252" t="s">
        <v>251</v>
      </c>
      <c r="D129" s="221"/>
      <c r="E129" s="222"/>
      <c r="F129" s="220"/>
      <c r="G129" s="22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203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">
      <c r="A130" s="217"/>
      <c r="B130" s="218"/>
      <c r="C130" s="252" t="s">
        <v>238</v>
      </c>
      <c r="D130" s="221"/>
      <c r="E130" s="222">
        <v>520.5</v>
      </c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203</v>
      </c>
      <c r="AH130" s="210">
        <v>5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x14ac:dyDescent="0.2">
      <c r="A131" s="224" t="s">
        <v>190</v>
      </c>
      <c r="B131" s="225" t="s">
        <v>144</v>
      </c>
      <c r="C131" s="249" t="s">
        <v>145</v>
      </c>
      <c r="D131" s="226"/>
      <c r="E131" s="227"/>
      <c r="F131" s="228"/>
      <c r="G131" s="228">
        <f>SUMIF(AG132:AG134,"&lt;&gt;NOR",G132:G134)</f>
        <v>0</v>
      </c>
      <c r="H131" s="228"/>
      <c r="I131" s="228">
        <f>SUM(I132:I134)</f>
        <v>0</v>
      </c>
      <c r="J131" s="228"/>
      <c r="K131" s="228">
        <f>SUM(K132:K134)</f>
        <v>0</v>
      </c>
      <c r="L131" s="228"/>
      <c r="M131" s="228">
        <f>SUM(M132:M134)</f>
        <v>0</v>
      </c>
      <c r="N131" s="227"/>
      <c r="O131" s="227">
        <f>SUM(O132:O134)</f>
        <v>0.66</v>
      </c>
      <c r="P131" s="227"/>
      <c r="Q131" s="227">
        <f>SUM(Q132:Q134)</f>
        <v>0</v>
      </c>
      <c r="R131" s="228"/>
      <c r="S131" s="228"/>
      <c r="T131" s="229"/>
      <c r="U131" s="223"/>
      <c r="V131" s="223">
        <f>SUM(V132:V134)</f>
        <v>5.32</v>
      </c>
      <c r="W131" s="223"/>
      <c r="X131" s="223"/>
      <c r="Y131" s="223"/>
      <c r="AG131" t="s">
        <v>191</v>
      </c>
    </row>
    <row r="132" spans="1:60" outlineLevel="1" x14ac:dyDescent="0.2">
      <c r="A132" s="231">
        <v>24</v>
      </c>
      <c r="B132" s="232" t="s">
        <v>320</v>
      </c>
      <c r="C132" s="250" t="s">
        <v>321</v>
      </c>
      <c r="D132" s="233" t="s">
        <v>322</v>
      </c>
      <c r="E132" s="234">
        <v>2</v>
      </c>
      <c r="F132" s="235"/>
      <c r="G132" s="236">
        <f>ROUND(E132*F132,2)</f>
        <v>0</v>
      </c>
      <c r="H132" s="235"/>
      <c r="I132" s="236">
        <f>ROUND(E132*H132,2)</f>
        <v>0</v>
      </c>
      <c r="J132" s="235"/>
      <c r="K132" s="236">
        <f>ROUND(E132*J132,2)</f>
        <v>0</v>
      </c>
      <c r="L132" s="236">
        <v>21</v>
      </c>
      <c r="M132" s="236">
        <f>G132*(1+L132/100)</f>
        <v>0</v>
      </c>
      <c r="N132" s="234">
        <v>0.32973999999999998</v>
      </c>
      <c r="O132" s="234">
        <f>ROUND(E132*N132,2)</f>
        <v>0.66</v>
      </c>
      <c r="P132" s="234">
        <v>0</v>
      </c>
      <c r="Q132" s="234">
        <f>ROUND(E132*P132,2)</f>
        <v>0</v>
      </c>
      <c r="R132" s="236" t="s">
        <v>249</v>
      </c>
      <c r="S132" s="236" t="s">
        <v>196</v>
      </c>
      <c r="T132" s="237" t="s">
        <v>196</v>
      </c>
      <c r="U132" s="220">
        <v>2.6579999999999999</v>
      </c>
      <c r="V132" s="220">
        <f>ROUND(E132*U132,2)</f>
        <v>5.32</v>
      </c>
      <c r="W132" s="220"/>
      <c r="X132" s="220" t="s">
        <v>197</v>
      </c>
      <c r="Y132" s="220" t="s">
        <v>198</v>
      </c>
      <c r="Z132" s="210"/>
      <c r="AA132" s="210"/>
      <c r="AB132" s="210"/>
      <c r="AC132" s="210"/>
      <c r="AD132" s="210"/>
      <c r="AE132" s="210"/>
      <c r="AF132" s="210"/>
      <c r="AG132" s="210" t="s">
        <v>199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33.75" outlineLevel="2" x14ac:dyDescent="0.2">
      <c r="A133" s="217"/>
      <c r="B133" s="218"/>
      <c r="C133" s="251" t="s">
        <v>323</v>
      </c>
      <c r="D133" s="239"/>
      <c r="E133" s="239"/>
      <c r="F133" s="239"/>
      <c r="G133" s="239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201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38" t="str">
        <f>C133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">
      <c r="A134" s="217"/>
      <c r="B134" s="218"/>
      <c r="C134" s="252" t="s">
        <v>324</v>
      </c>
      <c r="D134" s="221"/>
      <c r="E134" s="222">
        <v>2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203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x14ac:dyDescent="0.2">
      <c r="A135" s="224" t="s">
        <v>190</v>
      </c>
      <c r="B135" s="225" t="s">
        <v>148</v>
      </c>
      <c r="C135" s="249" t="s">
        <v>149</v>
      </c>
      <c r="D135" s="226"/>
      <c r="E135" s="227"/>
      <c r="F135" s="228"/>
      <c r="G135" s="228">
        <f>SUMIF(AG136:AG163,"&lt;&gt;NOR",G136:G163)</f>
        <v>0</v>
      </c>
      <c r="H135" s="228"/>
      <c r="I135" s="228">
        <f>SUM(I136:I163)</f>
        <v>0</v>
      </c>
      <c r="J135" s="228"/>
      <c r="K135" s="228">
        <f>SUM(K136:K163)</f>
        <v>0</v>
      </c>
      <c r="L135" s="228"/>
      <c r="M135" s="228">
        <f>SUM(M136:M163)</f>
        <v>0</v>
      </c>
      <c r="N135" s="227"/>
      <c r="O135" s="227">
        <f>SUM(O136:O163)</f>
        <v>0.1</v>
      </c>
      <c r="P135" s="227"/>
      <c r="Q135" s="227">
        <f>SUM(Q136:Q163)</f>
        <v>0</v>
      </c>
      <c r="R135" s="228"/>
      <c r="S135" s="228"/>
      <c r="T135" s="229"/>
      <c r="U135" s="223"/>
      <c r="V135" s="223">
        <f>SUM(V136:V163)</f>
        <v>8</v>
      </c>
      <c r="W135" s="223"/>
      <c r="X135" s="223"/>
      <c r="Y135" s="223"/>
      <c r="AG135" t="s">
        <v>191</v>
      </c>
    </row>
    <row r="136" spans="1:60" outlineLevel="1" x14ac:dyDescent="0.2">
      <c r="A136" s="231">
        <v>25</v>
      </c>
      <c r="B136" s="232" t="s">
        <v>325</v>
      </c>
      <c r="C136" s="250" t="s">
        <v>326</v>
      </c>
      <c r="D136" s="233" t="s">
        <v>327</v>
      </c>
      <c r="E136" s="234">
        <v>23</v>
      </c>
      <c r="F136" s="235"/>
      <c r="G136" s="236">
        <f>ROUND(E136*F136,2)</f>
        <v>0</v>
      </c>
      <c r="H136" s="235"/>
      <c r="I136" s="236">
        <f>ROUND(E136*H136,2)</f>
        <v>0</v>
      </c>
      <c r="J136" s="235"/>
      <c r="K136" s="236">
        <f>ROUND(E136*J136,2)</f>
        <v>0</v>
      </c>
      <c r="L136" s="236">
        <v>21</v>
      </c>
      <c r="M136" s="236">
        <f>G136*(1+L136/100)</f>
        <v>0</v>
      </c>
      <c r="N136" s="234">
        <v>4.3E-3</v>
      </c>
      <c r="O136" s="234">
        <f>ROUND(E136*N136,2)</f>
        <v>0.1</v>
      </c>
      <c r="P136" s="234">
        <v>0</v>
      </c>
      <c r="Q136" s="234">
        <f>ROUND(E136*P136,2)</f>
        <v>0</v>
      </c>
      <c r="R136" s="236" t="s">
        <v>249</v>
      </c>
      <c r="S136" s="236" t="s">
        <v>196</v>
      </c>
      <c r="T136" s="237" t="s">
        <v>196</v>
      </c>
      <c r="U136" s="220">
        <v>0.20799999999999999</v>
      </c>
      <c r="V136" s="220">
        <f>ROUND(E136*U136,2)</f>
        <v>4.78</v>
      </c>
      <c r="W136" s="220"/>
      <c r="X136" s="220" t="s">
        <v>197</v>
      </c>
      <c r="Y136" s="220" t="s">
        <v>198</v>
      </c>
      <c r="Z136" s="210"/>
      <c r="AA136" s="210"/>
      <c r="AB136" s="210"/>
      <c r="AC136" s="210"/>
      <c r="AD136" s="210"/>
      <c r="AE136" s="210"/>
      <c r="AF136" s="210"/>
      <c r="AG136" s="210" t="s">
        <v>199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17"/>
      <c r="B137" s="218"/>
      <c r="C137" s="251" t="s">
        <v>328</v>
      </c>
      <c r="D137" s="239"/>
      <c r="E137" s="239"/>
      <c r="F137" s="239"/>
      <c r="G137" s="239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201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">
      <c r="A138" s="217"/>
      <c r="B138" s="218"/>
      <c r="C138" s="252" t="s">
        <v>329</v>
      </c>
      <c r="D138" s="221"/>
      <c r="E138" s="222"/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203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17"/>
      <c r="B139" s="218"/>
      <c r="C139" s="252" t="s">
        <v>330</v>
      </c>
      <c r="D139" s="221"/>
      <c r="E139" s="222">
        <v>23</v>
      </c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203</v>
      </c>
      <c r="AH139" s="210">
        <v>5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31">
        <v>26</v>
      </c>
      <c r="B140" s="232" t="s">
        <v>331</v>
      </c>
      <c r="C140" s="250" t="s">
        <v>332</v>
      </c>
      <c r="D140" s="233" t="s">
        <v>327</v>
      </c>
      <c r="E140" s="234">
        <v>23</v>
      </c>
      <c r="F140" s="235"/>
      <c r="G140" s="236">
        <f>ROUND(E140*F140,2)</f>
        <v>0</v>
      </c>
      <c r="H140" s="235"/>
      <c r="I140" s="236">
        <f>ROUND(E140*H140,2)</f>
        <v>0</v>
      </c>
      <c r="J140" s="235"/>
      <c r="K140" s="236">
        <f>ROUND(E140*J140,2)</f>
        <v>0</v>
      </c>
      <c r="L140" s="236">
        <v>21</v>
      </c>
      <c r="M140" s="236">
        <f>G140*(1+L140/100)</f>
        <v>0</v>
      </c>
      <c r="N140" s="234">
        <v>1.0000000000000001E-5</v>
      </c>
      <c r="O140" s="234">
        <f>ROUND(E140*N140,2)</f>
        <v>0</v>
      </c>
      <c r="P140" s="234">
        <v>0</v>
      </c>
      <c r="Q140" s="234">
        <f>ROUND(E140*P140,2)</f>
        <v>0</v>
      </c>
      <c r="R140" s="236" t="s">
        <v>249</v>
      </c>
      <c r="S140" s="236" t="s">
        <v>196</v>
      </c>
      <c r="T140" s="237" t="s">
        <v>196</v>
      </c>
      <c r="U140" s="220">
        <v>3.5999999999999997E-2</v>
      </c>
      <c r="V140" s="220">
        <f>ROUND(E140*U140,2)</f>
        <v>0.83</v>
      </c>
      <c r="W140" s="220"/>
      <c r="X140" s="220" t="s">
        <v>197</v>
      </c>
      <c r="Y140" s="220" t="s">
        <v>198</v>
      </c>
      <c r="Z140" s="210"/>
      <c r="AA140" s="210"/>
      <c r="AB140" s="210"/>
      <c r="AC140" s="210"/>
      <c r="AD140" s="210"/>
      <c r="AE140" s="210"/>
      <c r="AF140" s="210"/>
      <c r="AG140" s="210" t="s">
        <v>199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17"/>
      <c r="B141" s="218"/>
      <c r="C141" s="251" t="s">
        <v>333</v>
      </c>
      <c r="D141" s="239"/>
      <c r="E141" s="239"/>
      <c r="F141" s="239"/>
      <c r="G141" s="239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201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">
      <c r="A142" s="217"/>
      <c r="B142" s="218"/>
      <c r="C142" s="252" t="s">
        <v>334</v>
      </c>
      <c r="D142" s="221"/>
      <c r="E142" s="222"/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203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17"/>
      <c r="B143" s="218"/>
      <c r="C143" s="252" t="s">
        <v>304</v>
      </c>
      <c r="D143" s="221"/>
      <c r="E143" s="222"/>
      <c r="F143" s="220"/>
      <c r="G143" s="22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10"/>
      <c r="AA143" s="210"/>
      <c r="AB143" s="210"/>
      <c r="AC143" s="210"/>
      <c r="AD143" s="210"/>
      <c r="AE143" s="210"/>
      <c r="AF143" s="210"/>
      <c r="AG143" s="210" t="s">
        <v>203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17"/>
      <c r="B144" s="218"/>
      <c r="C144" s="252" t="s">
        <v>335</v>
      </c>
      <c r="D144" s="221"/>
      <c r="E144" s="222"/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203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17"/>
      <c r="B145" s="218"/>
      <c r="C145" s="252" t="s">
        <v>336</v>
      </c>
      <c r="D145" s="221"/>
      <c r="E145" s="222">
        <v>3.2</v>
      </c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203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17"/>
      <c r="B146" s="218"/>
      <c r="C146" s="252" t="s">
        <v>337</v>
      </c>
      <c r="D146" s="221"/>
      <c r="E146" s="222">
        <v>2.8</v>
      </c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203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52" t="s">
        <v>306</v>
      </c>
      <c r="D147" s="221"/>
      <c r="E147" s="222"/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10"/>
      <c r="AA147" s="210"/>
      <c r="AB147" s="210"/>
      <c r="AC147" s="210"/>
      <c r="AD147" s="210"/>
      <c r="AE147" s="210"/>
      <c r="AF147" s="210"/>
      <c r="AG147" s="210" t="s">
        <v>203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17"/>
      <c r="B148" s="218"/>
      <c r="C148" s="252" t="s">
        <v>307</v>
      </c>
      <c r="D148" s="221"/>
      <c r="E148" s="222"/>
      <c r="F148" s="220"/>
      <c r="G148" s="22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203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17"/>
      <c r="B149" s="218"/>
      <c r="C149" s="252" t="s">
        <v>304</v>
      </c>
      <c r="D149" s="221"/>
      <c r="E149" s="222"/>
      <c r="F149" s="220"/>
      <c r="G149" s="22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203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17"/>
      <c r="B150" s="218"/>
      <c r="C150" s="252" t="s">
        <v>335</v>
      </c>
      <c r="D150" s="221"/>
      <c r="E150" s="222"/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203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52" t="s">
        <v>338</v>
      </c>
      <c r="D151" s="221"/>
      <c r="E151" s="222">
        <v>8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203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52" t="s">
        <v>339</v>
      </c>
      <c r="D152" s="221"/>
      <c r="E152" s="222">
        <v>4</v>
      </c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203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17"/>
      <c r="B153" s="218"/>
      <c r="C153" s="252" t="s">
        <v>340</v>
      </c>
      <c r="D153" s="221"/>
      <c r="E153" s="222">
        <v>5</v>
      </c>
      <c r="F153" s="220"/>
      <c r="G153" s="22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203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31">
        <v>27</v>
      </c>
      <c r="B154" s="232" t="s">
        <v>341</v>
      </c>
      <c r="C154" s="250" t="s">
        <v>342</v>
      </c>
      <c r="D154" s="233" t="s">
        <v>327</v>
      </c>
      <c r="E154" s="234">
        <v>23</v>
      </c>
      <c r="F154" s="235"/>
      <c r="G154" s="236">
        <f>ROUND(E154*F154,2)</f>
        <v>0</v>
      </c>
      <c r="H154" s="235"/>
      <c r="I154" s="236">
        <f>ROUND(E154*H154,2)</f>
        <v>0</v>
      </c>
      <c r="J154" s="235"/>
      <c r="K154" s="236">
        <f>ROUND(E154*J154,2)</f>
        <v>0</v>
      </c>
      <c r="L154" s="236">
        <v>21</v>
      </c>
      <c r="M154" s="236">
        <f>G154*(1+L154/100)</f>
        <v>0</v>
      </c>
      <c r="N154" s="234">
        <v>0</v>
      </c>
      <c r="O154" s="234">
        <f>ROUND(E154*N154,2)</f>
        <v>0</v>
      </c>
      <c r="P154" s="234">
        <v>0</v>
      </c>
      <c r="Q154" s="234">
        <f>ROUND(E154*P154,2)</f>
        <v>0</v>
      </c>
      <c r="R154" s="236" t="s">
        <v>249</v>
      </c>
      <c r="S154" s="236" t="s">
        <v>196</v>
      </c>
      <c r="T154" s="237" t="s">
        <v>196</v>
      </c>
      <c r="U154" s="220">
        <v>6.7000000000000004E-2</v>
      </c>
      <c r="V154" s="220">
        <f>ROUND(E154*U154,2)</f>
        <v>1.54</v>
      </c>
      <c r="W154" s="220"/>
      <c r="X154" s="220" t="s">
        <v>197</v>
      </c>
      <c r="Y154" s="220" t="s">
        <v>198</v>
      </c>
      <c r="Z154" s="210"/>
      <c r="AA154" s="210"/>
      <c r="AB154" s="210"/>
      <c r="AC154" s="210"/>
      <c r="AD154" s="210"/>
      <c r="AE154" s="210"/>
      <c r="AF154" s="210"/>
      <c r="AG154" s="210" t="s">
        <v>199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17"/>
      <c r="B155" s="218"/>
      <c r="C155" s="251" t="s">
        <v>343</v>
      </c>
      <c r="D155" s="239"/>
      <c r="E155" s="239"/>
      <c r="F155" s="239"/>
      <c r="G155" s="239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201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2" x14ac:dyDescent="0.2">
      <c r="A156" s="217"/>
      <c r="B156" s="218"/>
      <c r="C156" s="252" t="s">
        <v>344</v>
      </c>
      <c r="D156" s="221"/>
      <c r="E156" s="222"/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203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17"/>
      <c r="B157" s="218"/>
      <c r="C157" s="252" t="s">
        <v>335</v>
      </c>
      <c r="D157" s="221"/>
      <c r="E157" s="222"/>
      <c r="F157" s="220"/>
      <c r="G157" s="220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20"/>
      <c r="Z157" s="210"/>
      <c r="AA157" s="210"/>
      <c r="AB157" s="210"/>
      <c r="AC157" s="210"/>
      <c r="AD157" s="210"/>
      <c r="AE157" s="210"/>
      <c r="AF157" s="210"/>
      <c r="AG157" s="210" t="s">
        <v>203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">
      <c r="A158" s="217"/>
      <c r="B158" s="218"/>
      <c r="C158" s="252" t="s">
        <v>330</v>
      </c>
      <c r="D158" s="221"/>
      <c r="E158" s="222">
        <v>23</v>
      </c>
      <c r="F158" s="220"/>
      <c r="G158" s="220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203</v>
      </c>
      <c r="AH158" s="210">
        <v>5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31">
        <v>28</v>
      </c>
      <c r="B159" s="232" t="s">
        <v>345</v>
      </c>
      <c r="C159" s="250" t="s">
        <v>346</v>
      </c>
      <c r="D159" s="233" t="s">
        <v>327</v>
      </c>
      <c r="E159" s="234">
        <v>23</v>
      </c>
      <c r="F159" s="235"/>
      <c r="G159" s="236">
        <f>ROUND(E159*F159,2)</f>
        <v>0</v>
      </c>
      <c r="H159" s="235"/>
      <c r="I159" s="236">
        <f>ROUND(E159*H159,2)</f>
        <v>0</v>
      </c>
      <c r="J159" s="235"/>
      <c r="K159" s="236">
        <f>ROUND(E159*J159,2)</f>
        <v>0</v>
      </c>
      <c r="L159" s="236">
        <v>21</v>
      </c>
      <c r="M159" s="236">
        <f>G159*(1+L159/100)</f>
        <v>0</v>
      </c>
      <c r="N159" s="234">
        <v>0</v>
      </c>
      <c r="O159" s="234">
        <f>ROUND(E159*N159,2)</f>
        <v>0</v>
      </c>
      <c r="P159" s="234">
        <v>0</v>
      </c>
      <c r="Q159" s="234">
        <f>ROUND(E159*P159,2)</f>
        <v>0</v>
      </c>
      <c r="R159" s="236" t="s">
        <v>249</v>
      </c>
      <c r="S159" s="236" t="s">
        <v>196</v>
      </c>
      <c r="T159" s="237" t="s">
        <v>196</v>
      </c>
      <c r="U159" s="220">
        <v>3.6999999999999998E-2</v>
      </c>
      <c r="V159" s="220">
        <f>ROUND(E159*U159,2)</f>
        <v>0.85</v>
      </c>
      <c r="W159" s="220"/>
      <c r="X159" s="220" t="s">
        <v>197</v>
      </c>
      <c r="Y159" s="220" t="s">
        <v>198</v>
      </c>
      <c r="Z159" s="210"/>
      <c r="AA159" s="210"/>
      <c r="AB159" s="210"/>
      <c r="AC159" s="210"/>
      <c r="AD159" s="210"/>
      <c r="AE159" s="210"/>
      <c r="AF159" s="210"/>
      <c r="AG159" s="210" t="s">
        <v>199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17"/>
      <c r="B160" s="218"/>
      <c r="C160" s="251" t="s">
        <v>347</v>
      </c>
      <c r="D160" s="239"/>
      <c r="E160" s="239"/>
      <c r="F160" s="239"/>
      <c r="G160" s="239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201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17"/>
      <c r="B161" s="218"/>
      <c r="C161" s="252" t="s">
        <v>348</v>
      </c>
      <c r="D161" s="221"/>
      <c r="E161" s="222"/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203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17"/>
      <c r="B162" s="218"/>
      <c r="C162" s="252" t="s">
        <v>335</v>
      </c>
      <c r="D162" s="221"/>
      <c r="E162" s="222"/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203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17"/>
      <c r="B163" s="218"/>
      <c r="C163" s="252" t="s">
        <v>349</v>
      </c>
      <c r="D163" s="221"/>
      <c r="E163" s="222">
        <v>23</v>
      </c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203</v>
      </c>
      <c r="AH163" s="210">
        <v>5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x14ac:dyDescent="0.2">
      <c r="A164" s="224" t="s">
        <v>190</v>
      </c>
      <c r="B164" s="225" t="s">
        <v>152</v>
      </c>
      <c r="C164" s="249" t="s">
        <v>153</v>
      </c>
      <c r="D164" s="226"/>
      <c r="E164" s="227"/>
      <c r="F164" s="228"/>
      <c r="G164" s="228">
        <f>SUMIF(AG165:AG169,"&lt;&gt;NOR",G165:G169)</f>
        <v>0</v>
      </c>
      <c r="H164" s="228"/>
      <c r="I164" s="228">
        <f>SUM(I165:I169)</f>
        <v>0</v>
      </c>
      <c r="J164" s="228"/>
      <c r="K164" s="228">
        <f>SUM(K165:K169)</f>
        <v>0</v>
      </c>
      <c r="L164" s="228"/>
      <c r="M164" s="228">
        <f>SUM(M165:M169)</f>
        <v>0</v>
      </c>
      <c r="N164" s="227"/>
      <c r="O164" s="227">
        <f>SUM(O165:O169)</f>
        <v>0</v>
      </c>
      <c r="P164" s="227"/>
      <c r="Q164" s="227">
        <f>SUM(Q165:Q169)</f>
        <v>0</v>
      </c>
      <c r="R164" s="228"/>
      <c r="S164" s="228"/>
      <c r="T164" s="229"/>
      <c r="U164" s="223"/>
      <c r="V164" s="223">
        <f>SUM(V165:V169)</f>
        <v>8.99</v>
      </c>
      <c r="W164" s="223"/>
      <c r="X164" s="223"/>
      <c r="Y164" s="223"/>
      <c r="AG164" t="s">
        <v>191</v>
      </c>
    </row>
    <row r="165" spans="1:60" outlineLevel="1" x14ac:dyDescent="0.2">
      <c r="A165" s="231">
        <v>29</v>
      </c>
      <c r="B165" s="232" t="s">
        <v>350</v>
      </c>
      <c r="C165" s="250" t="s">
        <v>351</v>
      </c>
      <c r="D165" s="233" t="s">
        <v>352</v>
      </c>
      <c r="E165" s="234">
        <v>561.56669999999997</v>
      </c>
      <c r="F165" s="235"/>
      <c r="G165" s="236">
        <f>ROUND(E165*F165,2)</f>
        <v>0</v>
      </c>
      <c r="H165" s="235"/>
      <c r="I165" s="236">
        <f>ROUND(E165*H165,2)</f>
        <v>0</v>
      </c>
      <c r="J165" s="235"/>
      <c r="K165" s="236">
        <f>ROUND(E165*J165,2)</f>
        <v>0</v>
      </c>
      <c r="L165" s="236">
        <v>21</v>
      </c>
      <c r="M165" s="236">
        <f>G165*(1+L165/100)</f>
        <v>0</v>
      </c>
      <c r="N165" s="234">
        <v>0</v>
      </c>
      <c r="O165" s="234">
        <f>ROUND(E165*N165,2)</f>
        <v>0</v>
      </c>
      <c r="P165" s="234">
        <v>0</v>
      </c>
      <c r="Q165" s="234">
        <f>ROUND(E165*P165,2)</f>
        <v>0</v>
      </c>
      <c r="R165" s="236" t="s">
        <v>249</v>
      </c>
      <c r="S165" s="236" t="s">
        <v>196</v>
      </c>
      <c r="T165" s="237" t="s">
        <v>196</v>
      </c>
      <c r="U165" s="220">
        <v>1.6E-2</v>
      </c>
      <c r="V165" s="220">
        <f>ROUND(E165*U165,2)</f>
        <v>8.99</v>
      </c>
      <c r="W165" s="220"/>
      <c r="X165" s="220" t="s">
        <v>353</v>
      </c>
      <c r="Y165" s="220" t="s">
        <v>198</v>
      </c>
      <c r="Z165" s="210"/>
      <c r="AA165" s="210"/>
      <c r="AB165" s="210"/>
      <c r="AC165" s="210"/>
      <c r="AD165" s="210"/>
      <c r="AE165" s="210"/>
      <c r="AF165" s="210"/>
      <c r="AG165" s="210" t="s">
        <v>354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">
      <c r="A166" s="217"/>
      <c r="B166" s="218"/>
      <c r="C166" s="251" t="s">
        <v>355</v>
      </c>
      <c r="D166" s="239"/>
      <c r="E166" s="239"/>
      <c r="F166" s="239"/>
      <c r="G166" s="239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201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17"/>
      <c r="B167" s="218"/>
      <c r="C167" s="252" t="s">
        <v>356</v>
      </c>
      <c r="D167" s="221"/>
      <c r="E167" s="222"/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203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17"/>
      <c r="B168" s="218"/>
      <c r="C168" s="252" t="s">
        <v>357</v>
      </c>
      <c r="D168" s="221"/>
      <c r="E168" s="222"/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203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52" t="s">
        <v>358</v>
      </c>
      <c r="D169" s="221"/>
      <c r="E169" s="222">
        <v>561.56669999999997</v>
      </c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203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x14ac:dyDescent="0.2">
      <c r="A170" s="224" t="s">
        <v>190</v>
      </c>
      <c r="B170" s="225" t="s">
        <v>156</v>
      </c>
      <c r="C170" s="249" t="s">
        <v>157</v>
      </c>
      <c r="D170" s="226"/>
      <c r="E170" s="227"/>
      <c r="F170" s="228"/>
      <c r="G170" s="228">
        <f>SUMIF(AG171:AG209,"&lt;&gt;NOR",G171:G209)</f>
        <v>0</v>
      </c>
      <c r="H170" s="228"/>
      <c r="I170" s="228">
        <f>SUM(I171:I209)</f>
        <v>0</v>
      </c>
      <c r="J170" s="228"/>
      <c r="K170" s="228">
        <f>SUM(K171:K209)</f>
        <v>0</v>
      </c>
      <c r="L170" s="228"/>
      <c r="M170" s="228">
        <f>SUM(M171:M209)</f>
        <v>0</v>
      </c>
      <c r="N170" s="227"/>
      <c r="O170" s="227">
        <f>SUM(O171:O209)</f>
        <v>0</v>
      </c>
      <c r="P170" s="227"/>
      <c r="Q170" s="227">
        <f>SUM(Q171:Q209)</f>
        <v>0</v>
      </c>
      <c r="R170" s="228"/>
      <c r="S170" s="228"/>
      <c r="T170" s="229"/>
      <c r="U170" s="223"/>
      <c r="V170" s="223">
        <f>SUM(V171:V209)</f>
        <v>43.13</v>
      </c>
      <c r="W170" s="223"/>
      <c r="X170" s="223"/>
      <c r="Y170" s="223"/>
      <c r="AG170" t="s">
        <v>191</v>
      </c>
    </row>
    <row r="171" spans="1:60" ht="22.5" outlineLevel="1" x14ac:dyDescent="0.2">
      <c r="A171" s="231">
        <v>30</v>
      </c>
      <c r="B171" s="232" t="s">
        <v>359</v>
      </c>
      <c r="C171" s="250" t="s">
        <v>360</v>
      </c>
      <c r="D171" s="233" t="s">
        <v>352</v>
      </c>
      <c r="E171" s="234">
        <v>38.791499999999999</v>
      </c>
      <c r="F171" s="235"/>
      <c r="G171" s="236">
        <f>ROUND(E171*F171,2)</f>
        <v>0</v>
      </c>
      <c r="H171" s="235"/>
      <c r="I171" s="236">
        <f>ROUND(E171*H171,2)</f>
        <v>0</v>
      </c>
      <c r="J171" s="235"/>
      <c r="K171" s="236">
        <f>ROUND(E171*J171,2)</f>
        <v>0</v>
      </c>
      <c r="L171" s="236">
        <v>21</v>
      </c>
      <c r="M171" s="236">
        <f>G171*(1+L171/100)</f>
        <v>0</v>
      </c>
      <c r="N171" s="234">
        <v>0</v>
      </c>
      <c r="O171" s="234">
        <f>ROUND(E171*N171,2)</f>
        <v>0</v>
      </c>
      <c r="P171" s="234">
        <v>0</v>
      </c>
      <c r="Q171" s="234">
        <f>ROUND(E171*P171,2)</f>
        <v>0</v>
      </c>
      <c r="R171" s="236" t="s">
        <v>361</v>
      </c>
      <c r="S171" s="236" t="s">
        <v>196</v>
      </c>
      <c r="T171" s="237" t="s">
        <v>196</v>
      </c>
      <c r="U171" s="220">
        <v>0</v>
      </c>
      <c r="V171" s="220">
        <f>ROUND(E171*U171,2)</f>
        <v>0</v>
      </c>
      <c r="W171" s="220"/>
      <c r="X171" s="220" t="s">
        <v>197</v>
      </c>
      <c r="Y171" s="220" t="s">
        <v>198</v>
      </c>
      <c r="Z171" s="210"/>
      <c r="AA171" s="210"/>
      <c r="AB171" s="210"/>
      <c r="AC171" s="210"/>
      <c r="AD171" s="210"/>
      <c r="AE171" s="210"/>
      <c r="AF171" s="210"/>
      <c r="AG171" s="210" t="s">
        <v>199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17"/>
      <c r="B172" s="218"/>
      <c r="C172" s="251" t="s">
        <v>362</v>
      </c>
      <c r="D172" s="239"/>
      <c r="E172" s="239"/>
      <c r="F172" s="239"/>
      <c r="G172" s="239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201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2" x14ac:dyDescent="0.2">
      <c r="A173" s="217"/>
      <c r="B173" s="218"/>
      <c r="C173" s="253" t="s">
        <v>363</v>
      </c>
      <c r="D173" s="240"/>
      <c r="E173" s="240"/>
      <c r="F173" s="240"/>
      <c r="G173" s="24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364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53" t="s">
        <v>365</v>
      </c>
      <c r="D174" s="240"/>
      <c r="E174" s="240"/>
      <c r="F174" s="240"/>
      <c r="G174" s="24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364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ht="22.5" outlineLevel="3" x14ac:dyDescent="0.2">
      <c r="A175" s="217"/>
      <c r="B175" s="218"/>
      <c r="C175" s="253" t="s">
        <v>366</v>
      </c>
      <c r="D175" s="240"/>
      <c r="E175" s="240"/>
      <c r="F175" s="240"/>
      <c r="G175" s="24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364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38" t="str">
        <f>C175</f>
        <v>- při vodorovné dopravě po vodě : vyložení na hromady na suchu nebo na přeložení na dopravní prostředek na suchu do 15 m vodorovně a současně do 4 m svisle,</v>
      </c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">
      <c r="A176" s="217"/>
      <c r="B176" s="218"/>
      <c r="C176" s="253" t="s">
        <v>367</v>
      </c>
      <c r="D176" s="240"/>
      <c r="E176" s="240"/>
      <c r="F176" s="240"/>
      <c r="G176" s="240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20"/>
      <c r="Z176" s="210"/>
      <c r="AA176" s="210"/>
      <c r="AB176" s="210"/>
      <c r="AC176" s="210"/>
      <c r="AD176" s="210"/>
      <c r="AE176" s="210"/>
      <c r="AF176" s="210"/>
      <c r="AG176" s="210" t="s">
        <v>364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ht="22.5" outlineLevel="2" x14ac:dyDescent="0.2">
      <c r="A177" s="217"/>
      <c r="B177" s="218"/>
      <c r="C177" s="252" t="s">
        <v>368</v>
      </c>
      <c r="D177" s="221"/>
      <c r="E177" s="222"/>
      <c r="F177" s="220"/>
      <c r="G177" s="22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203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17"/>
      <c r="B178" s="218"/>
      <c r="C178" s="252" t="s">
        <v>369</v>
      </c>
      <c r="D178" s="221"/>
      <c r="E178" s="222"/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203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17"/>
      <c r="B179" s="218"/>
      <c r="C179" s="252" t="s">
        <v>370</v>
      </c>
      <c r="D179" s="221"/>
      <c r="E179" s="222">
        <v>9.24</v>
      </c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10"/>
      <c r="AA179" s="210"/>
      <c r="AB179" s="210"/>
      <c r="AC179" s="210"/>
      <c r="AD179" s="210"/>
      <c r="AE179" s="210"/>
      <c r="AF179" s="210"/>
      <c r="AG179" s="210" t="s">
        <v>203</v>
      </c>
      <c r="AH179" s="210">
        <v>7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17"/>
      <c r="B180" s="218"/>
      <c r="C180" s="252" t="s">
        <v>371</v>
      </c>
      <c r="D180" s="221"/>
      <c r="E180" s="222"/>
      <c r="F180" s="220"/>
      <c r="G180" s="220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203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17"/>
      <c r="B181" s="218"/>
      <c r="C181" s="252" t="s">
        <v>372</v>
      </c>
      <c r="D181" s="221"/>
      <c r="E181" s="222">
        <v>0.92400000000000004</v>
      </c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203</v>
      </c>
      <c r="AH181" s="210">
        <v>7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17"/>
      <c r="B182" s="218"/>
      <c r="C182" s="252" t="s">
        <v>373</v>
      </c>
      <c r="D182" s="221"/>
      <c r="E182" s="222"/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203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17"/>
      <c r="B183" s="218"/>
      <c r="C183" s="252" t="s">
        <v>374</v>
      </c>
      <c r="D183" s="221"/>
      <c r="E183" s="222">
        <v>28.627500000000001</v>
      </c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203</v>
      </c>
      <c r="AH183" s="210">
        <v>7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ht="22.5" outlineLevel="1" x14ac:dyDescent="0.2">
      <c r="A184" s="231">
        <v>31</v>
      </c>
      <c r="B184" s="232" t="s">
        <v>375</v>
      </c>
      <c r="C184" s="250" t="s">
        <v>376</v>
      </c>
      <c r="D184" s="233" t="s">
        <v>352</v>
      </c>
      <c r="E184" s="234">
        <v>155.166</v>
      </c>
      <c r="F184" s="235"/>
      <c r="G184" s="236">
        <f>ROUND(E184*F184,2)</f>
        <v>0</v>
      </c>
      <c r="H184" s="235"/>
      <c r="I184" s="236">
        <f>ROUND(E184*H184,2)</f>
        <v>0</v>
      </c>
      <c r="J184" s="235"/>
      <c r="K184" s="236">
        <f>ROUND(E184*J184,2)</f>
        <v>0</v>
      </c>
      <c r="L184" s="236">
        <v>21</v>
      </c>
      <c r="M184" s="236">
        <f>G184*(1+L184/100)</f>
        <v>0</v>
      </c>
      <c r="N184" s="234">
        <v>0</v>
      </c>
      <c r="O184" s="234">
        <f>ROUND(E184*N184,2)</f>
        <v>0</v>
      </c>
      <c r="P184" s="234">
        <v>0</v>
      </c>
      <c r="Q184" s="234">
        <f>ROUND(E184*P184,2)</f>
        <v>0</v>
      </c>
      <c r="R184" s="236" t="s">
        <v>361</v>
      </c>
      <c r="S184" s="236" t="s">
        <v>196</v>
      </c>
      <c r="T184" s="237" t="s">
        <v>196</v>
      </c>
      <c r="U184" s="220">
        <v>0</v>
      </c>
      <c r="V184" s="220">
        <f>ROUND(E184*U184,2)</f>
        <v>0</v>
      </c>
      <c r="W184" s="220"/>
      <c r="X184" s="220" t="s">
        <v>197</v>
      </c>
      <c r="Y184" s="220" t="s">
        <v>198</v>
      </c>
      <c r="Z184" s="210"/>
      <c r="AA184" s="210"/>
      <c r="AB184" s="210"/>
      <c r="AC184" s="210"/>
      <c r="AD184" s="210"/>
      <c r="AE184" s="210"/>
      <c r="AF184" s="210"/>
      <c r="AG184" s="210" t="s">
        <v>199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">
      <c r="A185" s="217"/>
      <c r="B185" s="218"/>
      <c r="C185" s="251" t="s">
        <v>362</v>
      </c>
      <c r="D185" s="239"/>
      <c r="E185" s="239"/>
      <c r="F185" s="239"/>
      <c r="G185" s="239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10"/>
      <c r="AA185" s="210"/>
      <c r="AB185" s="210"/>
      <c r="AC185" s="210"/>
      <c r="AD185" s="210"/>
      <c r="AE185" s="210"/>
      <c r="AF185" s="210"/>
      <c r="AG185" s="210" t="s">
        <v>201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">
      <c r="A186" s="217"/>
      <c r="B186" s="218"/>
      <c r="C186" s="252" t="s">
        <v>377</v>
      </c>
      <c r="D186" s="221"/>
      <c r="E186" s="222"/>
      <c r="F186" s="220"/>
      <c r="G186" s="22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10"/>
      <c r="AA186" s="210"/>
      <c r="AB186" s="210"/>
      <c r="AC186" s="210"/>
      <c r="AD186" s="210"/>
      <c r="AE186" s="210"/>
      <c r="AF186" s="210"/>
      <c r="AG186" s="210" t="s">
        <v>203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">
      <c r="A187" s="217"/>
      <c r="B187" s="218"/>
      <c r="C187" s="252" t="s">
        <v>378</v>
      </c>
      <c r="D187" s="221"/>
      <c r="E187" s="222">
        <v>155.166</v>
      </c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203</v>
      </c>
      <c r="AH187" s="210">
        <v>5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31">
        <v>32</v>
      </c>
      <c r="B188" s="232" t="s">
        <v>379</v>
      </c>
      <c r="C188" s="250" t="s">
        <v>380</v>
      </c>
      <c r="D188" s="233" t="s">
        <v>352</v>
      </c>
      <c r="E188" s="234">
        <v>172.29419999999999</v>
      </c>
      <c r="F188" s="235"/>
      <c r="G188" s="236">
        <f>ROUND(E188*F188,2)</f>
        <v>0</v>
      </c>
      <c r="H188" s="235"/>
      <c r="I188" s="236">
        <f>ROUND(E188*H188,2)</f>
        <v>0</v>
      </c>
      <c r="J188" s="235"/>
      <c r="K188" s="236">
        <f>ROUND(E188*J188,2)</f>
        <v>0</v>
      </c>
      <c r="L188" s="236">
        <v>21</v>
      </c>
      <c r="M188" s="236">
        <f>G188*(1+L188/100)</f>
        <v>0</v>
      </c>
      <c r="N188" s="234">
        <v>0</v>
      </c>
      <c r="O188" s="234">
        <f>ROUND(E188*N188,2)</f>
        <v>0</v>
      </c>
      <c r="P188" s="234">
        <v>0</v>
      </c>
      <c r="Q188" s="234">
        <f>ROUND(E188*P188,2)</f>
        <v>0</v>
      </c>
      <c r="R188" s="236" t="s">
        <v>381</v>
      </c>
      <c r="S188" s="236" t="s">
        <v>196</v>
      </c>
      <c r="T188" s="237" t="s">
        <v>196</v>
      </c>
      <c r="U188" s="220">
        <v>4.2000000000000003E-2</v>
      </c>
      <c r="V188" s="220">
        <f>ROUND(E188*U188,2)</f>
        <v>7.24</v>
      </c>
      <c r="W188" s="220"/>
      <c r="X188" s="220" t="s">
        <v>197</v>
      </c>
      <c r="Y188" s="220" t="s">
        <v>198</v>
      </c>
      <c r="Z188" s="210"/>
      <c r="AA188" s="210"/>
      <c r="AB188" s="210"/>
      <c r="AC188" s="210"/>
      <c r="AD188" s="210"/>
      <c r="AE188" s="210"/>
      <c r="AF188" s="210"/>
      <c r="AG188" s="210" t="s">
        <v>199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">
      <c r="A189" s="217"/>
      <c r="B189" s="218"/>
      <c r="C189" s="251" t="s">
        <v>382</v>
      </c>
      <c r="D189" s="239"/>
      <c r="E189" s="239"/>
      <c r="F189" s="239"/>
      <c r="G189" s="239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10"/>
      <c r="AA189" s="210"/>
      <c r="AB189" s="210"/>
      <c r="AC189" s="210"/>
      <c r="AD189" s="210"/>
      <c r="AE189" s="210"/>
      <c r="AF189" s="210"/>
      <c r="AG189" s="210" t="s">
        <v>201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">
      <c r="A190" s="217"/>
      <c r="B190" s="218"/>
      <c r="C190" s="252" t="s">
        <v>383</v>
      </c>
      <c r="D190" s="221"/>
      <c r="E190" s="222"/>
      <c r="F190" s="220"/>
      <c r="G190" s="220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10"/>
      <c r="AA190" s="210"/>
      <c r="AB190" s="210"/>
      <c r="AC190" s="210"/>
      <c r="AD190" s="210"/>
      <c r="AE190" s="210"/>
      <c r="AF190" s="210"/>
      <c r="AG190" s="210" t="s">
        <v>203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">
      <c r="A191" s="217"/>
      <c r="B191" s="218"/>
      <c r="C191" s="252" t="s">
        <v>384</v>
      </c>
      <c r="D191" s="221"/>
      <c r="E191" s="222"/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20"/>
      <c r="Z191" s="210"/>
      <c r="AA191" s="210"/>
      <c r="AB191" s="210"/>
      <c r="AC191" s="210"/>
      <c r="AD191" s="210"/>
      <c r="AE191" s="210"/>
      <c r="AF191" s="210"/>
      <c r="AG191" s="210" t="s">
        <v>203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">
      <c r="A192" s="217"/>
      <c r="B192" s="218"/>
      <c r="C192" s="252" t="s">
        <v>385</v>
      </c>
      <c r="D192" s="221"/>
      <c r="E192" s="222">
        <v>171.76499999999999</v>
      </c>
      <c r="F192" s="220"/>
      <c r="G192" s="22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10"/>
      <c r="AA192" s="210"/>
      <c r="AB192" s="210"/>
      <c r="AC192" s="210"/>
      <c r="AD192" s="210"/>
      <c r="AE192" s="210"/>
      <c r="AF192" s="210"/>
      <c r="AG192" s="210" t="s">
        <v>203</v>
      </c>
      <c r="AH192" s="210">
        <v>7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">
      <c r="A193" s="217"/>
      <c r="B193" s="218"/>
      <c r="C193" s="252" t="s">
        <v>386</v>
      </c>
      <c r="D193" s="221"/>
      <c r="E193" s="222"/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203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">
      <c r="A194" s="217"/>
      <c r="B194" s="218"/>
      <c r="C194" s="252" t="s">
        <v>387</v>
      </c>
      <c r="D194" s="221"/>
      <c r="E194" s="222"/>
      <c r="F194" s="220"/>
      <c r="G194" s="220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203</v>
      </c>
      <c r="AH194" s="210">
        <v>7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">
      <c r="A195" s="217"/>
      <c r="B195" s="218"/>
      <c r="C195" s="252" t="s">
        <v>388</v>
      </c>
      <c r="D195" s="221"/>
      <c r="E195" s="222">
        <v>0.5292</v>
      </c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10"/>
      <c r="AA195" s="210"/>
      <c r="AB195" s="210"/>
      <c r="AC195" s="210"/>
      <c r="AD195" s="210"/>
      <c r="AE195" s="210"/>
      <c r="AF195" s="210"/>
      <c r="AG195" s="210" t="s">
        <v>203</v>
      </c>
      <c r="AH195" s="210">
        <v>7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31">
        <v>33</v>
      </c>
      <c r="B196" s="232" t="s">
        <v>389</v>
      </c>
      <c r="C196" s="250" t="s">
        <v>390</v>
      </c>
      <c r="D196" s="233" t="s">
        <v>352</v>
      </c>
      <c r="E196" s="234">
        <v>1550.6478</v>
      </c>
      <c r="F196" s="235"/>
      <c r="G196" s="236">
        <f>ROUND(E196*F196,2)</f>
        <v>0</v>
      </c>
      <c r="H196" s="235"/>
      <c r="I196" s="236">
        <f>ROUND(E196*H196,2)</f>
        <v>0</v>
      </c>
      <c r="J196" s="235"/>
      <c r="K196" s="236">
        <f>ROUND(E196*J196,2)</f>
        <v>0</v>
      </c>
      <c r="L196" s="236">
        <v>21</v>
      </c>
      <c r="M196" s="236">
        <f>G196*(1+L196/100)</f>
        <v>0</v>
      </c>
      <c r="N196" s="234">
        <v>0</v>
      </c>
      <c r="O196" s="234">
        <f>ROUND(E196*N196,2)</f>
        <v>0</v>
      </c>
      <c r="P196" s="234">
        <v>0</v>
      </c>
      <c r="Q196" s="234">
        <f>ROUND(E196*P196,2)</f>
        <v>0</v>
      </c>
      <c r="R196" s="236" t="s">
        <v>381</v>
      </c>
      <c r="S196" s="236" t="s">
        <v>196</v>
      </c>
      <c r="T196" s="237" t="s">
        <v>196</v>
      </c>
      <c r="U196" s="220">
        <v>0</v>
      </c>
      <c r="V196" s="220">
        <f>ROUND(E196*U196,2)</f>
        <v>0</v>
      </c>
      <c r="W196" s="220"/>
      <c r="X196" s="220" t="s">
        <v>197</v>
      </c>
      <c r="Y196" s="220" t="s">
        <v>198</v>
      </c>
      <c r="Z196" s="210"/>
      <c r="AA196" s="210"/>
      <c r="AB196" s="210"/>
      <c r="AC196" s="210"/>
      <c r="AD196" s="210"/>
      <c r="AE196" s="210"/>
      <c r="AF196" s="210"/>
      <c r="AG196" s="210" t="s">
        <v>199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">
      <c r="A197" s="217"/>
      <c r="B197" s="218"/>
      <c r="C197" s="251" t="s">
        <v>382</v>
      </c>
      <c r="D197" s="239"/>
      <c r="E197" s="239"/>
      <c r="F197" s="239"/>
      <c r="G197" s="239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20"/>
      <c r="Z197" s="210"/>
      <c r="AA197" s="210"/>
      <c r="AB197" s="210"/>
      <c r="AC197" s="210"/>
      <c r="AD197" s="210"/>
      <c r="AE197" s="210"/>
      <c r="AF197" s="210"/>
      <c r="AG197" s="210" t="s">
        <v>201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">
      <c r="A198" s="217"/>
      <c r="B198" s="218"/>
      <c r="C198" s="252" t="s">
        <v>391</v>
      </c>
      <c r="D198" s="221"/>
      <c r="E198" s="222"/>
      <c r="F198" s="220"/>
      <c r="G198" s="22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10"/>
      <c r="AA198" s="210"/>
      <c r="AB198" s="210"/>
      <c r="AC198" s="210"/>
      <c r="AD198" s="210"/>
      <c r="AE198" s="210"/>
      <c r="AF198" s="210"/>
      <c r="AG198" s="210" t="s">
        <v>203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">
      <c r="A199" s="217"/>
      <c r="B199" s="218"/>
      <c r="C199" s="252" t="s">
        <v>392</v>
      </c>
      <c r="D199" s="221"/>
      <c r="E199" s="222">
        <v>1550.6478</v>
      </c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10"/>
      <c r="AA199" s="210"/>
      <c r="AB199" s="210"/>
      <c r="AC199" s="210"/>
      <c r="AD199" s="210"/>
      <c r="AE199" s="210"/>
      <c r="AF199" s="210"/>
      <c r="AG199" s="210" t="s">
        <v>203</v>
      </c>
      <c r="AH199" s="210">
        <v>5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31">
        <v>34</v>
      </c>
      <c r="B200" s="232" t="s">
        <v>393</v>
      </c>
      <c r="C200" s="250" t="s">
        <v>394</v>
      </c>
      <c r="D200" s="233" t="s">
        <v>352</v>
      </c>
      <c r="E200" s="234">
        <v>211.0857</v>
      </c>
      <c r="F200" s="235"/>
      <c r="G200" s="236">
        <f>ROUND(E200*F200,2)</f>
        <v>0</v>
      </c>
      <c r="H200" s="235"/>
      <c r="I200" s="236">
        <f>ROUND(E200*H200,2)</f>
        <v>0</v>
      </c>
      <c r="J200" s="235"/>
      <c r="K200" s="236">
        <f>ROUND(E200*J200,2)</f>
        <v>0</v>
      </c>
      <c r="L200" s="236">
        <v>21</v>
      </c>
      <c r="M200" s="236">
        <f>G200*(1+L200/100)</f>
        <v>0</v>
      </c>
      <c r="N200" s="234">
        <v>0</v>
      </c>
      <c r="O200" s="234">
        <f>ROUND(E200*N200,2)</f>
        <v>0</v>
      </c>
      <c r="P200" s="234">
        <v>0</v>
      </c>
      <c r="Q200" s="234">
        <f>ROUND(E200*P200,2)</f>
        <v>0</v>
      </c>
      <c r="R200" s="236" t="s">
        <v>395</v>
      </c>
      <c r="S200" s="236" t="s">
        <v>196</v>
      </c>
      <c r="T200" s="237" t="s">
        <v>196</v>
      </c>
      <c r="U200" s="220">
        <v>0.16400000000000001</v>
      </c>
      <c r="V200" s="220">
        <f>ROUND(E200*U200,2)</f>
        <v>34.619999999999997</v>
      </c>
      <c r="W200" s="220"/>
      <c r="X200" s="220" t="s">
        <v>396</v>
      </c>
      <c r="Y200" s="220" t="s">
        <v>198</v>
      </c>
      <c r="Z200" s="210"/>
      <c r="AA200" s="210"/>
      <c r="AB200" s="210"/>
      <c r="AC200" s="210"/>
      <c r="AD200" s="210"/>
      <c r="AE200" s="210"/>
      <c r="AF200" s="210"/>
      <c r="AG200" s="210" t="s">
        <v>397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ht="22.5" outlineLevel="2" x14ac:dyDescent="0.2">
      <c r="A201" s="217"/>
      <c r="B201" s="218"/>
      <c r="C201" s="251" t="s">
        <v>398</v>
      </c>
      <c r="D201" s="239"/>
      <c r="E201" s="239"/>
      <c r="F201" s="239"/>
      <c r="G201" s="239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10"/>
      <c r="AA201" s="210"/>
      <c r="AB201" s="210"/>
      <c r="AC201" s="210"/>
      <c r="AD201" s="210"/>
      <c r="AE201" s="210"/>
      <c r="AF201" s="210"/>
      <c r="AG201" s="210" t="s">
        <v>201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38" t="str">
        <f>C201</f>
        <v>se složením a hrubým urovnáním nebo s přeložením na jiný dopravní prostředek kromě lodi, vč. příplatku za každých dalších i započatých 1000 m přes 1000 m,</v>
      </c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">
      <c r="A202" s="217"/>
      <c r="B202" s="218"/>
      <c r="C202" s="252" t="s">
        <v>399</v>
      </c>
      <c r="D202" s="221"/>
      <c r="E202" s="222"/>
      <c r="F202" s="220"/>
      <c r="G202" s="22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203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">
      <c r="A203" s="217"/>
      <c r="B203" s="218"/>
      <c r="C203" s="252" t="s">
        <v>400</v>
      </c>
      <c r="D203" s="221"/>
      <c r="E203" s="222"/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10"/>
      <c r="AA203" s="210"/>
      <c r="AB203" s="210"/>
      <c r="AC203" s="210"/>
      <c r="AD203" s="210"/>
      <c r="AE203" s="210"/>
      <c r="AF203" s="210"/>
      <c r="AG203" s="210" t="s">
        <v>203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">
      <c r="A204" s="217"/>
      <c r="B204" s="218"/>
      <c r="C204" s="252" t="s">
        <v>401</v>
      </c>
      <c r="D204" s="221"/>
      <c r="E204" s="222">
        <v>211.0857</v>
      </c>
      <c r="F204" s="220"/>
      <c r="G204" s="220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10"/>
      <c r="AA204" s="210"/>
      <c r="AB204" s="210"/>
      <c r="AC204" s="210"/>
      <c r="AD204" s="210"/>
      <c r="AE204" s="210"/>
      <c r="AF204" s="210"/>
      <c r="AG204" s="210" t="s">
        <v>203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31">
        <v>35</v>
      </c>
      <c r="B205" s="232" t="s">
        <v>402</v>
      </c>
      <c r="C205" s="250" t="s">
        <v>403</v>
      </c>
      <c r="D205" s="233" t="s">
        <v>352</v>
      </c>
      <c r="E205" s="234">
        <v>211.0857</v>
      </c>
      <c r="F205" s="235"/>
      <c r="G205" s="236">
        <f>ROUND(E205*F205,2)</f>
        <v>0</v>
      </c>
      <c r="H205" s="235"/>
      <c r="I205" s="236">
        <f>ROUND(E205*H205,2)</f>
        <v>0</v>
      </c>
      <c r="J205" s="235"/>
      <c r="K205" s="236">
        <f>ROUND(E205*J205,2)</f>
        <v>0</v>
      </c>
      <c r="L205" s="236">
        <v>21</v>
      </c>
      <c r="M205" s="236">
        <f>G205*(1+L205/100)</f>
        <v>0</v>
      </c>
      <c r="N205" s="234">
        <v>0</v>
      </c>
      <c r="O205" s="234">
        <f>ROUND(E205*N205,2)</f>
        <v>0</v>
      </c>
      <c r="P205" s="234">
        <v>0</v>
      </c>
      <c r="Q205" s="234">
        <f>ROUND(E205*P205,2)</f>
        <v>0</v>
      </c>
      <c r="R205" s="236" t="s">
        <v>381</v>
      </c>
      <c r="S205" s="236" t="s">
        <v>196</v>
      </c>
      <c r="T205" s="237" t="s">
        <v>196</v>
      </c>
      <c r="U205" s="220">
        <v>6.0000000000000001E-3</v>
      </c>
      <c r="V205" s="220">
        <f>ROUND(E205*U205,2)</f>
        <v>1.27</v>
      </c>
      <c r="W205" s="220"/>
      <c r="X205" s="220" t="s">
        <v>396</v>
      </c>
      <c r="Y205" s="220" t="s">
        <v>198</v>
      </c>
      <c r="Z205" s="210"/>
      <c r="AA205" s="210"/>
      <c r="AB205" s="210"/>
      <c r="AC205" s="210"/>
      <c r="AD205" s="210"/>
      <c r="AE205" s="210"/>
      <c r="AF205" s="210"/>
      <c r="AG205" s="210" t="s">
        <v>397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">
      <c r="A206" s="217"/>
      <c r="B206" s="218"/>
      <c r="C206" s="251" t="s">
        <v>404</v>
      </c>
      <c r="D206" s="239"/>
      <c r="E206" s="239"/>
      <c r="F206" s="239"/>
      <c r="G206" s="239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201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2">
      <c r="A207" s="217"/>
      <c r="B207" s="218"/>
      <c r="C207" s="252" t="s">
        <v>399</v>
      </c>
      <c r="D207" s="221"/>
      <c r="E207" s="222"/>
      <c r="F207" s="220"/>
      <c r="G207" s="220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20"/>
      <c r="Z207" s="210"/>
      <c r="AA207" s="210"/>
      <c r="AB207" s="210"/>
      <c r="AC207" s="210"/>
      <c r="AD207" s="210"/>
      <c r="AE207" s="210"/>
      <c r="AF207" s="210"/>
      <c r="AG207" s="210" t="s">
        <v>203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17"/>
      <c r="B208" s="218"/>
      <c r="C208" s="252" t="s">
        <v>400</v>
      </c>
      <c r="D208" s="221"/>
      <c r="E208" s="222"/>
      <c r="F208" s="220"/>
      <c r="G208" s="220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10"/>
      <c r="AA208" s="210"/>
      <c r="AB208" s="210"/>
      <c r="AC208" s="210"/>
      <c r="AD208" s="210"/>
      <c r="AE208" s="210"/>
      <c r="AF208" s="210"/>
      <c r="AG208" s="210" t="s">
        <v>203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">
      <c r="A209" s="217"/>
      <c r="B209" s="218"/>
      <c r="C209" s="252" t="s">
        <v>401</v>
      </c>
      <c r="D209" s="221"/>
      <c r="E209" s="222">
        <v>211.0857</v>
      </c>
      <c r="F209" s="220"/>
      <c r="G209" s="220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10"/>
      <c r="AA209" s="210"/>
      <c r="AB209" s="210"/>
      <c r="AC209" s="210"/>
      <c r="AD209" s="210"/>
      <c r="AE209" s="210"/>
      <c r="AF209" s="210"/>
      <c r="AG209" s="210" t="s">
        <v>203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x14ac:dyDescent="0.2">
      <c r="A210" s="224" t="s">
        <v>190</v>
      </c>
      <c r="B210" s="225" t="s">
        <v>159</v>
      </c>
      <c r="C210" s="249" t="s">
        <v>160</v>
      </c>
      <c r="D210" s="226"/>
      <c r="E210" s="227"/>
      <c r="F210" s="228"/>
      <c r="G210" s="228">
        <f>SUMIF(AG211:AG217,"&lt;&gt;NOR",G211:G217)</f>
        <v>0</v>
      </c>
      <c r="H210" s="228"/>
      <c r="I210" s="228">
        <f>SUM(I211:I217)</f>
        <v>0</v>
      </c>
      <c r="J210" s="228"/>
      <c r="K210" s="228">
        <f>SUM(K211:K217)</f>
        <v>0</v>
      </c>
      <c r="L210" s="228"/>
      <c r="M210" s="228">
        <f>SUM(M211:M217)</f>
        <v>0</v>
      </c>
      <c r="N210" s="227"/>
      <c r="O210" s="227">
        <f>SUM(O211:O217)</f>
        <v>0</v>
      </c>
      <c r="P210" s="227"/>
      <c r="Q210" s="227">
        <f>SUM(Q211:Q217)</f>
        <v>0</v>
      </c>
      <c r="R210" s="228"/>
      <c r="S210" s="228"/>
      <c r="T210" s="229"/>
      <c r="U210" s="223"/>
      <c r="V210" s="223">
        <f>SUM(V211:V217)</f>
        <v>0</v>
      </c>
      <c r="W210" s="223"/>
      <c r="X210" s="223"/>
      <c r="Y210" s="223"/>
      <c r="AG210" t="s">
        <v>191</v>
      </c>
    </row>
    <row r="211" spans="1:60" outlineLevel="1" x14ac:dyDescent="0.2">
      <c r="A211" s="231">
        <v>36</v>
      </c>
      <c r="B211" s="232" t="s">
        <v>405</v>
      </c>
      <c r="C211" s="250" t="s">
        <v>406</v>
      </c>
      <c r="D211" s="233" t="s">
        <v>352</v>
      </c>
      <c r="E211" s="234">
        <v>172.29419999999999</v>
      </c>
      <c r="F211" s="235"/>
      <c r="G211" s="236">
        <f>ROUND(E211*F211,2)</f>
        <v>0</v>
      </c>
      <c r="H211" s="235"/>
      <c r="I211" s="236">
        <f>ROUND(E211*H211,2)</f>
        <v>0</v>
      </c>
      <c r="J211" s="235"/>
      <c r="K211" s="236">
        <f>ROUND(E211*J211,2)</f>
        <v>0</v>
      </c>
      <c r="L211" s="236">
        <v>21</v>
      </c>
      <c r="M211" s="236">
        <f>G211*(1+L211/100)</f>
        <v>0</v>
      </c>
      <c r="N211" s="234">
        <v>0</v>
      </c>
      <c r="O211" s="234">
        <f>ROUND(E211*N211,2)</f>
        <v>0</v>
      </c>
      <c r="P211" s="234">
        <v>0</v>
      </c>
      <c r="Q211" s="234">
        <f>ROUND(E211*P211,2)</f>
        <v>0</v>
      </c>
      <c r="R211" s="236" t="s">
        <v>407</v>
      </c>
      <c r="S211" s="236" t="s">
        <v>196</v>
      </c>
      <c r="T211" s="237" t="s">
        <v>196</v>
      </c>
      <c r="U211" s="220">
        <v>0</v>
      </c>
      <c r="V211" s="220">
        <f>ROUND(E211*U211,2)</f>
        <v>0</v>
      </c>
      <c r="W211" s="220"/>
      <c r="X211" s="220" t="s">
        <v>197</v>
      </c>
      <c r="Y211" s="220" t="s">
        <v>198</v>
      </c>
      <c r="Z211" s="210"/>
      <c r="AA211" s="210"/>
      <c r="AB211" s="210"/>
      <c r="AC211" s="210"/>
      <c r="AD211" s="210"/>
      <c r="AE211" s="210"/>
      <c r="AF211" s="210"/>
      <c r="AG211" s="210" t="s">
        <v>199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2" x14ac:dyDescent="0.2">
      <c r="A212" s="217"/>
      <c r="B212" s="218"/>
      <c r="C212" s="252" t="s">
        <v>408</v>
      </c>
      <c r="D212" s="221"/>
      <c r="E212" s="222"/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203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">
      <c r="A213" s="217"/>
      <c r="B213" s="218"/>
      <c r="C213" s="252" t="s">
        <v>409</v>
      </c>
      <c r="D213" s="221"/>
      <c r="E213" s="222"/>
      <c r="F213" s="220"/>
      <c r="G213" s="22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20"/>
      <c r="Z213" s="210"/>
      <c r="AA213" s="210"/>
      <c r="AB213" s="210"/>
      <c r="AC213" s="210"/>
      <c r="AD213" s="210"/>
      <c r="AE213" s="210"/>
      <c r="AF213" s="210"/>
      <c r="AG213" s="210" t="s">
        <v>203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">
      <c r="A214" s="217"/>
      <c r="B214" s="218"/>
      <c r="C214" s="252" t="s">
        <v>385</v>
      </c>
      <c r="D214" s="221"/>
      <c r="E214" s="222">
        <v>171.76499999999999</v>
      </c>
      <c r="F214" s="220"/>
      <c r="G214" s="22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10"/>
      <c r="AA214" s="210"/>
      <c r="AB214" s="210"/>
      <c r="AC214" s="210"/>
      <c r="AD214" s="210"/>
      <c r="AE214" s="210"/>
      <c r="AF214" s="210"/>
      <c r="AG214" s="210" t="s">
        <v>203</v>
      </c>
      <c r="AH214" s="210">
        <v>7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">
      <c r="A215" s="217"/>
      <c r="B215" s="218"/>
      <c r="C215" s="252" t="s">
        <v>386</v>
      </c>
      <c r="D215" s="221"/>
      <c r="E215" s="222"/>
      <c r="F215" s="220"/>
      <c r="G215" s="220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20"/>
      <c r="Z215" s="210"/>
      <c r="AA215" s="210"/>
      <c r="AB215" s="210"/>
      <c r="AC215" s="210"/>
      <c r="AD215" s="210"/>
      <c r="AE215" s="210"/>
      <c r="AF215" s="210"/>
      <c r="AG215" s="210" t="s">
        <v>203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">
      <c r="A216" s="217"/>
      <c r="B216" s="218"/>
      <c r="C216" s="252" t="s">
        <v>387</v>
      </c>
      <c r="D216" s="221"/>
      <c r="E216" s="222"/>
      <c r="F216" s="220"/>
      <c r="G216" s="220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20"/>
      <c r="Z216" s="210"/>
      <c r="AA216" s="210"/>
      <c r="AB216" s="210"/>
      <c r="AC216" s="210"/>
      <c r="AD216" s="210"/>
      <c r="AE216" s="210"/>
      <c r="AF216" s="210"/>
      <c r="AG216" s="210" t="s">
        <v>203</v>
      </c>
      <c r="AH216" s="210">
        <v>7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">
      <c r="A217" s="217"/>
      <c r="B217" s="218"/>
      <c r="C217" s="252" t="s">
        <v>388</v>
      </c>
      <c r="D217" s="221"/>
      <c r="E217" s="222">
        <v>0.5292</v>
      </c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203</v>
      </c>
      <c r="AH217" s="210">
        <v>7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x14ac:dyDescent="0.2">
      <c r="A218" s="224" t="s">
        <v>190</v>
      </c>
      <c r="B218" s="225" t="s">
        <v>161</v>
      </c>
      <c r="C218" s="249" t="s">
        <v>27</v>
      </c>
      <c r="D218" s="226"/>
      <c r="E218" s="227"/>
      <c r="F218" s="228"/>
      <c r="G218" s="228">
        <f>SUMIF(AG219:AG234,"&lt;&gt;NOR",G219:G234)</f>
        <v>0</v>
      </c>
      <c r="H218" s="228"/>
      <c r="I218" s="228">
        <f>SUM(I219:I234)</f>
        <v>0</v>
      </c>
      <c r="J218" s="228"/>
      <c r="K218" s="228">
        <f>SUM(K219:K234)</f>
        <v>0</v>
      </c>
      <c r="L218" s="228"/>
      <c r="M218" s="228">
        <f>SUM(M219:M234)</f>
        <v>0</v>
      </c>
      <c r="N218" s="227"/>
      <c r="O218" s="227">
        <f>SUM(O219:O234)</f>
        <v>0</v>
      </c>
      <c r="P218" s="227"/>
      <c r="Q218" s="227">
        <f>SUM(Q219:Q234)</f>
        <v>0</v>
      </c>
      <c r="R218" s="228"/>
      <c r="S218" s="228"/>
      <c r="T218" s="229"/>
      <c r="U218" s="223"/>
      <c r="V218" s="223">
        <f>SUM(V219:V234)</f>
        <v>0</v>
      </c>
      <c r="W218" s="223"/>
      <c r="X218" s="223"/>
      <c r="Y218" s="223"/>
      <c r="AG218" t="s">
        <v>191</v>
      </c>
    </row>
    <row r="219" spans="1:60" outlineLevel="1" x14ac:dyDescent="0.2">
      <c r="A219" s="241">
        <v>37</v>
      </c>
      <c r="B219" s="242" t="s">
        <v>410</v>
      </c>
      <c r="C219" s="254" t="s">
        <v>411</v>
      </c>
      <c r="D219" s="243" t="s">
        <v>412</v>
      </c>
      <c r="E219" s="244">
        <v>1</v>
      </c>
      <c r="F219" s="245"/>
      <c r="G219" s="246">
        <f>ROUND(E219*F219,2)</f>
        <v>0</v>
      </c>
      <c r="H219" s="245"/>
      <c r="I219" s="246">
        <f>ROUND(E219*H219,2)</f>
        <v>0</v>
      </c>
      <c r="J219" s="245"/>
      <c r="K219" s="246">
        <f>ROUND(E219*J219,2)</f>
        <v>0</v>
      </c>
      <c r="L219" s="246">
        <v>21</v>
      </c>
      <c r="M219" s="246">
        <f>G219*(1+L219/100)</f>
        <v>0</v>
      </c>
      <c r="N219" s="244">
        <v>0</v>
      </c>
      <c r="O219" s="244">
        <f>ROUND(E219*N219,2)</f>
        <v>0</v>
      </c>
      <c r="P219" s="244">
        <v>0</v>
      </c>
      <c r="Q219" s="244">
        <f>ROUND(E219*P219,2)</f>
        <v>0</v>
      </c>
      <c r="R219" s="246"/>
      <c r="S219" s="246" t="s">
        <v>318</v>
      </c>
      <c r="T219" s="247" t="s">
        <v>413</v>
      </c>
      <c r="U219" s="220">
        <v>0</v>
      </c>
      <c r="V219" s="220">
        <f>ROUND(E219*U219,2)</f>
        <v>0</v>
      </c>
      <c r="W219" s="220"/>
      <c r="X219" s="220" t="s">
        <v>414</v>
      </c>
      <c r="Y219" s="220" t="s">
        <v>198</v>
      </c>
      <c r="Z219" s="210"/>
      <c r="AA219" s="210"/>
      <c r="AB219" s="210"/>
      <c r="AC219" s="210"/>
      <c r="AD219" s="210"/>
      <c r="AE219" s="210"/>
      <c r="AF219" s="210"/>
      <c r="AG219" s="210" t="s">
        <v>415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41">
        <v>38</v>
      </c>
      <c r="B220" s="242" t="s">
        <v>416</v>
      </c>
      <c r="C220" s="254" t="s">
        <v>417</v>
      </c>
      <c r="D220" s="243" t="s">
        <v>412</v>
      </c>
      <c r="E220" s="244">
        <v>1</v>
      </c>
      <c r="F220" s="245"/>
      <c r="G220" s="246">
        <f>ROUND(E220*F220,2)</f>
        <v>0</v>
      </c>
      <c r="H220" s="245"/>
      <c r="I220" s="246">
        <f>ROUND(E220*H220,2)</f>
        <v>0</v>
      </c>
      <c r="J220" s="245"/>
      <c r="K220" s="246">
        <f>ROUND(E220*J220,2)</f>
        <v>0</v>
      </c>
      <c r="L220" s="246">
        <v>21</v>
      </c>
      <c r="M220" s="246">
        <f>G220*(1+L220/100)</f>
        <v>0</v>
      </c>
      <c r="N220" s="244">
        <v>0</v>
      </c>
      <c r="O220" s="244">
        <f>ROUND(E220*N220,2)</f>
        <v>0</v>
      </c>
      <c r="P220" s="244">
        <v>0</v>
      </c>
      <c r="Q220" s="244">
        <f>ROUND(E220*P220,2)</f>
        <v>0</v>
      </c>
      <c r="R220" s="246"/>
      <c r="S220" s="246" t="s">
        <v>318</v>
      </c>
      <c r="T220" s="247" t="s">
        <v>413</v>
      </c>
      <c r="U220" s="220">
        <v>0</v>
      </c>
      <c r="V220" s="220">
        <f>ROUND(E220*U220,2)</f>
        <v>0</v>
      </c>
      <c r="W220" s="220"/>
      <c r="X220" s="220" t="s">
        <v>414</v>
      </c>
      <c r="Y220" s="220" t="s">
        <v>198</v>
      </c>
      <c r="Z220" s="210"/>
      <c r="AA220" s="210"/>
      <c r="AB220" s="210"/>
      <c r="AC220" s="210"/>
      <c r="AD220" s="210"/>
      <c r="AE220" s="210"/>
      <c r="AF220" s="210"/>
      <c r="AG220" s="210" t="s">
        <v>415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31">
        <v>39</v>
      </c>
      <c r="B221" s="232" t="s">
        <v>418</v>
      </c>
      <c r="C221" s="250" t="s">
        <v>419</v>
      </c>
      <c r="D221" s="233" t="s">
        <v>412</v>
      </c>
      <c r="E221" s="234">
        <v>1</v>
      </c>
      <c r="F221" s="235"/>
      <c r="G221" s="236">
        <f>ROUND(E221*F221,2)</f>
        <v>0</v>
      </c>
      <c r="H221" s="235"/>
      <c r="I221" s="236">
        <f>ROUND(E221*H221,2)</f>
        <v>0</v>
      </c>
      <c r="J221" s="235"/>
      <c r="K221" s="236">
        <f>ROUND(E221*J221,2)</f>
        <v>0</v>
      </c>
      <c r="L221" s="236">
        <v>21</v>
      </c>
      <c r="M221" s="236">
        <f>G221*(1+L221/100)</f>
        <v>0</v>
      </c>
      <c r="N221" s="234">
        <v>0</v>
      </c>
      <c r="O221" s="234">
        <f>ROUND(E221*N221,2)</f>
        <v>0</v>
      </c>
      <c r="P221" s="234">
        <v>0</v>
      </c>
      <c r="Q221" s="234">
        <f>ROUND(E221*P221,2)</f>
        <v>0</v>
      </c>
      <c r="R221" s="236"/>
      <c r="S221" s="236" t="s">
        <v>196</v>
      </c>
      <c r="T221" s="237" t="s">
        <v>413</v>
      </c>
      <c r="U221" s="220">
        <v>0</v>
      </c>
      <c r="V221" s="220">
        <f>ROUND(E221*U221,2)</f>
        <v>0</v>
      </c>
      <c r="W221" s="220"/>
      <c r="X221" s="220" t="s">
        <v>414</v>
      </c>
      <c r="Y221" s="220" t="s">
        <v>198</v>
      </c>
      <c r="Z221" s="210"/>
      <c r="AA221" s="210"/>
      <c r="AB221" s="210"/>
      <c r="AC221" s="210"/>
      <c r="AD221" s="210"/>
      <c r="AE221" s="210"/>
      <c r="AF221" s="210"/>
      <c r="AG221" s="210" t="s">
        <v>415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ht="22.5" outlineLevel="2" x14ac:dyDescent="0.2">
      <c r="A222" s="217"/>
      <c r="B222" s="218"/>
      <c r="C222" s="255" t="s">
        <v>420</v>
      </c>
      <c r="D222" s="248"/>
      <c r="E222" s="248"/>
      <c r="F222" s="248"/>
      <c r="G222" s="248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20"/>
      <c r="Z222" s="210"/>
      <c r="AA222" s="210"/>
      <c r="AB222" s="210"/>
      <c r="AC222" s="210"/>
      <c r="AD222" s="210"/>
      <c r="AE222" s="210"/>
      <c r="AF222" s="210"/>
      <c r="AG222" s="210" t="s">
        <v>364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38" t="str">
        <f>C222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31">
        <v>40</v>
      </c>
      <c r="B223" s="232" t="s">
        <v>421</v>
      </c>
      <c r="C223" s="250" t="s">
        <v>422</v>
      </c>
      <c r="D223" s="233" t="s">
        <v>412</v>
      </c>
      <c r="E223" s="234">
        <v>1</v>
      </c>
      <c r="F223" s="235"/>
      <c r="G223" s="236">
        <f>ROUND(E223*F223,2)</f>
        <v>0</v>
      </c>
      <c r="H223" s="235"/>
      <c r="I223" s="236">
        <f>ROUND(E223*H223,2)</f>
        <v>0</v>
      </c>
      <c r="J223" s="235"/>
      <c r="K223" s="236">
        <f>ROUND(E223*J223,2)</f>
        <v>0</v>
      </c>
      <c r="L223" s="236">
        <v>21</v>
      </c>
      <c r="M223" s="236">
        <f>G223*(1+L223/100)</f>
        <v>0</v>
      </c>
      <c r="N223" s="234">
        <v>0</v>
      </c>
      <c r="O223" s="234">
        <f>ROUND(E223*N223,2)</f>
        <v>0</v>
      </c>
      <c r="P223" s="234">
        <v>0</v>
      </c>
      <c r="Q223" s="234">
        <f>ROUND(E223*P223,2)</f>
        <v>0</v>
      </c>
      <c r="R223" s="236"/>
      <c r="S223" s="236" t="s">
        <v>196</v>
      </c>
      <c r="T223" s="237" t="s">
        <v>413</v>
      </c>
      <c r="U223" s="220">
        <v>0</v>
      </c>
      <c r="V223" s="220">
        <f>ROUND(E223*U223,2)</f>
        <v>0</v>
      </c>
      <c r="W223" s="220"/>
      <c r="X223" s="220" t="s">
        <v>414</v>
      </c>
      <c r="Y223" s="220" t="s">
        <v>198</v>
      </c>
      <c r="Z223" s="210"/>
      <c r="AA223" s="210"/>
      <c r="AB223" s="210"/>
      <c r="AC223" s="210"/>
      <c r="AD223" s="210"/>
      <c r="AE223" s="210"/>
      <c r="AF223" s="210"/>
      <c r="AG223" s="210" t="s">
        <v>415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ht="33.75" outlineLevel="2" x14ac:dyDescent="0.2">
      <c r="A224" s="217"/>
      <c r="B224" s="218"/>
      <c r="C224" s="255" t="s">
        <v>423</v>
      </c>
      <c r="D224" s="248"/>
      <c r="E224" s="248"/>
      <c r="F224" s="248"/>
      <c r="G224" s="248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20"/>
      <c r="Z224" s="210"/>
      <c r="AA224" s="210"/>
      <c r="AB224" s="210"/>
      <c r="AC224" s="210"/>
      <c r="AD224" s="210"/>
      <c r="AE224" s="210"/>
      <c r="AF224" s="210"/>
      <c r="AG224" s="210" t="s">
        <v>364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38" t="str">
        <f>C224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31">
        <v>41</v>
      </c>
      <c r="B225" s="232" t="s">
        <v>424</v>
      </c>
      <c r="C225" s="250" t="s">
        <v>425</v>
      </c>
      <c r="D225" s="233" t="s">
        <v>412</v>
      </c>
      <c r="E225" s="234">
        <v>1</v>
      </c>
      <c r="F225" s="235"/>
      <c r="G225" s="236">
        <f>ROUND(E225*F225,2)</f>
        <v>0</v>
      </c>
      <c r="H225" s="235"/>
      <c r="I225" s="236">
        <f>ROUND(E225*H225,2)</f>
        <v>0</v>
      </c>
      <c r="J225" s="235"/>
      <c r="K225" s="236">
        <f>ROUND(E225*J225,2)</f>
        <v>0</v>
      </c>
      <c r="L225" s="236">
        <v>21</v>
      </c>
      <c r="M225" s="236">
        <f>G225*(1+L225/100)</f>
        <v>0</v>
      </c>
      <c r="N225" s="234">
        <v>0</v>
      </c>
      <c r="O225" s="234">
        <f>ROUND(E225*N225,2)</f>
        <v>0</v>
      </c>
      <c r="P225" s="234">
        <v>0</v>
      </c>
      <c r="Q225" s="234">
        <f>ROUND(E225*P225,2)</f>
        <v>0</v>
      </c>
      <c r="R225" s="236"/>
      <c r="S225" s="236" t="s">
        <v>196</v>
      </c>
      <c r="T225" s="237" t="s">
        <v>413</v>
      </c>
      <c r="U225" s="220">
        <v>0</v>
      </c>
      <c r="V225" s="220">
        <f>ROUND(E225*U225,2)</f>
        <v>0</v>
      </c>
      <c r="W225" s="220"/>
      <c r="X225" s="220" t="s">
        <v>414</v>
      </c>
      <c r="Y225" s="220" t="s">
        <v>198</v>
      </c>
      <c r="Z225" s="210"/>
      <c r="AA225" s="210"/>
      <c r="AB225" s="210"/>
      <c r="AC225" s="210"/>
      <c r="AD225" s="210"/>
      <c r="AE225" s="210"/>
      <c r="AF225" s="210"/>
      <c r="AG225" s="210" t="s">
        <v>415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ht="22.5" outlineLevel="2" x14ac:dyDescent="0.2">
      <c r="A226" s="217"/>
      <c r="B226" s="218"/>
      <c r="C226" s="255" t="s">
        <v>426</v>
      </c>
      <c r="D226" s="248"/>
      <c r="E226" s="248"/>
      <c r="F226" s="248"/>
      <c r="G226" s="248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10"/>
      <c r="AA226" s="210"/>
      <c r="AB226" s="210"/>
      <c r="AC226" s="210"/>
      <c r="AD226" s="210"/>
      <c r="AE226" s="210"/>
      <c r="AF226" s="210"/>
      <c r="AG226" s="210" t="s">
        <v>364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38" t="str">
        <f>C226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31">
        <v>42</v>
      </c>
      <c r="B227" s="232" t="s">
        <v>427</v>
      </c>
      <c r="C227" s="250" t="s">
        <v>428</v>
      </c>
      <c r="D227" s="233" t="s">
        <v>412</v>
      </c>
      <c r="E227" s="234">
        <v>1</v>
      </c>
      <c r="F227" s="235"/>
      <c r="G227" s="236">
        <f>ROUND(E227*F227,2)</f>
        <v>0</v>
      </c>
      <c r="H227" s="235"/>
      <c r="I227" s="236">
        <f>ROUND(E227*H227,2)</f>
        <v>0</v>
      </c>
      <c r="J227" s="235"/>
      <c r="K227" s="236">
        <f>ROUND(E227*J227,2)</f>
        <v>0</v>
      </c>
      <c r="L227" s="236">
        <v>21</v>
      </c>
      <c r="M227" s="236">
        <f>G227*(1+L227/100)</f>
        <v>0</v>
      </c>
      <c r="N227" s="234">
        <v>0</v>
      </c>
      <c r="O227" s="234">
        <f>ROUND(E227*N227,2)</f>
        <v>0</v>
      </c>
      <c r="P227" s="234">
        <v>0</v>
      </c>
      <c r="Q227" s="234">
        <f>ROUND(E227*P227,2)</f>
        <v>0</v>
      </c>
      <c r="R227" s="236"/>
      <c r="S227" s="236" t="s">
        <v>196</v>
      </c>
      <c r="T227" s="237" t="s">
        <v>413</v>
      </c>
      <c r="U227" s="220">
        <v>0</v>
      </c>
      <c r="V227" s="220">
        <f>ROUND(E227*U227,2)</f>
        <v>0</v>
      </c>
      <c r="W227" s="220"/>
      <c r="X227" s="220" t="s">
        <v>414</v>
      </c>
      <c r="Y227" s="220" t="s">
        <v>198</v>
      </c>
      <c r="Z227" s="210"/>
      <c r="AA227" s="210"/>
      <c r="AB227" s="210"/>
      <c r="AC227" s="210"/>
      <c r="AD227" s="210"/>
      <c r="AE227" s="210"/>
      <c r="AF227" s="210"/>
      <c r="AG227" s="210" t="s">
        <v>415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ht="33.75" outlineLevel="2" x14ac:dyDescent="0.2">
      <c r="A228" s="217"/>
      <c r="B228" s="218"/>
      <c r="C228" s="255" t="s">
        <v>429</v>
      </c>
      <c r="D228" s="248"/>
      <c r="E228" s="248"/>
      <c r="F228" s="248"/>
      <c r="G228" s="248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20"/>
      <c r="Z228" s="210"/>
      <c r="AA228" s="210"/>
      <c r="AB228" s="210"/>
      <c r="AC228" s="210"/>
      <c r="AD228" s="210"/>
      <c r="AE228" s="210"/>
      <c r="AF228" s="210"/>
      <c r="AG228" s="210" t="s">
        <v>364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38" t="str">
        <f>C228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31">
        <v>43</v>
      </c>
      <c r="B229" s="232" t="s">
        <v>430</v>
      </c>
      <c r="C229" s="250" t="s">
        <v>431</v>
      </c>
      <c r="D229" s="233" t="s">
        <v>412</v>
      </c>
      <c r="E229" s="234">
        <v>1</v>
      </c>
      <c r="F229" s="235"/>
      <c r="G229" s="236">
        <f>ROUND(E229*F229,2)</f>
        <v>0</v>
      </c>
      <c r="H229" s="235"/>
      <c r="I229" s="236">
        <f>ROUND(E229*H229,2)</f>
        <v>0</v>
      </c>
      <c r="J229" s="235"/>
      <c r="K229" s="236">
        <f>ROUND(E229*J229,2)</f>
        <v>0</v>
      </c>
      <c r="L229" s="236">
        <v>21</v>
      </c>
      <c r="M229" s="236">
        <f>G229*(1+L229/100)</f>
        <v>0</v>
      </c>
      <c r="N229" s="234">
        <v>0</v>
      </c>
      <c r="O229" s="234">
        <f>ROUND(E229*N229,2)</f>
        <v>0</v>
      </c>
      <c r="P229" s="234">
        <v>0</v>
      </c>
      <c r="Q229" s="234">
        <f>ROUND(E229*P229,2)</f>
        <v>0</v>
      </c>
      <c r="R229" s="236"/>
      <c r="S229" s="236" t="s">
        <v>196</v>
      </c>
      <c r="T229" s="237" t="s">
        <v>413</v>
      </c>
      <c r="U229" s="220">
        <v>0</v>
      </c>
      <c r="V229" s="220">
        <f>ROUND(E229*U229,2)</f>
        <v>0</v>
      </c>
      <c r="W229" s="220"/>
      <c r="X229" s="220" t="s">
        <v>414</v>
      </c>
      <c r="Y229" s="220" t="s">
        <v>198</v>
      </c>
      <c r="Z229" s="210"/>
      <c r="AA229" s="210"/>
      <c r="AB229" s="210"/>
      <c r="AC229" s="210"/>
      <c r="AD229" s="210"/>
      <c r="AE229" s="210"/>
      <c r="AF229" s="210"/>
      <c r="AG229" s="210" t="s">
        <v>415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">
      <c r="A230" s="217"/>
      <c r="B230" s="218"/>
      <c r="C230" s="255" t="s">
        <v>432</v>
      </c>
      <c r="D230" s="248"/>
      <c r="E230" s="248"/>
      <c r="F230" s="248"/>
      <c r="G230" s="248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10"/>
      <c r="AA230" s="210"/>
      <c r="AB230" s="210"/>
      <c r="AC230" s="210"/>
      <c r="AD230" s="210"/>
      <c r="AE230" s="210"/>
      <c r="AF230" s="210"/>
      <c r="AG230" s="210" t="s">
        <v>364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31">
        <v>44</v>
      </c>
      <c r="B231" s="232" t="s">
        <v>433</v>
      </c>
      <c r="C231" s="250" t="s">
        <v>434</v>
      </c>
      <c r="D231" s="233" t="s">
        <v>412</v>
      </c>
      <c r="E231" s="234">
        <v>1</v>
      </c>
      <c r="F231" s="235"/>
      <c r="G231" s="236">
        <f>ROUND(E231*F231,2)</f>
        <v>0</v>
      </c>
      <c r="H231" s="235"/>
      <c r="I231" s="236">
        <f>ROUND(E231*H231,2)</f>
        <v>0</v>
      </c>
      <c r="J231" s="235"/>
      <c r="K231" s="236">
        <f>ROUND(E231*J231,2)</f>
        <v>0</v>
      </c>
      <c r="L231" s="236">
        <v>21</v>
      </c>
      <c r="M231" s="236">
        <f>G231*(1+L231/100)</f>
        <v>0</v>
      </c>
      <c r="N231" s="234">
        <v>0</v>
      </c>
      <c r="O231" s="234">
        <f>ROUND(E231*N231,2)</f>
        <v>0</v>
      </c>
      <c r="P231" s="234">
        <v>0</v>
      </c>
      <c r="Q231" s="234">
        <f>ROUND(E231*P231,2)</f>
        <v>0</v>
      </c>
      <c r="R231" s="236"/>
      <c r="S231" s="236" t="s">
        <v>196</v>
      </c>
      <c r="T231" s="237" t="s">
        <v>413</v>
      </c>
      <c r="U231" s="220">
        <v>0</v>
      </c>
      <c r="V231" s="220">
        <f>ROUND(E231*U231,2)</f>
        <v>0</v>
      </c>
      <c r="W231" s="220"/>
      <c r="X231" s="220" t="s">
        <v>414</v>
      </c>
      <c r="Y231" s="220" t="s">
        <v>198</v>
      </c>
      <c r="Z231" s="210"/>
      <c r="AA231" s="210"/>
      <c r="AB231" s="210"/>
      <c r="AC231" s="210"/>
      <c r="AD231" s="210"/>
      <c r="AE231" s="210"/>
      <c r="AF231" s="210"/>
      <c r="AG231" s="210" t="s">
        <v>415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2" x14ac:dyDescent="0.2">
      <c r="A232" s="217"/>
      <c r="B232" s="218"/>
      <c r="C232" s="255" t="s">
        <v>435</v>
      </c>
      <c r="D232" s="248"/>
      <c r="E232" s="248"/>
      <c r="F232" s="248"/>
      <c r="G232" s="248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20"/>
      <c r="Z232" s="210"/>
      <c r="AA232" s="210"/>
      <c r="AB232" s="210"/>
      <c r="AC232" s="210"/>
      <c r="AD232" s="210"/>
      <c r="AE232" s="210"/>
      <c r="AF232" s="210"/>
      <c r="AG232" s="210" t="s">
        <v>364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31">
        <v>45</v>
      </c>
      <c r="B233" s="232" t="s">
        <v>436</v>
      </c>
      <c r="C233" s="250" t="s">
        <v>437</v>
      </c>
      <c r="D233" s="233" t="s">
        <v>412</v>
      </c>
      <c r="E233" s="234">
        <v>1</v>
      </c>
      <c r="F233" s="235"/>
      <c r="G233" s="236">
        <f>ROUND(E233*F233,2)</f>
        <v>0</v>
      </c>
      <c r="H233" s="235"/>
      <c r="I233" s="236">
        <f>ROUND(E233*H233,2)</f>
        <v>0</v>
      </c>
      <c r="J233" s="235"/>
      <c r="K233" s="236">
        <f>ROUND(E233*J233,2)</f>
        <v>0</v>
      </c>
      <c r="L233" s="236">
        <v>21</v>
      </c>
      <c r="M233" s="236">
        <f>G233*(1+L233/100)</f>
        <v>0</v>
      </c>
      <c r="N233" s="234">
        <v>0</v>
      </c>
      <c r="O233" s="234">
        <f>ROUND(E233*N233,2)</f>
        <v>0</v>
      </c>
      <c r="P233" s="234">
        <v>0</v>
      </c>
      <c r="Q233" s="234">
        <f>ROUND(E233*P233,2)</f>
        <v>0</v>
      </c>
      <c r="R233" s="236"/>
      <c r="S233" s="236" t="s">
        <v>196</v>
      </c>
      <c r="T233" s="237" t="s">
        <v>413</v>
      </c>
      <c r="U233" s="220">
        <v>0</v>
      </c>
      <c r="V233" s="220">
        <f>ROUND(E233*U233,2)</f>
        <v>0</v>
      </c>
      <c r="W233" s="220"/>
      <c r="X233" s="220" t="s">
        <v>414</v>
      </c>
      <c r="Y233" s="220" t="s">
        <v>198</v>
      </c>
      <c r="Z233" s="210"/>
      <c r="AA233" s="210"/>
      <c r="AB233" s="210"/>
      <c r="AC233" s="210"/>
      <c r="AD233" s="210"/>
      <c r="AE233" s="210"/>
      <c r="AF233" s="210"/>
      <c r="AG233" s="210" t="s">
        <v>415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33.75" outlineLevel="2" x14ac:dyDescent="0.2">
      <c r="A234" s="217"/>
      <c r="B234" s="218"/>
      <c r="C234" s="255" t="s">
        <v>438</v>
      </c>
      <c r="D234" s="248"/>
      <c r="E234" s="248"/>
      <c r="F234" s="248"/>
      <c r="G234" s="248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20"/>
      <c r="Z234" s="210"/>
      <c r="AA234" s="210"/>
      <c r="AB234" s="210"/>
      <c r="AC234" s="210"/>
      <c r="AD234" s="210"/>
      <c r="AE234" s="210"/>
      <c r="AF234" s="210"/>
      <c r="AG234" s="210" t="s">
        <v>364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38" t="str">
        <f>C234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34" s="210"/>
      <c r="BC234" s="210"/>
      <c r="BD234" s="210"/>
      <c r="BE234" s="210"/>
      <c r="BF234" s="210"/>
      <c r="BG234" s="210"/>
      <c r="BH234" s="210"/>
    </row>
    <row r="235" spans="1:60" x14ac:dyDescent="0.2">
      <c r="A235" s="224" t="s">
        <v>190</v>
      </c>
      <c r="B235" s="225" t="s">
        <v>162</v>
      </c>
      <c r="C235" s="249" t="s">
        <v>28</v>
      </c>
      <c r="D235" s="226"/>
      <c r="E235" s="227"/>
      <c r="F235" s="228"/>
      <c r="G235" s="228">
        <f>SUMIF(AG236:AG248,"&lt;&gt;NOR",G236:G248)</f>
        <v>0</v>
      </c>
      <c r="H235" s="228"/>
      <c r="I235" s="228">
        <f>SUM(I236:I248)</f>
        <v>0</v>
      </c>
      <c r="J235" s="228"/>
      <c r="K235" s="228">
        <f>SUM(K236:K248)</f>
        <v>0</v>
      </c>
      <c r="L235" s="228"/>
      <c r="M235" s="228">
        <f>SUM(M236:M248)</f>
        <v>0</v>
      </c>
      <c r="N235" s="227"/>
      <c r="O235" s="227">
        <f>SUM(O236:O248)</f>
        <v>0</v>
      </c>
      <c r="P235" s="227"/>
      <c r="Q235" s="227">
        <f>SUM(Q236:Q248)</f>
        <v>0</v>
      </c>
      <c r="R235" s="228"/>
      <c r="S235" s="228"/>
      <c r="T235" s="229"/>
      <c r="U235" s="223"/>
      <c r="V235" s="223">
        <f>SUM(V236:V248)</f>
        <v>0.37</v>
      </c>
      <c r="W235" s="223"/>
      <c r="X235" s="223"/>
      <c r="Y235" s="223"/>
      <c r="AG235" t="s">
        <v>191</v>
      </c>
    </row>
    <row r="236" spans="1:60" outlineLevel="1" x14ac:dyDescent="0.2">
      <c r="A236" s="231">
        <v>46</v>
      </c>
      <c r="B236" s="232" t="s">
        <v>439</v>
      </c>
      <c r="C236" s="250" t="s">
        <v>440</v>
      </c>
      <c r="D236" s="233" t="s">
        <v>441</v>
      </c>
      <c r="E236" s="234">
        <v>2</v>
      </c>
      <c r="F236" s="235"/>
      <c r="G236" s="236">
        <f>ROUND(E236*F236,2)</f>
        <v>0</v>
      </c>
      <c r="H236" s="235"/>
      <c r="I236" s="236">
        <f>ROUND(E236*H236,2)</f>
        <v>0</v>
      </c>
      <c r="J236" s="235"/>
      <c r="K236" s="236">
        <f>ROUND(E236*J236,2)</f>
        <v>0</v>
      </c>
      <c r="L236" s="236">
        <v>21</v>
      </c>
      <c r="M236" s="236">
        <f>G236*(1+L236/100)</f>
        <v>0</v>
      </c>
      <c r="N236" s="234">
        <v>0</v>
      </c>
      <c r="O236" s="234">
        <f>ROUND(E236*N236,2)</f>
        <v>0</v>
      </c>
      <c r="P236" s="234">
        <v>0</v>
      </c>
      <c r="Q236" s="234">
        <f>ROUND(E236*P236,2)</f>
        <v>0</v>
      </c>
      <c r="R236" s="236"/>
      <c r="S236" s="236" t="s">
        <v>318</v>
      </c>
      <c r="T236" s="237" t="s">
        <v>413</v>
      </c>
      <c r="U236" s="220">
        <v>0.184</v>
      </c>
      <c r="V236" s="220">
        <f>ROUND(E236*U236,2)</f>
        <v>0.37</v>
      </c>
      <c r="W236" s="220"/>
      <c r="X236" s="220" t="s">
        <v>197</v>
      </c>
      <c r="Y236" s="220" t="s">
        <v>198</v>
      </c>
      <c r="Z236" s="210"/>
      <c r="AA236" s="210"/>
      <c r="AB236" s="210"/>
      <c r="AC236" s="210"/>
      <c r="AD236" s="210"/>
      <c r="AE236" s="210"/>
      <c r="AF236" s="210"/>
      <c r="AG236" s="210" t="s">
        <v>199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">
      <c r="A237" s="217"/>
      <c r="B237" s="218"/>
      <c r="C237" s="252" t="s">
        <v>442</v>
      </c>
      <c r="D237" s="221"/>
      <c r="E237" s="222"/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203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">
      <c r="A238" s="217"/>
      <c r="B238" s="218"/>
      <c r="C238" s="252" t="s">
        <v>304</v>
      </c>
      <c r="D238" s="221"/>
      <c r="E238" s="222"/>
      <c r="F238" s="220"/>
      <c r="G238" s="220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20"/>
      <c r="Z238" s="210"/>
      <c r="AA238" s="210"/>
      <c r="AB238" s="210"/>
      <c r="AC238" s="210"/>
      <c r="AD238" s="210"/>
      <c r="AE238" s="210"/>
      <c r="AF238" s="210"/>
      <c r="AG238" s="210" t="s">
        <v>203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ht="22.5" outlineLevel="3" x14ac:dyDescent="0.2">
      <c r="A239" s="217"/>
      <c r="B239" s="218"/>
      <c r="C239" s="252" t="s">
        <v>443</v>
      </c>
      <c r="D239" s="221"/>
      <c r="E239" s="222">
        <v>2</v>
      </c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203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31">
        <v>47</v>
      </c>
      <c r="B240" s="232" t="s">
        <v>444</v>
      </c>
      <c r="C240" s="250" t="s">
        <v>445</v>
      </c>
      <c r="D240" s="233" t="s">
        <v>446</v>
      </c>
      <c r="E240" s="234">
        <v>2</v>
      </c>
      <c r="F240" s="235"/>
      <c r="G240" s="236">
        <f>ROUND(E240*F240,2)</f>
        <v>0</v>
      </c>
      <c r="H240" s="235"/>
      <c r="I240" s="236">
        <f>ROUND(E240*H240,2)</f>
        <v>0</v>
      </c>
      <c r="J240" s="235"/>
      <c r="K240" s="236">
        <f>ROUND(E240*J240,2)</f>
        <v>0</v>
      </c>
      <c r="L240" s="236">
        <v>21</v>
      </c>
      <c r="M240" s="236">
        <f>G240*(1+L240/100)</f>
        <v>0</v>
      </c>
      <c r="N240" s="234">
        <v>0</v>
      </c>
      <c r="O240" s="234">
        <f>ROUND(E240*N240,2)</f>
        <v>0</v>
      </c>
      <c r="P240" s="234">
        <v>0</v>
      </c>
      <c r="Q240" s="234">
        <f>ROUND(E240*P240,2)</f>
        <v>0</v>
      </c>
      <c r="R240" s="236" t="s">
        <v>447</v>
      </c>
      <c r="S240" s="236" t="s">
        <v>196</v>
      </c>
      <c r="T240" s="237" t="s">
        <v>196</v>
      </c>
      <c r="U240" s="220">
        <v>0</v>
      </c>
      <c r="V240" s="220">
        <f>ROUND(E240*U240,2)</f>
        <v>0</v>
      </c>
      <c r="W240" s="220"/>
      <c r="X240" s="220" t="s">
        <v>448</v>
      </c>
      <c r="Y240" s="220" t="s">
        <v>198</v>
      </c>
      <c r="Z240" s="210"/>
      <c r="AA240" s="210"/>
      <c r="AB240" s="210"/>
      <c r="AC240" s="210"/>
      <c r="AD240" s="210"/>
      <c r="AE240" s="210"/>
      <c r="AF240" s="210"/>
      <c r="AG240" s="210" t="s">
        <v>449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2" x14ac:dyDescent="0.2">
      <c r="A241" s="217"/>
      <c r="B241" s="218"/>
      <c r="C241" s="255" t="s">
        <v>450</v>
      </c>
      <c r="D241" s="248"/>
      <c r="E241" s="248"/>
      <c r="F241" s="248"/>
      <c r="G241" s="248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10"/>
      <c r="AA241" s="210"/>
      <c r="AB241" s="210"/>
      <c r="AC241" s="210"/>
      <c r="AD241" s="210"/>
      <c r="AE241" s="210"/>
      <c r="AF241" s="210"/>
      <c r="AG241" s="210" t="s">
        <v>364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">
      <c r="A242" s="217"/>
      <c r="B242" s="218"/>
      <c r="C242" s="253" t="s">
        <v>451</v>
      </c>
      <c r="D242" s="240"/>
      <c r="E242" s="240"/>
      <c r="F242" s="240"/>
      <c r="G242" s="240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220"/>
      <c r="Z242" s="210"/>
      <c r="AA242" s="210"/>
      <c r="AB242" s="210"/>
      <c r="AC242" s="210"/>
      <c r="AD242" s="210"/>
      <c r="AE242" s="210"/>
      <c r="AF242" s="210"/>
      <c r="AG242" s="210" t="s">
        <v>364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">
      <c r="A243" s="217"/>
      <c r="B243" s="218"/>
      <c r="C243" s="253" t="s">
        <v>452</v>
      </c>
      <c r="D243" s="240"/>
      <c r="E243" s="240"/>
      <c r="F243" s="240"/>
      <c r="G243" s="240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20"/>
      <c r="Z243" s="210"/>
      <c r="AA243" s="210"/>
      <c r="AB243" s="210"/>
      <c r="AC243" s="210"/>
      <c r="AD243" s="210"/>
      <c r="AE243" s="210"/>
      <c r="AF243" s="210"/>
      <c r="AG243" s="210" t="s">
        <v>364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ht="22.5" outlineLevel="2" x14ac:dyDescent="0.2">
      <c r="A244" s="217"/>
      <c r="B244" s="218"/>
      <c r="C244" s="252" t="s">
        <v>453</v>
      </c>
      <c r="D244" s="221"/>
      <c r="E244" s="222"/>
      <c r="F244" s="220"/>
      <c r="G244" s="220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220"/>
      <c r="Z244" s="210"/>
      <c r="AA244" s="210"/>
      <c r="AB244" s="210"/>
      <c r="AC244" s="210"/>
      <c r="AD244" s="210"/>
      <c r="AE244" s="210"/>
      <c r="AF244" s="210"/>
      <c r="AG244" s="210" t="s">
        <v>203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">
      <c r="A245" s="217"/>
      <c r="B245" s="218"/>
      <c r="C245" s="252" t="s">
        <v>454</v>
      </c>
      <c r="D245" s="221"/>
      <c r="E245" s="222">
        <v>2</v>
      </c>
      <c r="F245" s="220"/>
      <c r="G245" s="22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10"/>
      <c r="AA245" s="210"/>
      <c r="AB245" s="210"/>
      <c r="AC245" s="210"/>
      <c r="AD245" s="210"/>
      <c r="AE245" s="210"/>
      <c r="AF245" s="210"/>
      <c r="AG245" s="210" t="s">
        <v>203</v>
      </c>
      <c r="AH245" s="210">
        <v>5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31">
        <v>48</v>
      </c>
      <c r="B246" s="232" t="s">
        <v>455</v>
      </c>
      <c r="C246" s="250" t="s">
        <v>456</v>
      </c>
      <c r="D246" s="233" t="s">
        <v>412</v>
      </c>
      <c r="E246" s="234">
        <v>1</v>
      </c>
      <c r="F246" s="235"/>
      <c r="G246" s="236">
        <f>ROUND(E246*F246,2)</f>
        <v>0</v>
      </c>
      <c r="H246" s="235"/>
      <c r="I246" s="236">
        <f>ROUND(E246*H246,2)</f>
        <v>0</v>
      </c>
      <c r="J246" s="235"/>
      <c r="K246" s="236">
        <f>ROUND(E246*J246,2)</f>
        <v>0</v>
      </c>
      <c r="L246" s="236">
        <v>21</v>
      </c>
      <c r="M246" s="236">
        <f>G246*(1+L246/100)</f>
        <v>0</v>
      </c>
      <c r="N246" s="234">
        <v>0</v>
      </c>
      <c r="O246" s="234">
        <f>ROUND(E246*N246,2)</f>
        <v>0</v>
      </c>
      <c r="P246" s="234">
        <v>0</v>
      </c>
      <c r="Q246" s="234">
        <f>ROUND(E246*P246,2)</f>
        <v>0</v>
      </c>
      <c r="R246" s="236"/>
      <c r="S246" s="236" t="s">
        <v>196</v>
      </c>
      <c r="T246" s="237" t="s">
        <v>413</v>
      </c>
      <c r="U246" s="220">
        <v>0</v>
      </c>
      <c r="V246" s="220">
        <f>ROUND(E246*U246,2)</f>
        <v>0</v>
      </c>
      <c r="W246" s="220"/>
      <c r="X246" s="220" t="s">
        <v>414</v>
      </c>
      <c r="Y246" s="220" t="s">
        <v>198</v>
      </c>
      <c r="Z246" s="210"/>
      <c r="AA246" s="210"/>
      <c r="AB246" s="210"/>
      <c r="AC246" s="210"/>
      <c r="AD246" s="210"/>
      <c r="AE246" s="210"/>
      <c r="AF246" s="210"/>
      <c r="AG246" s="210" t="s">
        <v>415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2" x14ac:dyDescent="0.2">
      <c r="A247" s="217"/>
      <c r="B247" s="218"/>
      <c r="C247" s="255" t="s">
        <v>457</v>
      </c>
      <c r="D247" s="248"/>
      <c r="E247" s="248"/>
      <c r="F247" s="248"/>
      <c r="G247" s="248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20"/>
      <c r="Z247" s="210"/>
      <c r="AA247" s="210"/>
      <c r="AB247" s="210"/>
      <c r="AC247" s="210"/>
      <c r="AD247" s="210"/>
      <c r="AE247" s="210"/>
      <c r="AF247" s="210"/>
      <c r="AG247" s="210" t="s">
        <v>364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38" t="str">
        <f>C247</f>
        <v>Náklady zhotovitele, které vzniknou v souvislosti s povinnostmi zhotovitele při předání a převzetí díla.</v>
      </c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31">
        <v>49</v>
      </c>
      <c r="B248" s="232" t="s">
        <v>458</v>
      </c>
      <c r="C248" s="250" t="s">
        <v>459</v>
      </c>
      <c r="D248" s="233" t="s">
        <v>412</v>
      </c>
      <c r="E248" s="234">
        <v>1</v>
      </c>
      <c r="F248" s="235"/>
      <c r="G248" s="236">
        <f>ROUND(E248*F248,2)</f>
        <v>0</v>
      </c>
      <c r="H248" s="235"/>
      <c r="I248" s="236">
        <f>ROUND(E248*H248,2)</f>
        <v>0</v>
      </c>
      <c r="J248" s="235"/>
      <c r="K248" s="236">
        <f>ROUND(E248*J248,2)</f>
        <v>0</v>
      </c>
      <c r="L248" s="236">
        <v>21</v>
      </c>
      <c r="M248" s="236">
        <f>G248*(1+L248/100)</f>
        <v>0</v>
      </c>
      <c r="N248" s="234">
        <v>0</v>
      </c>
      <c r="O248" s="234">
        <f>ROUND(E248*N248,2)</f>
        <v>0</v>
      </c>
      <c r="P248" s="234">
        <v>0</v>
      </c>
      <c r="Q248" s="234">
        <f>ROUND(E248*P248,2)</f>
        <v>0</v>
      </c>
      <c r="R248" s="236"/>
      <c r="S248" s="236" t="s">
        <v>318</v>
      </c>
      <c r="T248" s="237" t="s">
        <v>413</v>
      </c>
      <c r="U248" s="220">
        <v>0</v>
      </c>
      <c r="V248" s="220">
        <f>ROUND(E248*U248,2)</f>
        <v>0</v>
      </c>
      <c r="W248" s="220"/>
      <c r="X248" s="220" t="s">
        <v>414</v>
      </c>
      <c r="Y248" s="220" t="s">
        <v>198</v>
      </c>
      <c r="Z248" s="210"/>
      <c r="AA248" s="210"/>
      <c r="AB248" s="210"/>
      <c r="AC248" s="210"/>
      <c r="AD248" s="210"/>
      <c r="AE248" s="210"/>
      <c r="AF248" s="210"/>
      <c r="AG248" s="210" t="s">
        <v>415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x14ac:dyDescent="0.2">
      <c r="A249" s="3"/>
      <c r="B249" s="4"/>
      <c r="C249" s="256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AE249">
        <v>15</v>
      </c>
      <c r="AF249">
        <v>21</v>
      </c>
      <c r="AG249" t="s">
        <v>176</v>
      </c>
    </row>
    <row r="250" spans="1:60" x14ac:dyDescent="0.2">
      <c r="A250" s="213"/>
      <c r="B250" s="214" t="s">
        <v>29</v>
      </c>
      <c r="C250" s="257"/>
      <c r="D250" s="215"/>
      <c r="E250" s="216"/>
      <c r="F250" s="216"/>
      <c r="G250" s="230">
        <f>G8+G50+G80+G131+G135+G164+G170+G210+G218+G235</f>
        <v>0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AE250">
        <f>SUMIF(L7:L248,AE249,G7:G248)</f>
        <v>0</v>
      </c>
      <c r="AF250">
        <f>SUMIF(L7:L248,AF249,G7:G248)</f>
        <v>0</v>
      </c>
      <c r="AG250" t="s">
        <v>460</v>
      </c>
    </row>
    <row r="251" spans="1:60" x14ac:dyDescent="0.2">
      <c r="C251" s="258"/>
      <c r="D251" s="10"/>
      <c r="AG251" t="s">
        <v>461</v>
      </c>
    </row>
    <row r="252" spans="1:60" x14ac:dyDescent="0.2">
      <c r="D252" s="10"/>
    </row>
    <row r="253" spans="1:60" x14ac:dyDescent="0.2">
      <c r="D253" s="10"/>
    </row>
    <row r="254" spans="1:60" x14ac:dyDescent="0.2">
      <c r="D254" s="10"/>
    </row>
    <row r="255" spans="1:60" x14ac:dyDescent="0.2">
      <c r="D255" s="10"/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Kf6MbTSwnLZQrub5YnBd7KSXAwTHfWmfLZtHy/PAN4QygrR0PBhvQBW2AWlrRgalSmIUIdjsRpVxB2oHnvKXg==" saltValue="VCtZvMGOH/TLFiwGyMY7Zw==" spinCount="100000" sheet="1" formatRows="0"/>
  <mergeCells count="43">
    <mergeCell ref="C247:G247"/>
    <mergeCell ref="C230:G230"/>
    <mergeCell ref="C232:G232"/>
    <mergeCell ref="C234:G234"/>
    <mergeCell ref="C241:G241"/>
    <mergeCell ref="C242:G242"/>
    <mergeCell ref="C243:G243"/>
    <mergeCell ref="C201:G201"/>
    <mergeCell ref="C206:G206"/>
    <mergeCell ref="C222:G222"/>
    <mergeCell ref="C224:G224"/>
    <mergeCell ref="C226:G226"/>
    <mergeCell ref="C228:G228"/>
    <mergeCell ref="C174:G174"/>
    <mergeCell ref="C175:G175"/>
    <mergeCell ref="C176:G176"/>
    <mergeCell ref="C185:G185"/>
    <mergeCell ref="C189:G189"/>
    <mergeCell ref="C197:G197"/>
    <mergeCell ref="C141:G141"/>
    <mergeCell ref="C155:G155"/>
    <mergeCell ref="C160:G160"/>
    <mergeCell ref="C166:G166"/>
    <mergeCell ref="C172:G172"/>
    <mergeCell ref="C173:G173"/>
    <mergeCell ref="C66:G66"/>
    <mergeCell ref="C86:G86"/>
    <mergeCell ref="C91:G91"/>
    <mergeCell ref="C96:G96"/>
    <mergeCell ref="C133:G133"/>
    <mergeCell ref="C137:G137"/>
    <mergeCell ref="C24:G24"/>
    <mergeCell ref="C29:G29"/>
    <mergeCell ref="C38:G38"/>
    <mergeCell ref="C47:G47"/>
    <mergeCell ref="C56:G56"/>
    <mergeCell ref="C61:G61"/>
    <mergeCell ref="A1:G1"/>
    <mergeCell ref="C2:G2"/>
    <mergeCell ref="C3:G3"/>
    <mergeCell ref="C4:G4"/>
    <mergeCell ref="C10:G10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25884-7D7B-4FAD-8729-82145A76AED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163</v>
      </c>
      <c r="B1" s="195"/>
      <c r="C1" s="195"/>
      <c r="D1" s="195"/>
      <c r="E1" s="195"/>
      <c r="F1" s="195"/>
      <c r="G1" s="195"/>
      <c r="AG1" t="s">
        <v>164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165</v>
      </c>
    </row>
    <row r="3" spans="1:60" ht="24.95" customHeight="1" x14ac:dyDescent="0.2">
      <c r="A3" s="196" t="s">
        <v>8</v>
      </c>
      <c r="B3" s="49" t="s">
        <v>54</v>
      </c>
      <c r="C3" s="199" t="s">
        <v>55</v>
      </c>
      <c r="D3" s="197"/>
      <c r="E3" s="197"/>
      <c r="F3" s="197"/>
      <c r="G3" s="198"/>
      <c r="AC3" s="174" t="s">
        <v>165</v>
      </c>
      <c r="AG3" t="s">
        <v>166</v>
      </c>
    </row>
    <row r="4" spans="1:60" ht="24.95" customHeight="1" x14ac:dyDescent="0.2">
      <c r="A4" s="200" t="s">
        <v>9</v>
      </c>
      <c r="B4" s="201" t="s">
        <v>58</v>
      </c>
      <c r="C4" s="202" t="s">
        <v>59</v>
      </c>
      <c r="D4" s="203"/>
      <c r="E4" s="203"/>
      <c r="F4" s="203"/>
      <c r="G4" s="204"/>
      <c r="AG4" t="s">
        <v>167</v>
      </c>
    </row>
    <row r="5" spans="1:60" x14ac:dyDescent="0.2">
      <c r="D5" s="10"/>
    </row>
    <row r="6" spans="1:60" ht="38.25" x14ac:dyDescent="0.2">
      <c r="A6" s="206" t="s">
        <v>168</v>
      </c>
      <c r="B6" s="208" t="s">
        <v>169</v>
      </c>
      <c r="C6" s="208" t="s">
        <v>170</v>
      </c>
      <c r="D6" s="207" t="s">
        <v>171</v>
      </c>
      <c r="E6" s="206" t="s">
        <v>172</v>
      </c>
      <c r="F6" s="205" t="s">
        <v>173</v>
      </c>
      <c r="G6" s="206" t="s">
        <v>29</v>
      </c>
      <c r="H6" s="209" t="s">
        <v>30</v>
      </c>
      <c r="I6" s="209" t="s">
        <v>174</v>
      </c>
      <c r="J6" s="209" t="s">
        <v>31</v>
      </c>
      <c r="K6" s="209" t="s">
        <v>175</v>
      </c>
      <c r="L6" s="209" t="s">
        <v>176</v>
      </c>
      <c r="M6" s="209" t="s">
        <v>177</v>
      </c>
      <c r="N6" s="209" t="s">
        <v>178</v>
      </c>
      <c r="O6" s="209" t="s">
        <v>179</v>
      </c>
      <c r="P6" s="209" t="s">
        <v>180</v>
      </c>
      <c r="Q6" s="209" t="s">
        <v>181</v>
      </c>
      <c r="R6" s="209" t="s">
        <v>182</v>
      </c>
      <c r="S6" s="209" t="s">
        <v>183</v>
      </c>
      <c r="T6" s="209" t="s">
        <v>184</v>
      </c>
      <c r="U6" s="209" t="s">
        <v>185</v>
      </c>
      <c r="V6" s="209" t="s">
        <v>186</v>
      </c>
      <c r="W6" s="209" t="s">
        <v>187</v>
      </c>
      <c r="X6" s="209" t="s">
        <v>188</v>
      </c>
      <c r="Y6" s="209" t="s">
        <v>189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190</v>
      </c>
      <c r="B8" s="225" t="s">
        <v>116</v>
      </c>
      <c r="C8" s="249" t="s">
        <v>117</v>
      </c>
      <c r="D8" s="226"/>
      <c r="E8" s="227"/>
      <c r="F8" s="228"/>
      <c r="G8" s="228">
        <f>SUMIF(AG9:AG106,"&lt;&gt;NOR",G9:G106)</f>
        <v>0</v>
      </c>
      <c r="H8" s="228"/>
      <c r="I8" s="228">
        <f>SUM(I9:I106)</f>
        <v>0</v>
      </c>
      <c r="J8" s="228"/>
      <c r="K8" s="228">
        <f>SUM(K9:K106)</f>
        <v>0</v>
      </c>
      <c r="L8" s="228"/>
      <c r="M8" s="228">
        <f>SUM(M9:M106)</f>
        <v>0</v>
      </c>
      <c r="N8" s="227"/>
      <c r="O8" s="227">
        <f>SUM(O9:O106)</f>
        <v>0</v>
      </c>
      <c r="P8" s="227"/>
      <c r="Q8" s="227">
        <f>SUM(Q9:Q106)</f>
        <v>0</v>
      </c>
      <c r="R8" s="228"/>
      <c r="S8" s="228"/>
      <c r="T8" s="229"/>
      <c r="U8" s="223"/>
      <c r="V8" s="223">
        <f>SUM(V9:V106)</f>
        <v>12.520000000000001</v>
      </c>
      <c r="W8" s="223"/>
      <c r="X8" s="223"/>
      <c r="Y8" s="223"/>
      <c r="AG8" t="s">
        <v>191</v>
      </c>
    </row>
    <row r="9" spans="1:60" outlineLevel="1" x14ac:dyDescent="0.2">
      <c r="A9" s="231">
        <v>1</v>
      </c>
      <c r="B9" s="232" t="s">
        <v>462</v>
      </c>
      <c r="C9" s="250" t="s">
        <v>463</v>
      </c>
      <c r="D9" s="233" t="s">
        <v>194</v>
      </c>
      <c r="E9" s="234">
        <v>4.05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 t="s">
        <v>195</v>
      </c>
      <c r="S9" s="236" t="s">
        <v>196</v>
      </c>
      <c r="T9" s="237" t="s">
        <v>196</v>
      </c>
      <c r="U9" s="220">
        <v>0.223</v>
      </c>
      <c r="V9" s="220">
        <f>ROUND(E9*U9,2)</f>
        <v>0.9</v>
      </c>
      <c r="W9" s="220"/>
      <c r="X9" s="220" t="s">
        <v>197</v>
      </c>
      <c r="Y9" s="220" t="s">
        <v>198</v>
      </c>
      <c r="Z9" s="210"/>
      <c r="AA9" s="210"/>
      <c r="AB9" s="210"/>
      <c r="AC9" s="210"/>
      <c r="AD9" s="210"/>
      <c r="AE9" s="210"/>
      <c r="AF9" s="210"/>
      <c r="AG9" s="210" t="s">
        <v>228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1" t="s">
        <v>200</v>
      </c>
      <c r="D10" s="239"/>
      <c r="E10" s="239"/>
      <c r="F10" s="239"/>
      <c r="G10" s="239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201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8" t="str">
        <f>C10</f>
        <v>s přemístěním výkopku v příčných profilech na vzdálenost do 15 m nebo s naložením na dopravní prostředek.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2" t="s">
        <v>464</v>
      </c>
      <c r="D11" s="221"/>
      <c r="E11" s="222"/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203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2" t="s">
        <v>465</v>
      </c>
      <c r="D12" s="221"/>
      <c r="E12" s="222"/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203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61" t="s">
        <v>466</v>
      </c>
      <c r="D13" s="259"/>
      <c r="E13" s="260"/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203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62" t="s">
        <v>467</v>
      </c>
      <c r="D14" s="259"/>
      <c r="E14" s="260">
        <v>0.3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203</v>
      </c>
      <c r="AH14" s="210">
        <v>2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17"/>
      <c r="B15" s="218"/>
      <c r="C15" s="261" t="s">
        <v>468</v>
      </c>
      <c r="D15" s="259"/>
      <c r="E15" s="260"/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203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52" t="s">
        <v>469</v>
      </c>
      <c r="D16" s="221"/>
      <c r="E16" s="222">
        <v>4.05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203</v>
      </c>
      <c r="AH16" s="210">
        <v>5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1">
        <v>2</v>
      </c>
      <c r="B17" s="232" t="s">
        <v>210</v>
      </c>
      <c r="C17" s="250" t="s">
        <v>211</v>
      </c>
      <c r="D17" s="233" t="s">
        <v>194</v>
      </c>
      <c r="E17" s="234">
        <v>2.0249999999999999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6" t="s">
        <v>195</v>
      </c>
      <c r="S17" s="236" t="s">
        <v>196</v>
      </c>
      <c r="T17" s="237" t="s">
        <v>196</v>
      </c>
      <c r="U17" s="220">
        <v>8.7999999999999995E-2</v>
      </c>
      <c r="V17" s="220">
        <f>ROUND(E17*U17,2)</f>
        <v>0.18</v>
      </c>
      <c r="W17" s="220"/>
      <c r="X17" s="220" t="s">
        <v>197</v>
      </c>
      <c r="Y17" s="220" t="s">
        <v>198</v>
      </c>
      <c r="Z17" s="210"/>
      <c r="AA17" s="210"/>
      <c r="AB17" s="210"/>
      <c r="AC17" s="210"/>
      <c r="AD17" s="210"/>
      <c r="AE17" s="210"/>
      <c r="AF17" s="210"/>
      <c r="AG17" s="210" t="s">
        <v>228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1" t="s">
        <v>200</v>
      </c>
      <c r="D18" s="239"/>
      <c r="E18" s="239"/>
      <c r="F18" s="239"/>
      <c r="G18" s="239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201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38" t="str">
        <f>C18</f>
        <v>s přemístěním výkopku v příčných profilech na vzdálenost do 15 m nebo s naložením na dopravní prostředek.</v>
      </c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2" t="s">
        <v>212</v>
      </c>
      <c r="D19" s="221"/>
      <c r="E19" s="222"/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203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52" t="s">
        <v>470</v>
      </c>
      <c r="D20" s="221"/>
      <c r="E20" s="222"/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203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2" t="s">
        <v>471</v>
      </c>
      <c r="D21" s="221"/>
      <c r="E21" s="222">
        <v>2.0249999999999999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203</v>
      </c>
      <c r="AH21" s="210">
        <v>5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1">
        <v>3</v>
      </c>
      <c r="B22" s="232" t="s">
        <v>472</v>
      </c>
      <c r="C22" s="250" t="s">
        <v>473</v>
      </c>
      <c r="D22" s="233" t="s">
        <v>194</v>
      </c>
      <c r="E22" s="234">
        <v>6.8775000000000004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4">
        <v>0</v>
      </c>
      <c r="O22" s="234">
        <f>ROUND(E22*N22,2)</f>
        <v>0</v>
      </c>
      <c r="P22" s="234">
        <v>0</v>
      </c>
      <c r="Q22" s="234">
        <f>ROUND(E22*P22,2)</f>
        <v>0</v>
      </c>
      <c r="R22" s="236" t="s">
        <v>195</v>
      </c>
      <c r="S22" s="236" t="s">
        <v>196</v>
      </c>
      <c r="T22" s="237" t="s">
        <v>196</v>
      </c>
      <c r="U22" s="220">
        <v>0.36499999999999999</v>
      </c>
      <c r="V22" s="220">
        <f>ROUND(E22*U22,2)</f>
        <v>2.5099999999999998</v>
      </c>
      <c r="W22" s="220"/>
      <c r="X22" s="220" t="s">
        <v>197</v>
      </c>
      <c r="Y22" s="220" t="s">
        <v>198</v>
      </c>
      <c r="Z22" s="210"/>
      <c r="AA22" s="210"/>
      <c r="AB22" s="210"/>
      <c r="AC22" s="210"/>
      <c r="AD22" s="210"/>
      <c r="AE22" s="210"/>
      <c r="AF22" s="210"/>
      <c r="AG22" s="210" t="s">
        <v>199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2" x14ac:dyDescent="0.2">
      <c r="A23" s="217"/>
      <c r="B23" s="218"/>
      <c r="C23" s="251" t="s">
        <v>474</v>
      </c>
      <c r="D23" s="239"/>
      <c r="E23" s="239"/>
      <c r="F23" s="239"/>
      <c r="G23" s="239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201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38" t="str">
        <f>C23</f>
        <v>zapažených i nezapažených s urovnáním dna do předepsaného profilu a spádu, s přehozením výkopku na přilehlém terénu na vzdálenost do 3 m od podélné osy rýhy nebo s naložením výkopku na dopravní prostředek.</v>
      </c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2" t="s">
        <v>475</v>
      </c>
      <c r="D24" s="221"/>
      <c r="E24" s="222"/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203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2" t="s">
        <v>476</v>
      </c>
      <c r="D25" s="221"/>
      <c r="E25" s="222"/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203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61" t="s">
        <v>466</v>
      </c>
      <c r="D26" s="259"/>
      <c r="E26" s="260"/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203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62" t="s">
        <v>477</v>
      </c>
      <c r="D27" s="259"/>
      <c r="E27" s="260">
        <v>6.25E-2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203</v>
      </c>
      <c r="AH27" s="210">
        <v>2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61" t="s">
        <v>468</v>
      </c>
      <c r="D28" s="259"/>
      <c r="E28" s="260"/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203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52" t="s">
        <v>478</v>
      </c>
      <c r="D29" s="221"/>
      <c r="E29" s="222">
        <v>0.9375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203</v>
      </c>
      <c r="AH29" s="210">
        <v>5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52" t="s">
        <v>479</v>
      </c>
      <c r="D30" s="221"/>
      <c r="E30" s="222"/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203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61" t="s">
        <v>466</v>
      </c>
      <c r="D31" s="259"/>
      <c r="E31" s="260"/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203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62" t="s">
        <v>480</v>
      </c>
      <c r="D32" s="259"/>
      <c r="E32" s="260">
        <v>0.16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203</v>
      </c>
      <c r="AH32" s="210">
        <v>2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61" t="s">
        <v>468</v>
      </c>
      <c r="D33" s="259"/>
      <c r="E33" s="260"/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203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52" t="s">
        <v>481</v>
      </c>
      <c r="D34" s="221"/>
      <c r="E34" s="222">
        <v>2.64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203</v>
      </c>
      <c r="AH34" s="210">
        <v>5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52" t="s">
        <v>482</v>
      </c>
      <c r="D35" s="221"/>
      <c r="E35" s="222"/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203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61" t="s">
        <v>466</v>
      </c>
      <c r="D36" s="259"/>
      <c r="E36" s="260"/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203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62" t="s">
        <v>483</v>
      </c>
      <c r="D37" s="259"/>
      <c r="E37" s="260">
        <v>0.22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203</v>
      </c>
      <c r="AH37" s="210">
        <v>2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61" t="s">
        <v>468</v>
      </c>
      <c r="D38" s="259"/>
      <c r="E38" s="260"/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203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52" t="s">
        <v>484</v>
      </c>
      <c r="D39" s="221"/>
      <c r="E39" s="222">
        <v>3.3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203</v>
      </c>
      <c r="AH39" s="210">
        <v>5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1">
        <v>4</v>
      </c>
      <c r="B40" s="232" t="s">
        <v>485</v>
      </c>
      <c r="C40" s="250" t="s">
        <v>486</v>
      </c>
      <c r="D40" s="233" t="s">
        <v>194</v>
      </c>
      <c r="E40" s="234">
        <v>3.4387500000000002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4">
        <v>0</v>
      </c>
      <c r="O40" s="234">
        <f>ROUND(E40*N40,2)</f>
        <v>0</v>
      </c>
      <c r="P40" s="234">
        <v>0</v>
      </c>
      <c r="Q40" s="234">
        <f>ROUND(E40*P40,2)</f>
        <v>0</v>
      </c>
      <c r="R40" s="236" t="s">
        <v>195</v>
      </c>
      <c r="S40" s="236" t="s">
        <v>196</v>
      </c>
      <c r="T40" s="237" t="s">
        <v>196</v>
      </c>
      <c r="U40" s="220">
        <v>0.64680000000000004</v>
      </c>
      <c r="V40" s="220">
        <f>ROUND(E40*U40,2)</f>
        <v>2.2200000000000002</v>
      </c>
      <c r="W40" s="220"/>
      <c r="X40" s="220" t="s">
        <v>197</v>
      </c>
      <c r="Y40" s="220" t="s">
        <v>198</v>
      </c>
      <c r="Z40" s="210"/>
      <c r="AA40" s="210"/>
      <c r="AB40" s="210"/>
      <c r="AC40" s="210"/>
      <c r="AD40" s="210"/>
      <c r="AE40" s="210"/>
      <c r="AF40" s="210"/>
      <c r="AG40" s="210" t="s">
        <v>199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2" x14ac:dyDescent="0.2">
      <c r="A41" s="217"/>
      <c r="B41" s="218"/>
      <c r="C41" s="251" t="s">
        <v>474</v>
      </c>
      <c r="D41" s="239"/>
      <c r="E41" s="239"/>
      <c r="F41" s="239"/>
      <c r="G41" s="239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201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38" t="str">
        <f>C41</f>
        <v>zapažených i nezapažených s urovnáním dna do předepsaného profilu a spádu, s přehozením výkopku na přilehlém terénu na vzdálenost do 3 m od podélné osy rýhy nebo s naložením výkopku na dopravní prostředek.</v>
      </c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2" t="s">
        <v>212</v>
      </c>
      <c r="D42" s="221"/>
      <c r="E42" s="222"/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203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52" t="s">
        <v>487</v>
      </c>
      <c r="D43" s="221"/>
      <c r="E43" s="222"/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203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52" t="s">
        <v>488</v>
      </c>
      <c r="D44" s="221"/>
      <c r="E44" s="222">
        <v>3.4387500000000002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203</v>
      </c>
      <c r="AH44" s="210">
        <v>5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1">
        <v>5</v>
      </c>
      <c r="B45" s="232" t="s">
        <v>489</v>
      </c>
      <c r="C45" s="250" t="s">
        <v>490</v>
      </c>
      <c r="D45" s="233" t="s">
        <v>194</v>
      </c>
      <c r="E45" s="234">
        <v>5.94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4">
        <v>0</v>
      </c>
      <c r="O45" s="234">
        <f>ROUND(E45*N45,2)</f>
        <v>0</v>
      </c>
      <c r="P45" s="234">
        <v>0</v>
      </c>
      <c r="Q45" s="234">
        <f>ROUND(E45*P45,2)</f>
        <v>0</v>
      </c>
      <c r="R45" s="236" t="s">
        <v>195</v>
      </c>
      <c r="S45" s="236" t="s">
        <v>196</v>
      </c>
      <c r="T45" s="237" t="s">
        <v>196</v>
      </c>
      <c r="U45" s="220">
        <v>1.0999999999999999E-2</v>
      </c>
      <c r="V45" s="220">
        <f>ROUND(E45*U45,2)</f>
        <v>7.0000000000000007E-2</v>
      </c>
      <c r="W45" s="220"/>
      <c r="X45" s="220" t="s">
        <v>197</v>
      </c>
      <c r="Y45" s="220" t="s">
        <v>198</v>
      </c>
      <c r="Z45" s="210"/>
      <c r="AA45" s="210"/>
      <c r="AB45" s="210"/>
      <c r="AC45" s="210"/>
      <c r="AD45" s="210"/>
      <c r="AE45" s="210"/>
      <c r="AF45" s="210"/>
      <c r="AG45" s="210" t="s">
        <v>228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1" t="s">
        <v>491</v>
      </c>
      <c r="D46" s="239"/>
      <c r="E46" s="239"/>
      <c r="F46" s="239"/>
      <c r="G46" s="239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201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38" t="str">
        <f>C46</f>
        <v>po suchu, bez ohledu na druh dopravního prostředku, bez naložení výkopku, avšak se složením bez rozhrnutí,</v>
      </c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2" t="s">
        <v>492</v>
      </c>
      <c r="D47" s="221"/>
      <c r="E47" s="222"/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203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52" t="s">
        <v>493</v>
      </c>
      <c r="D48" s="221"/>
      <c r="E48" s="222"/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203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52" t="s">
        <v>494</v>
      </c>
      <c r="D49" s="221"/>
      <c r="E49" s="222">
        <v>5.94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203</v>
      </c>
      <c r="AH49" s="210">
        <v>5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1">
        <v>6</v>
      </c>
      <c r="B50" s="232" t="s">
        <v>489</v>
      </c>
      <c r="C50" s="250" t="s">
        <v>490</v>
      </c>
      <c r="D50" s="233" t="s">
        <v>194</v>
      </c>
      <c r="E50" s="234">
        <v>5.94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4">
        <v>0</v>
      </c>
      <c r="O50" s="234">
        <f>ROUND(E50*N50,2)</f>
        <v>0</v>
      </c>
      <c r="P50" s="234">
        <v>0</v>
      </c>
      <c r="Q50" s="234">
        <f>ROUND(E50*P50,2)</f>
        <v>0</v>
      </c>
      <c r="R50" s="236" t="s">
        <v>195</v>
      </c>
      <c r="S50" s="236" t="s">
        <v>196</v>
      </c>
      <c r="T50" s="237" t="s">
        <v>196</v>
      </c>
      <c r="U50" s="220">
        <v>1.0999999999999999E-2</v>
      </c>
      <c r="V50" s="220">
        <f>ROUND(E50*U50,2)</f>
        <v>7.0000000000000007E-2</v>
      </c>
      <c r="W50" s="220"/>
      <c r="X50" s="220" t="s">
        <v>197</v>
      </c>
      <c r="Y50" s="220" t="s">
        <v>198</v>
      </c>
      <c r="Z50" s="210"/>
      <c r="AA50" s="210"/>
      <c r="AB50" s="210"/>
      <c r="AC50" s="210"/>
      <c r="AD50" s="210"/>
      <c r="AE50" s="210"/>
      <c r="AF50" s="210"/>
      <c r="AG50" s="210" t="s">
        <v>228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1" t="s">
        <v>491</v>
      </c>
      <c r="D51" s="239"/>
      <c r="E51" s="239"/>
      <c r="F51" s="239"/>
      <c r="G51" s="239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201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38" t="str">
        <f>C51</f>
        <v>po suchu, bez ohledu na druh dopravního prostředku, bez naložení výkopku, avšak se složením bez rozhrnutí,</v>
      </c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52" t="s">
        <v>495</v>
      </c>
      <c r="D52" s="221"/>
      <c r="E52" s="222"/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203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52" t="s">
        <v>496</v>
      </c>
      <c r="D53" s="221"/>
      <c r="E53" s="222"/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203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52" t="s">
        <v>497</v>
      </c>
      <c r="D54" s="221"/>
      <c r="E54" s="222">
        <v>5.94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203</v>
      </c>
      <c r="AH54" s="210">
        <v>5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31">
        <v>7</v>
      </c>
      <c r="B55" s="232" t="s">
        <v>215</v>
      </c>
      <c r="C55" s="250" t="s">
        <v>216</v>
      </c>
      <c r="D55" s="233" t="s">
        <v>194</v>
      </c>
      <c r="E55" s="234">
        <v>4.9874999999999998</v>
      </c>
      <c r="F55" s="235"/>
      <c r="G55" s="236">
        <f>ROUND(E55*F55,2)</f>
        <v>0</v>
      </c>
      <c r="H55" s="235"/>
      <c r="I55" s="236">
        <f>ROUND(E55*H55,2)</f>
        <v>0</v>
      </c>
      <c r="J55" s="235"/>
      <c r="K55" s="236">
        <f>ROUND(E55*J55,2)</f>
        <v>0</v>
      </c>
      <c r="L55" s="236">
        <v>21</v>
      </c>
      <c r="M55" s="236">
        <f>G55*(1+L55/100)</f>
        <v>0</v>
      </c>
      <c r="N55" s="234">
        <v>0</v>
      </c>
      <c r="O55" s="234">
        <f>ROUND(E55*N55,2)</f>
        <v>0</v>
      </c>
      <c r="P55" s="234">
        <v>0</v>
      </c>
      <c r="Q55" s="234">
        <f>ROUND(E55*P55,2)</f>
        <v>0</v>
      </c>
      <c r="R55" s="236" t="s">
        <v>195</v>
      </c>
      <c r="S55" s="236" t="s">
        <v>196</v>
      </c>
      <c r="T55" s="237" t="s">
        <v>196</v>
      </c>
      <c r="U55" s="220">
        <v>1.0999999999999999E-2</v>
      </c>
      <c r="V55" s="220">
        <f>ROUND(E55*U55,2)</f>
        <v>0.05</v>
      </c>
      <c r="W55" s="220"/>
      <c r="X55" s="220" t="s">
        <v>197</v>
      </c>
      <c r="Y55" s="220" t="s">
        <v>198</v>
      </c>
      <c r="Z55" s="210"/>
      <c r="AA55" s="210"/>
      <c r="AB55" s="210"/>
      <c r="AC55" s="210"/>
      <c r="AD55" s="210"/>
      <c r="AE55" s="210"/>
      <c r="AF55" s="210"/>
      <c r="AG55" s="210" t="s">
        <v>199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51" t="s">
        <v>491</v>
      </c>
      <c r="D56" s="239"/>
      <c r="E56" s="239"/>
      <c r="F56" s="239"/>
      <c r="G56" s="239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201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38" t="str">
        <f>C56</f>
        <v>po suchu, bez ohledu na druh dopravního prostředku, bez naložení výkopku, avšak se složením bez rozhrnutí,</v>
      </c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52" t="s">
        <v>218</v>
      </c>
      <c r="D57" s="221"/>
      <c r="E57" s="222"/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203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52" t="s">
        <v>498</v>
      </c>
      <c r="D58" s="221"/>
      <c r="E58" s="222"/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203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52" t="s">
        <v>499</v>
      </c>
      <c r="D59" s="221"/>
      <c r="E59" s="222">
        <v>4.05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203</v>
      </c>
      <c r="AH59" s="210">
        <v>5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52" t="s">
        <v>219</v>
      </c>
      <c r="D60" s="221"/>
      <c r="E60" s="222"/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203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52" t="s">
        <v>500</v>
      </c>
      <c r="D61" s="221"/>
      <c r="E61" s="222">
        <v>6.8775000000000004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203</v>
      </c>
      <c r="AH61" s="210">
        <v>5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52" t="s">
        <v>501</v>
      </c>
      <c r="D62" s="221"/>
      <c r="E62" s="222"/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203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52" t="s">
        <v>502</v>
      </c>
      <c r="D63" s="221"/>
      <c r="E63" s="222">
        <v>-5.94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203</v>
      </c>
      <c r="AH63" s="210">
        <v>5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31">
        <v>8</v>
      </c>
      <c r="B64" s="232" t="s">
        <v>221</v>
      </c>
      <c r="C64" s="250" t="s">
        <v>222</v>
      </c>
      <c r="D64" s="233" t="s">
        <v>194</v>
      </c>
      <c r="E64" s="234">
        <v>24.9375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4">
        <v>0</v>
      </c>
      <c r="O64" s="234">
        <f>ROUND(E64*N64,2)</f>
        <v>0</v>
      </c>
      <c r="P64" s="234">
        <v>0</v>
      </c>
      <c r="Q64" s="234">
        <f>ROUND(E64*P64,2)</f>
        <v>0</v>
      </c>
      <c r="R64" s="236" t="s">
        <v>195</v>
      </c>
      <c r="S64" s="236" t="s">
        <v>196</v>
      </c>
      <c r="T64" s="237" t="s">
        <v>196</v>
      </c>
      <c r="U64" s="220">
        <v>0</v>
      </c>
      <c r="V64" s="220">
        <f>ROUND(E64*U64,2)</f>
        <v>0</v>
      </c>
      <c r="W64" s="220"/>
      <c r="X64" s="220" t="s">
        <v>197</v>
      </c>
      <c r="Y64" s="220" t="s">
        <v>198</v>
      </c>
      <c r="Z64" s="210"/>
      <c r="AA64" s="210"/>
      <c r="AB64" s="210"/>
      <c r="AC64" s="210"/>
      <c r="AD64" s="210"/>
      <c r="AE64" s="210"/>
      <c r="AF64" s="210"/>
      <c r="AG64" s="210" t="s">
        <v>199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51" t="s">
        <v>491</v>
      </c>
      <c r="D65" s="239"/>
      <c r="E65" s="239"/>
      <c r="F65" s="239"/>
      <c r="G65" s="239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201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38" t="str">
        <f>C65</f>
        <v>po suchu, bez ohledu na druh dopravního prostředku, bez naložení výkopku, avšak se složením bez rozhrnutí,</v>
      </c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52" t="s">
        <v>223</v>
      </c>
      <c r="D66" s="221"/>
      <c r="E66" s="222"/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203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52" t="s">
        <v>224</v>
      </c>
      <c r="D67" s="221"/>
      <c r="E67" s="222"/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203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52" t="s">
        <v>503</v>
      </c>
      <c r="D68" s="221"/>
      <c r="E68" s="222">
        <v>24.9375</v>
      </c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203</v>
      </c>
      <c r="AH68" s="210">
        <v>5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31">
        <v>9</v>
      </c>
      <c r="B69" s="232" t="s">
        <v>226</v>
      </c>
      <c r="C69" s="250" t="s">
        <v>227</v>
      </c>
      <c r="D69" s="233" t="s">
        <v>194</v>
      </c>
      <c r="E69" s="234">
        <v>4.9874999999999998</v>
      </c>
      <c r="F69" s="235"/>
      <c r="G69" s="236">
        <f>ROUND(E69*F69,2)</f>
        <v>0</v>
      </c>
      <c r="H69" s="235"/>
      <c r="I69" s="236">
        <f>ROUND(E69*H69,2)</f>
        <v>0</v>
      </c>
      <c r="J69" s="235"/>
      <c r="K69" s="236">
        <f>ROUND(E69*J69,2)</f>
        <v>0</v>
      </c>
      <c r="L69" s="236">
        <v>21</v>
      </c>
      <c r="M69" s="236">
        <f>G69*(1+L69/100)</f>
        <v>0</v>
      </c>
      <c r="N69" s="234">
        <v>0</v>
      </c>
      <c r="O69" s="234">
        <f>ROUND(E69*N69,2)</f>
        <v>0</v>
      </c>
      <c r="P69" s="234">
        <v>0</v>
      </c>
      <c r="Q69" s="234">
        <f>ROUND(E69*P69,2)</f>
        <v>0</v>
      </c>
      <c r="R69" s="236" t="s">
        <v>195</v>
      </c>
      <c r="S69" s="236" t="s">
        <v>196</v>
      </c>
      <c r="T69" s="237" t="s">
        <v>196</v>
      </c>
      <c r="U69" s="220">
        <v>8.9999999999999993E-3</v>
      </c>
      <c r="V69" s="220">
        <f>ROUND(E69*U69,2)</f>
        <v>0.04</v>
      </c>
      <c r="W69" s="220"/>
      <c r="X69" s="220" t="s">
        <v>197</v>
      </c>
      <c r="Y69" s="220" t="s">
        <v>198</v>
      </c>
      <c r="Z69" s="210"/>
      <c r="AA69" s="210"/>
      <c r="AB69" s="210"/>
      <c r="AC69" s="210"/>
      <c r="AD69" s="210"/>
      <c r="AE69" s="210"/>
      <c r="AF69" s="210"/>
      <c r="AG69" s="210" t="s">
        <v>228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52" t="s">
        <v>229</v>
      </c>
      <c r="D70" s="221"/>
      <c r="E70" s="222"/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203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52" t="s">
        <v>230</v>
      </c>
      <c r="D71" s="221"/>
      <c r="E71" s="222"/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203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52" t="s">
        <v>504</v>
      </c>
      <c r="D72" s="221"/>
      <c r="E72" s="222">
        <v>4.9874999999999998</v>
      </c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203</v>
      </c>
      <c r="AH72" s="210">
        <v>5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1" x14ac:dyDescent="0.2">
      <c r="A73" s="231">
        <v>10</v>
      </c>
      <c r="B73" s="232" t="s">
        <v>505</v>
      </c>
      <c r="C73" s="250" t="s">
        <v>506</v>
      </c>
      <c r="D73" s="233" t="s">
        <v>194</v>
      </c>
      <c r="E73" s="234">
        <v>5.94</v>
      </c>
      <c r="F73" s="235"/>
      <c r="G73" s="236">
        <f>ROUND(E73*F73,2)</f>
        <v>0</v>
      </c>
      <c r="H73" s="235"/>
      <c r="I73" s="236">
        <f>ROUND(E73*H73,2)</f>
        <v>0</v>
      </c>
      <c r="J73" s="235"/>
      <c r="K73" s="236">
        <f>ROUND(E73*J73,2)</f>
        <v>0</v>
      </c>
      <c r="L73" s="236">
        <v>21</v>
      </c>
      <c r="M73" s="236">
        <f>G73*(1+L73/100)</f>
        <v>0</v>
      </c>
      <c r="N73" s="234">
        <v>0</v>
      </c>
      <c r="O73" s="234">
        <f>ROUND(E73*N73,2)</f>
        <v>0</v>
      </c>
      <c r="P73" s="234">
        <v>0</v>
      </c>
      <c r="Q73" s="234">
        <f>ROUND(E73*P73,2)</f>
        <v>0</v>
      </c>
      <c r="R73" s="236" t="s">
        <v>195</v>
      </c>
      <c r="S73" s="236" t="s">
        <v>196</v>
      </c>
      <c r="T73" s="237" t="s">
        <v>196</v>
      </c>
      <c r="U73" s="220">
        <v>0.20200000000000001</v>
      </c>
      <c r="V73" s="220">
        <f>ROUND(E73*U73,2)</f>
        <v>1.2</v>
      </c>
      <c r="W73" s="220"/>
      <c r="X73" s="220" t="s">
        <v>197</v>
      </c>
      <c r="Y73" s="220" t="s">
        <v>198</v>
      </c>
      <c r="Z73" s="210"/>
      <c r="AA73" s="210"/>
      <c r="AB73" s="210"/>
      <c r="AC73" s="210"/>
      <c r="AD73" s="210"/>
      <c r="AE73" s="210"/>
      <c r="AF73" s="210"/>
      <c r="AG73" s="210" t="s">
        <v>228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51" t="s">
        <v>507</v>
      </c>
      <c r="D74" s="239"/>
      <c r="E74" s="239"/>
      <c r="F74" s="239"/>
      <c r="G74" s="239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201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53" t="s">
        <v>508</v>
      </c>
      <c r="D75" s="240"/>
      <c r="E75" s="240"/>
      <c r="F75" s="240"/>
      <c r="G75" s="24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364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52" t="s">
        <v>509</v>
      </c>
      <c r="D76" s="221"/>
      <c r="E76" s="222"/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203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52" t="s">
        <v>510</v>
      </c>
      <c r="D77" s="221"/>
      <c r="E77" s="222"/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203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52" t="s">
        <v>479</v>
      </c>
      <c r="D78" s="221"/>
      <c r="E78" s="222"/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203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61" t="s">
        <v>466</v>
      </c>
      <c r="D79" s="259"/>
      <c r="E79" s="260"/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203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62" t="s">
        <v>511</v>
      </c>
      <c r="D80" s="259"/>
      <c r="E80" s="260">
        <v>0.32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203</v>
      </c>
      <c r="AH80" s="210">
        <v>2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17"/>
      <c r="B81" s="218"/>
      <c r="C81" s="261" t="s">
        <v>468</v>
      </c>
      <c r="D81" s="259"/>
      <c r="E81" s="260"/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203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52" t="s">
        <v>481</v>
      </c>
      <c r="D82" s="221"/>
      <c r="E82" s="222">
        <v>2.64</v>
      </c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203</v>
      </c>
      <c r="AH82" s="210">
        <v>5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17"/>
      <c r="B83" s="218"/>
      <c r="C83" s="252" t="s">
        <v>512</v>
      </c>
      <c r="D83" s="221"/>
      <c r="E83" s="222"/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203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17"/>
      <c r="B84" s="218"/>
      <c r="C84" s="261" t="s">
        <v>466</v>
      </c>
      <c r="D84" s="259"/>
      <c r="E84" s="260"/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203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17"/>
      <c r="B85" s="218"/>
      <c r="C85" s="262" t="s">
        <v>483</v>
      </c>
      <c r="D85" s="259"/>
      <c r="E85" s="260">
        <v>0.22</v>
      </c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203</v>
      </c>
      <c r="AH85" s="210">
        <v>2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61" t="s">
        <v>468</v>
      </c>
      <c r="D86" s="259"/>
      <c r="E86" s="260"/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203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52" t="s">
        <v>484</v>
      </c>
      <c r="D87" s="221"/>
      <c r="E87" s="222">
        <v>3.3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203</v>
      </c>
      <c r="AH87" s="210">
        <v>5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31">
        <v>11</v>
      </c>
      <c r="B88" s="232" t="s">
        <v>232</v>
      </c>
      <c r="C88" s="250" t="s">
        <v>233</v>
      </c>
      <c r="D88" s="233" t="s">
        <v>234</v>
      </c>
      <c r="E88" s="234">
        <v>31.425000000000001</v>
      </c>
      <c r="F88" s="235"/>
      <c r="G88" s="236">
        <f>ROUND(E88*F88,2)</f>
        <v>0</v>
      </c>
      <c r="H88" s="235"/>
      <c r="I88" s="236">
        <f>ROUND(E88*H88,2)</f>
        <v>0</v>
      </c>
      <c r="J88" s="235"/>
      <c r="K88" s="236">
        <f>ROUND(E88*J88,2)</f>
        <v>0</v>
      </c>
      <c r="L88" s="236">
        <v>21</v>
      </c>
      <c r="M88" s="236">
        <f>G88*(1+L88/100)</f>
        <v>0</v>
      </c>
      <c r="N88" s="234">
        <v>0</v>
      </c>
      <c r="O88" s="234">
        <f>ROUND(E88*N88,2)</f>
        <v>0</v>
      </c>
      <c r="P88" s="234">
        <v>0</v>
      </c>
      <c r="Q88" s="234">
        <f>ROUND(E88*P88,2)</f>
        <v>0</v>
      </c>
      <c r="R88" s="236" t="s">
        <v>195</v>
      </c>
      <c r="S88" s="236" t="s">
        <v>196</v>
      </c>
      <c r="T88" s="237" t="s">
        <v>196</v>
      </c>
      <c r="U88" s="220">
        <v>1.7999999999999999E-2</v>
      </c>
      <c r="V88" s="220">
        <f>ROUND(E88*U88,2)</f>
        <v>0.56999999999999995</v>
      </c>
      <c r="W88" s="220"/>
      <c r="X88" s="220" t="s">
        <v>197</v>
      </c>
      <c r="Y88" s="220" t="s">
        <v>198</v>
      </c>
      <c r="Z88" s="210"/>
      <c r="AA88" s="210"/>
      <c r="AB88" s="210"/>
      <c r="AC88" s="210"/>
      <c r="AD88" s="210"/>
      <c r="AE88" s="210"/>
      <c r="AF88" s="210"/>
      <c r="AG88" s="210" t="s">
        <v>228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51" t="s">
        <v>235</v>
      </c>
      <c r="D89" s="239"/>
      <c r="E89" s="239"/>
      <c r="F89" s="239"/>
      <c r="G89" s="239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201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52" t="s">
        <v>236</v>
      </c>
      <c r="D90" s="221"/>
      <c r="E90" s="222"/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203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52" t="s">
        <v>513</v>
      </c>
      <c r="D91" s="221"/>
      <c r="E91" s="222"/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203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52" t="s">
        <v>514</v>
      </c>
      <c r="D92" s="221"/>
      <c r="E92" s="222">
        <v>13.5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203</v>
      </c>
      <c r="AH92" s="210">
        <v>5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52" t="s">
        <v>476</v>
      </c>
      <c r="D93" s="221"/>
      <c r="E93" s="222"/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203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52" t="s">
        <v>515</v>
      </c>
      <c r="D94" s="221"/>
      <c r="E94" s="222">
        <v>3.75</v>
      </c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203</v>
      </c>
      <c r="AH94" s="210">
        <v>5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17"/>
      <c r="B95" s="218"/>
      <c r="C95" s="252" t="s">
        <v>479</v>
      </c>
      <c r="D95" s="221"/>
      <c r="E95" s="222"/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203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17"/>
      <c r="B96" s="218"/>
      <c r="C96" s="252" t="s">
        <v>516</v>
      </c>
      <c r="D96" s="221"/>
      <c r="E96" s="222">
        <v>7.4249999999999998</v>
      </c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203</v>
      </c>
      <c r="AH96" s="210">
        <v>5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52" t="s">
        <v>482</v>
      </c>
      <c r="D97" s="221"/>
      <c r="E97" s="222"/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203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52" t="s">
        <v>517</v>
      </c>
      <c r="D98" s="221"/>
      <c r="E98" s="222">
        <v>6.75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203</v>
      </c>
      <c r="AH98" s="210">
        <v>5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31">
        <v>12</v>
      </c>
      <c r="B99" s="232" t="s">
        <v>239</v>
      </c>
      <c r="C99" s="250" t="s">
        <v>240</v>
      </c>
      <c r="D99" s="233" t="s">
        <v>194</v>
      </c>
      <c r="E99" s="234">
        <v>4.9874999999999998</v>
      </c>
      <c r="F99" s="235"/>
      <c r="G99" s="236">
        <f>ROUND(E99*F99,2)</f>
        <v>0</v>
      </c>
      <c r="H99" s="235"/>
      <c r="I99" s="236">
        <f>ROUND(E99*H99,2)</f>
        <v>0</v>
      </c>
      <c r="J99" s="235"/>
      <c r="K99" s="236">
        <f>ROUND(E99*J99,2)</f>
        <v>0</v>
      </c>
      <c r="L99" s="236">
        <v>21</v>
      </c>
      <c r="M99" s="236">
        <f>G99*(1+L99/100)</f>
        <v>0</v>
      </c>
      <c r="N99" s="234">
        <v>0</v>
      </c>
      <c r="O99" s="234">
        <f>ROUND(E99*N99,2)</f>
        <v>0</v>
      </c>
      <c r="P99" s="234">
        <v>0</v>
      </c>
      <c r="Q99" s="234">
        <f>ROUND(E99*P99,2)</f>
        <v>0</v>
      </c>
      <c r="R99" s="236" t="s">
        <v>195</v>
      </c>
      <c r="S99" s="236" t="s">
        <v>196</v>
      </c>
      <c r="T99" s="237" t="s">
        <v>196</v>
      </c>
      <c r="U99" s="220">
        <v>0</v>
      </c>
      <c r="V99" s="220">
        <f>ROUND(E99*U99,2)</f>
        <v>0</v>
      </c>
      <c r="W99" s="220"/>
      <c r="X99" s="220" t="s">
        <v>197</v>
      </c>
      <c r="Y99" s="220" t="s">
        <v>198</v>
      </c>
      <c r="Z99" s="210"/>
      <c r="AA99" s="210"/>
      <c r="AB99" s="210"/>
      <c r="AC99" s="210"/>
      <c r="AD99" s="210"/>
      <c r="AE99" s="210"/>
      <c r="AF99" s="210"/>
      <c r="AG99" s="210" t="s">
        <v>199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17"/>
      <c r="B100" s="218"/>
      <c r="C100" s="252" t="s">
        <v>241</v>
      </c>
      <c r="D100" s="221"/>
      <c r="E100" s="222"/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203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52" t="s">
        <v>230</v>
      </c>
      <c r="D101" s="221"/>
      <c r="E101" s="222"/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203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52" t="s">
        <v>504</v>
      </c>
      <c r="D102" s="221"/>
      <c r="E102" s="222">
        <v>4.9874999999999998</v>
      </c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203</v>
      </c>
      <c r="AH102" s="210">
        <v>5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2.5" outlineLevel="1" x14ac:dyDescent="0.2">
      <c r="A103" s="231">
        <v>13</v>
      </c>
      <c r="B103" s="232" t="s">
        <v>242</v>
      </c>
      <c r="C103" s="250" t="s">
        <v>243</v>
      </c>
      <c r="D103" s="233" t="s">
        <v>234</v>
      </c>
      <c r="E103" s="234">
        <v>31.425000000000001</v>
      </c>
      <c r="F103" s="235"/>
      <c r="G103" s="236">
        <f>ROUND(E103*F103,2)</f>
        <v>0</v>
      </c>
      <c r="H103" s="235"/>
      <c r="I103" s="236">
        <f>ROUND(E103*H103,2)</f>
        <v>0</v>
      </c>
      <c r="J103" s="235"/>
      <c r="K103" s="236">
        <f>ROUND(E103*J103,2)</f>
        <v>0</v>
      </c>
      <c r="L103" s="236">
        <v>21</v>
      </c>
      <c r="M103" s="236">
        <f>G103*(1+L103/100)</f>
        <v>0</v>
      </c>
      <c r="N103" s="234">
        <v>0</v>
      </c>
      <c r="O103" s="234">
        <f>ROUND(E103*N103,2)</f>
        <v>0</v>
      </c>
      <c r="P103" s="234">
        <v>0</v>
      </c>
      <c r="Q103" s="234">
        <f>ROUND(E103*P103,2)</f>
        <v>0</v>
      </c>
      <c r="R103" s="236" t="s">
        <v>195</v>
      </c>
      <c r="S103" s="236" t="s">
        <v>196</v>
      </c>
      <c r="T103" s="237" t="s">
        <v>196</v>
      </c>
      <c r="U103" s="220">
        <v>0.15</v>
      </c>
      <c r="V103" s="220">
        <f>ROUND(E103*U103,2)</f>
        <v>4.71</v>
      </c>
      <c r="W103" s="220"/>
      <c r="X103" s="220" t="s">
        <v>197</v>
      </c>
      <c r="Y103" s="220" t="s">
        <v>198</v>
      </c>
      <c r="Z103" s="210"/>
      <c r="AA103" s="210"/>
      <c r="AB103" s="210"/>
      <c r="AC103" s="210"/>
      <c r="AD103" s="210"/>
      <c r="AE103" s="210"/>
      <c r="AF103" s="210"/>
      <c r="AG103" s="210" t="s">
        <v>199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51" t="s">
        <v>244</v>
      </c>
      <c r="D104" s="239"/>
      <c r="E104" s="239"/>
      <c r="F104" s="239"/>
      <c r="G104" s="239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201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38" t="str">
        <f>C104</f>
        <v>z rostlé horniny tř.1 - 4 pod násypy z hornin soudržných do 92% PS a hornin nesoudržných sypkých relativní ulehlosti I(d) do 0,8</v>
      </c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17"/>
      <c r="B105" s="218"/>
      <c r="C105" s="252" t="s">
        <v>245</v>
      </c>
      <c r="D105" s="221"/>
      <c r="E105" s="222"/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203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52" t="s">
        <v>518</v>
      </c>
      <c r="D106" s="221"/>
      <c r="E106" s="222">
        <v>31.425000000000001</v>
      </c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203</v>
      </c>
      <c r="AH106" s="210">
        <v>5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x14ac:dyDescent="0.2">
      <c r="A107" s="224" t="s">
        <v>190</v>
      </c>
      <c r="B107" s="225" t="s">
        <v>118</v>
      </c>
      <c r="C107" s="249" t="s">
        <v>119</v>
      </c>
      <c r="D107" s="226"/>
      <c r="E107" s="227"/>
      <c r="F107" s="228"/>
      <c r="G107" s="228">
        <f>SUMIF(AG108:AG123,"&lt;&gt;NOR",G108:G123)</f>
        <v>0</v>
      </c>
      <c r="H107" s="228"/>
      <c r="I107" s="228">
        <f>SUM(I108:I123)</f>
        <v>0</v>
      </c>
      <c r="J107" s="228"/>
      <c r="K107" s="228">
        <f>SUM(K108:K123)</f>
        <v>0</v>
      </c>
      <c r="L107" s="228"/>
      <c r="M107" s="228">
        <f>SUM(M108:M123)</f>
        <v>0</v>
      </c>
      <c r="N107" s="227"/>
      <c r="O107" s="227">
        <f>SUM(O108:O123)</f>
        <v>0</v>
      </c>
      <c r="P107" s="227"/>
      <c r="Q107" s="227">
        <f>SUM(Q108:Q123)</f>
        <v>14.880000000000003</v>
      </c>
      <c r="R107" s="228"/>
      <c r="S107" s="228"/>
      <c r="T107" s="229"/>
      <c r="U107" s="223"/>
      <c r="V107" s="223">
        <f>SUM(V108:V123)</f>
        <v>21.68</v>
      </c>
      <c r="W107" s="223"/>
      <c r="X107" s="223"/>
      <c r="Y107" s="223"/>
      <c r="AG107" t="s">
        <v>191</v>
      </c>
    </row>
    <row r="108" spans="1:60" ht="22.5" outlineLevel="1" x14ac:dyDescent="0.2">
      <c r="A108" s="231">
        <v>14</v>
      </c>
      <c r="B108" s="232" t="s">
        <v>519</v>
      </c>
      <c r="C108" s="250" t="s">
        <v>520</v>
      </c>
      <c r="D108" s="233" t="s">
        <v>234</v>
      </c>
      <c r="E108" s="234">
        <v>13.5</v>
      </c>
      <c r="F108" s="235"/>
      <c r="G108" s="236">
        <f>ROUND(E108*F108,2)</f>
        <v>0</v>
      </c>
      <c r="H108" s="235"/>
      <c r="I108" s="236">
        <f>ROUND(E108*H108,2)</f>
        <v>0</v>
      </c>
      <c r="J108" s="235"/>
      <c r="K108" s="236">
        <f>ROUND(E108*J108,2)</f>
        <v>0</v>
      </c>
      <c r="L108" s="236">
        <v>21</v>
      </c>
      <c r="M108" s="236">
        <f>G108*(1+L108/100)</f>
        <v>0</v>
      </c>
      <c r="N108" s="234">
        <v>0</v>
      </c>
      <c r="O108" s="234">
        <f>ROUND(E108*N108,2)</f>
        <v>0</v>
      </c>
      <c r="P108" s="234">
        <v>0.44</v>
      </c>
      <c r="Q108" s="234">
        <f>ROUND(E108*P108,2)</f>
        <v>5.94</v>
      </c>
      <c r="R108" s="236" t="s">
        <v>249</v>
      </c>
      <c r="S108" s="236" t="s">
        <v>196</v>
      </c>
      <c r="T108" s="237" t="s">
        <v>196</v>
      </c>
      <c r="U108" s="220">
        <v>0.63200000000000001</v>
      </c>
      <c r="V108" s="220">
        <f>ROUND(E108*U108,2)</f>
        <v>8.5299999999999994</v>
      </c>
      <c r="W108" s="220"/>
      <c r="X108" s="220" t="s">
        <v>197</v>
      </c>
      <c r="Y108" s="220" t="s">
        <v>198</v>
      </c>
      <c r="Z108" s="210"/>
      <c r="AA108" s="210"/>
      <c r="AB108" s="210"/>
      <c r="AC108" s="210"/>
      <c r="AD108" s="210"/>
      <c r="AE108" s="210"/>
      <c r="AF108" s="210"/>
      <c r="AG108" s="210" t="s">
        <v>228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17"/>
      <c r="B109" s="218"/>
      <c r="C109" s="252" t="s">
        <v>521</v>
      </c>
      <c r="D109" s="221"/>
      <c r="E109" s="222"/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203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52" t="s">
        <v>522</v>
      </c>
      <c r="D110" s="221"/>
      <c r="E110" s="222"/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203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52" t="s">
        <v>523</v>
      </c>
      <c r="D111" s="221"/>
      <c r="E111" s="222">
        <v>13.5</v>
      </c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203</v>
      </c>
      <c r="AH111" s="210">
        <v>5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2.5" outlineLevel="1" x14ac:dyDescent="0.2">
      <c r="A112" s="231">
        <v>15</v>
      </c>
      <c r="B112" s="232" t="s">
        <v>247</v>
      </c>
      <c r="C112" s="250" t="s">
        <v>248</v>
      </c>
      <c r="D112" s="233" t="s">
        <v>234</v>
      </c>
      <c r="E112" s="234">
        <v>3.75</v>
      </c>
      <c r="F112" s="235"/>
      <c r="G112" s="236">
        <f>ROUND(E112*F112,2)</f>
        <v>0</v>
      </c>
      <c r="H112" s="235"/>
      <c r="I112" s="236">
        <f>ROUND(E112*H112,2)</f>
        <v>0</v>
      </c>
      <c r="J112" s="235"/>
      <c r="K112" s="236">
        <f>ROUND(E112*J112,2)</f>
        <v>0</v>
      </c>
      <c r="L112" s="236">
        <v>21</v>
      </c>
      <c r="M112" s="236">
        <f>G112*(1+L112/100)</f>
        <v>0</v>
      </c>
      <c r="N112" s="234">
        <v>0</v>
      </c>
      <c r="O112" s="234">
        <f>ROUND(E112*N112,2)</f>
        <v>0</v>
      </c>
      <c r="P112" s="234">
        <v>0.33</v>
      </c>
      <c r="Q112" s="234">
        <f>ROUND(E112*P112,2)</f>
        <v>1.24</v>
      </c>
      <c r="R112" s="236" t="s">
        <v>249</v>
      </c>
      <c r="S112" s="236" t="s">
        <v>196</v>
      </c>
      <c r="T112" s="237" t="s">
        <v>196</v>
      </c>
      <c r="U112" s="220">
        <v>0.06</v>
      </c>
      <c r="V112" s="220">
        <f>ROUND(E112*U112,2)</f>
        <v>0.23</v>
      </c>
      <c r="W112" s="220"/>
      <c r="X112" s="220" t="s">
        <v>197</v>
      </c>
      <c r="Y112" s="220" t="s">
        <v>198</v>
      </c>
      <c r="Z112" s="210"/>
      <c r="AA112" s="210"/>
      <c r="AB112" s="210"/>
      <c r="AC112" s="210"/>
      <c r="AD112" s="210"/>
      <c r="AE112" s="210"/>
      <c r="AF112" s="210"/>
      <c r="AG112" s="210" t="s">
        <v>199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52" t="s">
        <v>524</v>
      </c>
      <c r="D113" s="221"/>
      <c r="E113" s="222"/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203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52" t="s">
        <v>476</v>
      </c>
      <c r="D114" s="221"/>
      <c r="E114" s="222"/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203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52" t="s">
        <v>515</v>
      </c>
      <c r="D115" s="221"/>
      <c r="E115" s="222">
        <v>3.75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203</v>
      </c>
      <c r="AH115" s="210">
        <v>5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1" x14ac:dyDescent="0.2">
      <c r="A116" s="231">
        <v>16</v>
      </c>
      <c r="B116" s="232" t="s">
        <v>525</v>
      </c>
      <c r="C116" s="250" t="s">
        <v>526</v>
      </c>
      <c r="D116" s="233" t="s">
        <v>234</v>
      </c>
      <c r="E116" s="234">
        <v>13.5</v>
      </c>
      <c r="F116" s="235"/>
      <c r="G116" s="236">
        <f>ROUND(E116*F116,2)</f>
        <v>0</v>
      </c>
      <c r="H116" s="235"/>
      <c r="I116" s="236">
        <f>ROUND(E116*H116,2)</f>
        <v>0</v>
      </c>
      <c r="J116" s="235"/>
      <c r="K116" s="236">
        <f>ROUND(E116*J116,2)</f>
        <v>0</v>
      </c>
      <c r="L116" s="236">
        <v>21</v>
      </c>
      <c r="M116" s="236">
        <f>G116*(1+L116/100)</f>
        <v>0</v>
      </c>
      <c r="N116" s="234">
        <v>0</v>
      </c>
      <c r="O116" s="234">
        <f>ROUND(E116*N116,2)</f>
        <v>0</v>
      </c>
      <c r="P116" s="234">
        <v>0.24</v>
      </c>
      <c r="Q116" s="234">
        <f>ROUND(E116*P116,2)</f>
        <v>3.24</v>
      </c>
      <c r="R116" s="236" t="s">
        <v>249</v>
      </c>
      <c r="S116" s="236" t="s">
        <v>196</v>
      </c>
      <c r="T116" s="237" t="s">
        <v>196</v>
      </c>
      <c r="U116" s="220">
        <v>0.80647999999999997</v>
      </c>
      <c r="V116" s="220">
        <f>ROUND(E116*U116,2)</f>
        <v>10.89</v>
      </c>
      <c r="W116" s="220"/>
      <c r="X116" s="220" t="s">
        <v>197</v>
      </c>
      <c r="Y116" s="220" t="s">
        <v>198</v>
      </c>
      <c r="Z116" s="210"/>
      <c r="AA116" s="210"/>
      <c r="AB116" s="210"/>
      <c r="AC116" s="210"/>
      <c r="AD116" s="210"/>
      <c r="AE116" s="210"/>
      <c r="AF116" s="210"/>
      <c r="AG116" s="210" t="s">
        <v>199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17"/>
      <c r="B117" s="218"/>
      <c r="C117" s="252" t="s">
        <v>527</v>
      </c>
      <c r="D117" s="221"/>
      <c r="E117" s="222"/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203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17"/>
      <c r="B118" s="218"/>
      <c r="C118" s="252" t="s">
        <v>514</v>
      </c>
      <c r="D118" s="221"/>
      <c r="E118" s="222">
        <v>13.5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203</v>
      </c>
      <c r="AH118" s="210">
        <v>5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31">
        <v>17</v>
      </c>
      <c r="B119" s="232" t="s">
        <v>528</v>
      </c>
      <c r="C119" s="250" t="s">
        <v>529</v>
      </c>
      <c r="D119" s="233" t="s">
        <v>327</v>
      </c>
      <c r="E119" s="234">
        <v>16.5</v>
      </c>
      <c r="F119" s="235"/>
      <c r="G119" s="236">
        <f>ROUND(E119*F119,2)</f>
        <v>0</v>
      </c>
      <c r="H119" s="235"/>
      <c r="I119" s="236">
        <f>ROUND(E119*H119,2)</f>
        <v>0</v>
      </c>
      <c r="J119" s="235"/>
      <c r="K119" s="236">
        <f>ROUND(E119*J119,2)</f>
        <v>0</v>
      </c>
      <c r="L119" s="236">
        <v>21</v>
      </c>
      <c r="M119" s="236">
        <f>G119*(1+L119/100)</f>
        <v>0</v>
      </c>
      <c r="N119" s="234">
        <v>0</v>
      </c>
      <c r="O119" s="234">
        <f>ROUND(E119*N119,2)</f>
        <v>0</v>
      </c>
      <c r="P119" s="234">
        <v>0.27</v>
      </c>
      <c r="Q119" s="234">
        <f>ROUND(E119*P119,2)</f>
        <v>4.46</v>
      </c>
      <c r="R119" s="236" t="s">
        <v>249</v>
      </c>
      <c r="S119" s="236" t="s">
        <v>196</v>
      </c>
      <c r="T119" s="237" t="s">
        <v>196</v>
      </c>
      <c r="U119" s="220">
        <v>0.123</v>
      </c>
      <c r="V119" s="220">
        <f>ROUND(E119*U119,2)</f>
        <v>2.0299999999999998</v>
      </c>
      <c r="W119" s="220"/>
      <c r="X119" s="220" t="s">
        <v>197</v>
      </c>
      <c r="Y119" s="220" t="s">
        <v>198</v>
      </c>
      <c r="Z119" s="210"/>
      <c r="AA119" s="210"/>
      <c r="AB119" s="210"/>
      <c r="AC119" s="210"/>
      <c r="AD119" s="210"/>
      <c r="AE119" s="210"/>
      <c r="AF119" s="210"/>
      <c r="AG119" s="210" t="s">
        <v>199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">
      <c r="A120" s="217"/>
      <c r="B120" s="218"/>
      <c r="C120" s="251" t="s">
        <v>530</v>
      </c>
      <c r="D120" s="239"/>
      <c r="E120" s="239"/>
      <c r="F120" s="239"/>
      <c r="G120" s="239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201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38" t="str">
        <f>C120</f>
        <v>s vybouráním lože, s přemístěním hmot na skládku na vzdálenost do 3 m nebo naložením na dopravní prostředek</v>
      </c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52" t="s">
        <v>531</v>
      </c>
      <c r="D121" s="221"/>
      <c r="E121" s="222"/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203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17"/>
      <c r="B122" s="218"/>
      <c r="C122" s="252" t="s">
        <v>532</v>
      </c>
      <c r="D122" s="221"/>
      <c r="E122" s="222"/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203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52" t="s">
        <v>533</v>
      </c>
      <c r="D123" s="221"/>
      <c r="E123" s="222">
        <v>16.5</v>
      </c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203</v>
      </c>
      <c r="AH123" s="210">
        <v>5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x14ac:dyDescent="0.2">
      <c r="A124" s="224" t="s">
        <v>190</v>
      </c>
      <c r="B124" s="225" t="s">
        <v>130</v>
      </c>
      <c r="C124" s="249" t="s">
        <v>131</v>
      </c>
      <c r="D124" s="226"/>
      <c r="E124" s="227"/>
      <c r="F124" s="228"/>
      <c r="G124" s="228">
        <f>SUMIF(AG125:AG146,"&lt;&gt;NOR",G125:G146)</f>
        <v>0</v>
      </c>
      <c r="H124" s="228"/>
      <c r="I124" s="228">
        <f>SUM(I125:I146)</f>
        <v>0</v>
      </c>
      <c r="J124" s="228"/>
      <c r="K124" s="228">
        <f>SUM(K125:K146)</f>
        <v>0</v>
      </c>
      <c r="L124" s="228"/>
      <c r="M124" s="228">
        <f>SUM(M125:M146)</f>
        <v>0</v>
      </c>
      <c r="N124" s="227"/>
      <c r="O124" s="227">
        <f>SUM(O125:O146)</f>
        <v>17.22</v>
      </c>
      <c r="P124" s="227"/>
      <c r="Q124" s="227">
        <f>SUM(Q125:Q146)</f>
        <v>0</v>
      </c>
      <c r="R124" s="228"/>
      <c r="S124" s="228"/>
      <c r="T124" s="229"/>
      <c r="U124" s="223"/>
      <c r="V124" s="223">
        <f>SUM(V125:V146)</f>
        <v>96.78</v>
      </c>
      <c r="W124" s="223"/>
      <c r="X124" s="223"/>
      <c r="Y124" s="223"/>
      <c r="AG124" t="s">
        <v>191</v>
      </c>
    </row>
    <row r="125" spans="1:60" outlineLevel="1" x14ac:dyDescent="0.2">
      <c r="A125" s="231">
        <v>18</v>
      </c>
      <c r="B125" s="232" t="s">
        <v>534</v>
      </c>
      <c r="C125" s="250" t="s">
        <v>535</v>
      </c>
      <c r="D125" s="233" t="s">
        <v>327</v>
      </c>
      <c r="E125" s="234">
        <v>16.5</v>
      </c>
      <c r="F125" s="235"/>
      <c r="G125" s="236">
        <f>ROUND(E125*F125,2)</f>
        <v>0</v>
      </c>
      <c r="H125" s="235"/>
      <c r="I125" s="236">
        <f>ROUND(E125*H125,2)</f>
        <v>0</v>
      </c>
      <c r="J125" s="235"/>
      <c r="K125" s="236">
        <f>ROUND(E125*J125,2)</f>
        <v>0</v>
      </c>
      <c r="L125" s="236">
        <v>21</v>
      </c>
      <c r="M125" s="236">
        <f>G125*(1+L125/100)</f>
        <v>0</v>
      </c>
      <c r="N125" s="234">
        <v>0.22</v>
      </c>
      <c r="O125" s="234">
        <f>ROUND(E125*N125,2)</f>
        <v>3.63</v>
      </c>
      <c r="P125" s="234">
        <v>0</v>
      </c>
      <c r="Q125" s="234">
        <f>ROUND(E125*P125,2)</f>
        <v>0</v>
      </c>
      <c r="R125" s="236" t="s">
        <v>536</v>
      </c>
      <c r="S125" s="236" t="s">
        <v>196</v>
      </c>
      <c r="T125" s="237" t="s">
        <v>196</v>
      </c>
      <c r="U125" s="220">
        <v>3.0640999999999998</v>
      </c>
      <c r="V125" s="220">
        <f>ROUND(E125*U125,2)</f>
        <v>50.56</v>
      </c>
      <c r="W125" s="220"/>
      <c r="X125" s="220" t="s">
        <v>197</v>
      </c>
      <c r="Y125" s="220" t="s">
        <v>198</v>
      </c>
      <c r="Z125" s="210"/>
      <c r="AA125" s="210"/>
      <c r="AB125" s="210"/>
      <c r="AC125" s="210"/>
      <c r="AD125" s="210"/>
      <c r="AE125" s="210"/>
      <c r="AF125" s="210"/>
      <c r="AG125" s="210" t="s">
        <v>199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52" t="s">
        <v>537</v>
      </c>
      <c r="D126" s="221"/>
      <c r="E126" s="222"/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203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17"/>
      <c r="B127" s="218"/>
      <c r="C127" s="252" t="s">
        <v>538</v>
      </c>
      <c r="D127" s="221"/>
      <c r="E127" s="222"/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203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17"/>
      <c r="B128" s="218"/>
      <c r="C128" s="252" t="s">
        <v>304</v>
      </c>
      <c r="D128" s="221"/>
      <c r="E128" s="222"/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203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17"/>
      <c r="B129" s="218"/>
      <c r="C129" s="252" t="s">
        <v>539</v>
      </c>
      <c r="D129" s="221"/>
      <c r="E129" s="222">
        <v>16.5</v>
      </c>
      <c r="F129" s="220"/>
      <c r="G129" s="22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203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31">
        <v>19</v>
      </c>
      <c r="B130" s="232" t="s">
        <v>540</v>
      </c>
      <c r="C130" s="250" t="s">
        <v>541</v>
      </c>
      <c r="D130" s="233" t="s">
        <v>327</v>
      </c>
      <c r="E130" s="234">
        <v>15</v>
      </c>
      <c r="F130" s="235"/>
      <c r="G130" s="236">
        <f>ROUND(E130*F130,2)</f>
        <v>0</v>
      </c>
      <c r="H130" s="235"/>
      <c r="I130" s="236">
        <f>ROUND(E130*H130,2)</f>
        <v>0</v>
      </c>
      <c r="J130" s="235"/>
      <c r="K130" s="236">
        <f>ROUND(E130*J130,2)</f>
        <v>0</v>
      </c>
      <c r="L130" s="236">
        <v>21</v>
      </c>
      <c r="M130" s="236">
        <f>G130*(1+L130/100)</f>
        <v>0</v>
      </c>
      <c r="N130" s="234">
        <v>0.315</v>
      </c>
      <c r="O130" s="234">
        <f>ROUND(E130*N130,2)</f>
        <v>4.7300000000000004</v>
      </c>
      <c r="P130" s="234">
        <v>0</v>
      </c>
      <c r="Q130" s="234">
        <f>ROUND(E130*P130,2)</f>
        <v>0</v>
      </c>
      <c r="R130" s="236" t="s">
        <v>536</v>
      </c>
      <c r="S130" s="236" t="s">
        <v>196</v>
      </c>
      <c r="T130" s="237" t="s">
        <v>196</v>
      </c>
      <c r="U130" s="220">
        <v>3.0811000000000002</v>
      </c>
      <c r="V130" s="220">
        <f>ROUND(E130*U130,2)</f>
        <v>46.22</v>
      </c>
      <c r="W130" s="220"/>
      <c r="X130" s="220" t="s">
        <v>197</v>
      </c>
      <c r="Y130" s="220" t="s">
        <v>198</v>
      </c>
      <c r="Z130" s="210"/>
      <c r="AA130" s="210"/>
      <c r="AB130" s="210"/>
      <c r="AC130" s="210"/>
      <c r="AD130" s="210"/>
      <c r="AE130" s="210"/>
      <c r="AF130" s="210"/>
      <c r="AG130" s="210" t="s">
        <v>199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52" t="s">
        <v>542</v>
      </c>
      <c r="D131" s="221"/>
      <c r="E131" s="222"/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203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17"/>
      <c r="B132" s="218"/>
      <c r="C132" s="252" t="s">
        <v>538</v>
      </c>
      <c r="D132" s="221"/>
      <c r="E132" s="222"/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203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17"/>
      <c r="B133" s="218"/>
      <c r="C133" s="252" t="s">
        <v>304</v>
      </c>
      <c r="D133" s="221"/>
      <c r="E133" s="222"/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203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52" t="s">
        <v>543</v>
      </c>
      <c r="D134" s="221"/>
      <c r="E134" s="222">
        <v>15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203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22.5" outlineLevel="1" x14ac:dyDescent="0.2">
      <c r="A135" s="231">
        <v>20</v>
      </c>
      <c r="B135" s="232" t="s">
        <v>544</v>
      </c>
      <c r="C135" s="250" t="s">
        <v>545</v>
      </c>
      <c r="D135" s="233" t="s">
        <v>322</v>
      </c>
      <c r="E135" s="234">
        <v>95.930999999999997</v>
      </c>
      <c r="F135" s="235"/>
      <c r="G135" s="236">
        <f>ROUND(E135*F135,2)</f>
        <v>0</v>
      </c>
      <c r="H135" s="235"/>
      <c r="I135" s="236">
        <f>ROUND(E135*H135,2)</f>
        <v>0</v>
      </c>
      <c r="J135" s="235"/>
      <c r="K135" s="236">
        <f>ROUND(E135*J135,2)</f>
        <v>0</v>
      </c>
      <c r="L135" s="236">
        <v>21</v>
      </c>
      <c r="M135" s="236">
        <f>G135*(1+L135/100)</f>
        <v>0</v>
      </c>
      <c r="N135" s="234">
        <v>3.6499999999999998E-2</v>
      </c>
      <c r="O135" s="234">
        <f>ROUND(E135*N135,2)</f>
        <v>3.5</v>
      </c>
      <c r="P135" s="234">
        <v>0</v>
      </c>
      <c r="Q135" s="234">
        <f>ROUND(E135*P135,2)</f>
        <v>0</v>
      </c>
      <c r="R135" s="236" t="s">
        <v>546</v>
      </c>
      <c r="S135" s="236" t="s">
        <v>196</v>
      </c>
      <c r="T135" s="237" t="s">
        <v>196</v>
      </c>
      <c r="U135" s="220">
        <v>0</v>
      </c>
      <c r="V135" s="220">
        <f>ROUND(E135*U135,2)</f>
        <v>0</v>
      </c>
      <c r="W135" s="220"/>
      <c r="X135" s="220" t="s">
        <v>547</v>
      </c>
      <c r="Y135" s="220" t="s">
        <v>198</v>
      </c>
      <c r="Z135" s="210"/>
      <c r="AA135" s="210"/>
      <c r="AB135" s="210"/>
      <c r="AC135" s="210"/>
      <c r="AD135" s="210"/>
      <c r="AE135" s="210"/>
      <c r="AF135" s="210"/>
      <c r="AG135" s="210" t="s">
        <v>548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17"/>
      <c r="B136" s="218"/>
      <c r="C136" s="252" t="s">
        <v>549</v>
      </c>
      <c r="D136" s="221"/>
      <c r="E136" s="222"/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203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61" t="s">
        <v>466</v>
      </c>
      <c r="D137" s="259"/>
      <c r="E137" s="260"/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203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62" t="s">
        <v>550</v>
      </c>
      <c r="D138" s="259"/>
      <c r="E138" s="260">
        <v>5.8140000000000001</v>
      </c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203</v>
      </c>
      <c r="AH138" s="210">
        <v>2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17"/>
      <c r="B139" s="218"/>
      <c r="C139" s="261" t="s">
        <v>468</v>
      </c>
      <c r="D139" s="259"/>
      <c r="E139" s="260"/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203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17"/>
      <c r="B140" s="218"/>
      <c r="C140" s="252" t="s">
        <v>551</v>
      </c>
      <c r="D140" s="221"/>
      <c r="E140" s="222">
        <v>95.930999999999997</v>
      </c>
      <c r="F140" s="220"/>
      <c r="G140" s="22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203</v>
      </c>
      <c r="AH140" s="210">
        <v>5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2.5" outlineLevel="1" x14ac:dyDescent="0.2">
      <c r="A141" s="231">
        <v>21</v>
      </c>
      <c r="B141" s="232" t="s">
        <v>552</v>
      </c>
      <c r="C141" s="250" t="s">
        <v>553</v>
      </c>
      <c r="D141" s="233" t="s">
        <v>322</v>
      </c>
      <c r="E141" s="234">
        <v>87.21</v>
      </c>
      <c r="F141" s="235"/>
      <c r="G141" s="236">
        <f>ROUND(E141*F141,2)</f>
        <v>0</v>
      </c>
      <c r="H141" s="235"/>
      <c r="I141" s="236">
        <f>ROUND(E141*H141,2)</f>
        <v>0</v>
      </c>
      <c r="J141" s="235"/>
      <c r="K141" s="236">
        <f>ROUND(E141*J141,2)</f>
        <v>0</v>
      </c>
      <c r="L141" s="236">
        <v>21</v>
      </c>
      <c r="M141" s="236">
        <f>G141*(1+L141/100)</f>
        <v>0</v>
      </c>
      <c r="N141" s="234">
        <v>6.1499999999999999E-2</v>
      </c>
      <c r="O141" s="234">
        <f>ROUND(E141*N141,2)</f>
        <v>5.36</v>
      </c>
      <c r="P141" s="234">
        <v>0</v>
      </c>
      <c r="Q141" s="234">
        <f>ROUND(E141*P141,2)</f>
        <v>0</v>
      </c>
      <c r="R141" s="236" t="s">
        <v>546</v>
      </c>
      <c r="S141" s="236" t="s">
        <v>196</v>
      </c>
      <c r="T141" s="237" t="s">
        <v>196</v>
      </c>
      <c r="U141" s="220">
        <v>0</v>
      </c>
      <c r="V141" s="220">
        <f>ROUND(E141*U141,2)</f>
        <v>0</v>
      </c>
      <c r="W141" s="220"/>
      <c r="X141" s="220" t="s">
        <v>547</v>
      </c>
      <c r="Y141" s="220" t="s">
        <v>198</v>
      </c>
      <c r="Z141" s="210"/>
      <c r="AA141" s="210"/>
      <c r="AB141" s="210"/>
      <c r="AC141" s="210"/>
      <c r="AD141" s="210"/>
      <c r="AE141" s="210"/>
      <c r="AF141" s="210"/>
      <c r="AG141" s="210" t="s">
        <v>548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">
      <c r="A142" s="217"/>
      <c r="B142" s="218"/>
      <c r="C142" s="252" t="s">
        <v>554</v>
      </c>
      <c r="D142" s="221"/>
      <c r="E142" s="222"/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203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17"/>
      <c r="B143" s="218"/>
      <c r="C143" s="261" t="s">
        <v>466</v>
      </c>
      <c r="D143" s="259"/>
      <c r="E143" s="260"/>
      <c r="F143" s="220"/>
      <c r="G143" s="22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10"/>
      <c r="AA143" s="210"/>
      <c r="AB143" s="210"/>
      <c r="AC143" s="210"/>
      <c r="AD143" s="210"/>
      <c r="AE143" s="210"/>
      <c r="AF143" s="210"/>
      <c r="AG143" s="210" t="s">
        <v>203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17"/>
      <c r="B144" s="218"/>
      <c r="C144" s="262" t="s">
        <v>550</v>
      </c>
      <c r="D144" s="259"/>
      <c r="E144" s="260">
        <v>5.8140000000000001</v>
      </c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203</v>
      </c>
      <c r="AH144" s="210">
        <v>2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17"/>
      <c r="B145" s="218"/>
      <c r="C145" s="261" t="s">
        <v>468</v>
      </c>
      <c r="D145" s="259"/>
      <c r="E145" s="260"/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203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17"/>
      <c r="B146" s="218"/>
      <c r="C146" s="252" t="s">
        <v>555</v>
      </c>
      <c r="D146" s="221"/>
      <c r="E146" s="222">
        <v>87.21</v>
      </c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203</v>
      </c>
      <c r="AH146" s="210">
        <v>5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x14ac:dyDescent="0.2">
      <c r="A147" s="224" t="s">
        <v>190</v>
      </c>
      <c r="B147" s="225" t="s">
        <v>136</v>
      </c>
      <c r="C147" s="249" t="s">
        <v>137</v>
      </c>
      <c r="D147" s="226"/>
      <c r="E147" s="227"/>
      <c r="F147" s="228"/>
      <c r="G147" s="228">
        <f>SUMIF(AG148:AG163,"&lt;&gt;NOR",G148:G163)</f>
        <v>0</v>
      </c>
      <c r="H147" s="228"/>
      <c r="I147" s="228">
        <f>SUM(I148:I163)</f>
        <v>0</v>
      </c>
      <c r="J147" s="228"/>
      <c r="K147" s="228">
        <f>SUM(K148:K163)</f>
        <v>0</v>
      </c>
      <c r="L147" s="228"/>
      <c r="M147" s="228">
        <f>SUM(M148:M163)</f>
        <v>0</v>
      </c>
      <c r="N147" s="227"/>
      <c r="O147" s="227">
        <f>SUM(O148:O163)</f>
        <v>13.07</v>
      </c>
      <c r="P147" s="227"/>
      <c r="Q147" s="227">
        <f>SUM(Q148:Q163)</f>
        <v>0</v>
      </c>
      <c r="R147" s="228"/>
      <c r="S147" s="228"/>
      <c r="T147" s="229"/>
      <c r="U147" s="223"/>
      <c r="V147" s="223">
        <f>SUM(V148:V163)</f>
        <v>1.2000000000000002</v>
      </c>
      <c r="W147" s="223"/>
      <c r="X147" s="223"/>
      <c r="Y147" s="223"/>
      <c r="AG147" t="s">
        <v>191</v>
      </c>
    </row>
    <row r="148" spans="1:60" outlineLevel="1" x14ac:dyDescent="0.2">
      <c r="A148" s="231">
        <v>22</v>
      </c>
      <c r="B148" s="232" t="s">
        <v>556</v>
      </c>
      <c r="C148" s="250" t="s">
        <v>557</v>
      </c>
      <c r="D148" s="233" t="s">
        <v>234</v>
      </c>
      <c r="E148" s="234">
        <v>13.5</v>
      </c>
      <c r="F148" s="235"/>
      <c r="G148" s="236">
        <f>ROUND(E148*F148,2)</f>
        <v>0</v>
      </c>
      <c r="H148" s="235"/>
      <c r="I148" s="236">
        <f>ROUND(E148*H148,2)</f>
        <v>0</v>
      </c>
      <c r="J148" s="235"/>
      <c r="K148" s="236">
        <f>ROUND(E148*J148,2)</f>
        <v>0</v>
      </c>
      <c r="L148" s="236">
        <v>21</v>
      </c>
      <c r="M148" s="236">
        <f>G148*(1+L148/100)</f>
        <v>0</v>
      </c>
      <c r="N148" s="234">
        <v>8.8200000000000001E-2</v>
      </c>
      <c r="O148" s="234">
        <f>ROUND(E148*N148,2)</f>
        <v>1.19</v>
      </c>
      <c r="P148" s="234">
        <v>0</v>
      </c>
      <c r="Q148" s="234">
        <f>ROUND(E148*P148,2)</f>
        <v>0</v>
      </c>
      <c r="R148" s="236" t="s">
        <v>249</v>
      </c>
      <c r="S148" s="236" t="s">
        <v>196</v>
      </c>
      <c r="T148" s="237" t="s">
        <v>196</v>
      </c>
      <c r="U148" s="220">
        <v>2.5000000000000001E-2</v>
      </c>
      <c r="V148" s="220">
        <f>ROUND(E148*U148,2)</f>
        <v>0.34</v>
      </c>
      <c r="W148" s="220"/>
      <c r="X148" s="220" t="s">
        <v>197</v>
      </c>
      <c r="Y148" s="220" t="s">
        <v>198</v>
      </c>
      <c r="Z148" s="210"/>
      <c r="AA148" s="210"/>
      <c r="AB148" s="210"/>
      <c r="AC148" s="210"/>
      <c r="AD148" s="210"/>
      <c r="AE148" s="210"/>
      <c r="AF148" s="210"/>
      <c r="AG148" s="210" t="s">
        <v>228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52" t="s">
        <v>558</v>
      </c>
      <c r="D149" s="221"/>
      <c r="E149" s="222"/>
      <c r="F149" s="220"/>
      <c r="G149" s="22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203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17"/>
      <c r="B150" s="218"/>
      <c r="C150" s="252" t="s">
        <v>513</v>
      </c>
      <c r="D150" s="221"/>
      <c r="E150" s="222"/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203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52" t="s">
        <v>514</v>
      </c>
      <c r="D151" s="221"/>
      <c r="E151" s="222">
        <v>13.5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203</v>
      </c>
      <c r="AH151" s="210">
        <v>5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31">
        <v>23</v>
      </c>
      <c r="B152" s="232" t="s">
        <v>559</v>
      </c>
      <c r="C152" s="250" t="s">
        <v>560</v>
      </c>
      <c r="D152" s="233" t="s">
        <v>234</v>
      </c>
      <c r="E152" s="234">
        <v>17.925000000000001</v>
      </c>
      <c r="F152" s="235"/>
      <c r="G152" s="236">
        <f>ROUND(E152*F152,2)</f>
        <v>0</v>
      </c>
      <c r="H152" s="235"/>
      <c r="I152" s="236">
        <f>ROUND(E152*H152,2)</f>
        <v>0</v>
      </c>
      <c r="J152" s="235"/>
      <c r="K152" s="236">
        <f>ROUND(E152*J152,2)</f>
        <v>0</v>
      </c>
      <c r="L152" s="236">
        <v>21</v>
      </c>
      <c r="M152" s="236">
        <f>G152*(1+L152/100)</f>
        <v>0</v>
      </c>
      <c r="N152" s="234">
        <v>0.33074999999999999</v>
      </c>
      <c r="O152" s="234">
        <f>ROUND(E152*N152,2)</f>
        <v>5.93</v>
      </c>
      <c r="P152" s="234">
        <v>0</v>
      </c>
      <c r="Q152" s="234">
        <f>ROUND(E152*P152,2)</f>
        <v>0</v>
      </c>
      <c r="R152" s="236" t="s">
        <v>249</v>
      </c>
      <c r="S152" s="236" t="s">
        <v>196</v>
      </c>
      <c r="T152" s="237" t="s">
        <v>196</v>
      </c>
      <c r="U152" s="220">
        <v>2.5999999999999999E-2</v>
      </c>
      <c r="V152" s="220">
        <f>ROUND(E152*U152,2)</f>
        <v>0.47</v>
      </c>
      <c r="W152" s="220"/>
      <c r="X152" s="220" t="s">
        <v>197</v>
      </c>
      <c r="Y152" s="220" t="s">
        <v>198</v>
      </c>
      <c r="Z152" s="210"/>
      <c r="AA152" s="210"/>
      <c r="AB152" s="210"/>
      <c r="AC152" s="210"/>
      <c r="AD152" s="210"/>
      <c r="AE152" s="210"/>
      <c r="AF152" s="210"/>
      <c r="AG152" s="210" t="s">
        <v>228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17"/>
      <c r="B153" s="218"/>
      <c r="C153" s="252" t="s">
        <v>561</v>
      </c>
      <c r="D153" s="221"/>
      <c r="E153" s="222"/>
      <c r="F153" s="220"/>
      <c r="G153" s="22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203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17"/>
      <c r="B154" s="218"/>
      <c r="C154" s="252" t="s">
        <v>476</v>
      </c>
      <c r="D154" s="221"/>
      <c r="E154" s="222"/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203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17"/>
      <c r="B155" s="218"/>
      <c r="C155" s="252" t="s">
        <v>515</v>
      </c>
      <c r="D155" s="221"/>
      <c r="E155" s="222">
        <v>3.75</v>
      </c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203</v>
      </c>
      <c r="AH155" s="210">
        <v>5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52" t="s">
        <v>479</v>
      </c>
      <c r="D156" s="221"/>
      <c r="E156" s="222"/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203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17"/>
      <c r="B157" s="218"/>
      <c r="C157" s="252" t="s">
        <v>516</v>
      </c>
      <c r="D157" s="221"/>
      <c r="E157" s="222">
        <v>7.4249999999999998</v>
      </c>
      <c r="F157" s="220"/>
      <c r="G157" s="220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20"/>
      <c r="Z157" s="210"/>
      <c r="AA157" s="210"/>
      <c r="AB157" s="210"/>
      <c r="AC157" s="210"/>
      <c r="AD157" s="210"/>
      <c r="AE157" s="210"/>
      <c r="AF157" s="210"/>
      <c r="AG157" s="210" t="s">
        <v>203</v>
      </c>
      <c r="AH157" s="210">
        <v>5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">
      <c r="A158" s="217"/>
      <c r="B158" s="218"/>
      <c r="C158" s="252" t="s">
        <v>482</v>
      </c>
      <c r="D158" s="221"/>
      <c r="E158" s="222"/>
      <c r="F158" s="220"/>
      <c r="G158" s="220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203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">
      <c r="A159" s="217"/>
      <c r="B159" s="218"/>
      <c r="C159" s="252" t="s">
        <v>517</v>
      </c>
      <c r="D159" s="221"/>
      <c r="E159" s="222">
        <v>6.75</v>
      </c>
      <c r="F159" s="220"/>
      <c r="G159" s="220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20"/>
      <c r="Z159" s="210"/>
      <c r="AA159" s="210"/>
      <c r="AB159" s="210"/>
      <c r="AC159" s="210"/>
      <c r="AD159" s="210"/>
      <c r="AE159" s="210"/>
      <c r="AF159" s="210"/>
      <c r="AG159" s="210" t="s">
        <v>203</v>
      </c>
      <c r="AH159" s="210">
        <v>5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22.5" outlineLevel="1" x14ac:dyDescent="0.2">
      <c r="A160" s="231">
        <v>24</v>
      </c>
      <c r="B160" s="232" t="s">
        <v>562</v>
      </c>
      <c r="C160" s="250" t="s">
        <v>563</v>
      </c>
      <c r="D160" s="233" t="s">
        <v>234</v>
      </c>
      <c r="E160" s="234">
        <v>13.5</v>
      </c>
      <c r="F160" s="235"/>
      <c r="G160" s="236">
        <f>ROUND(E160*F160,2)</f>
        <v>0</v>
      </c>
      <c r="H160" s="235"/>
      <c r="I160" s="236">
        <f>ROUND(E160*H160,2)</f>
        <v>0</v>
      </c>
      <c r="J160" s="235"/>
      <c r="K160" s="236">
        <f>ROUND(E160*J160,2)</f>
        <v>0</v>
      </c>
      <c r="L160" s="236">
        <v>21</v>
      </c>
      <c r="M160" s="236">
        <f>G160*(1+L160/100)</f>
        <v>0</v>
      </c>
      <c r="N160" s="234">
        <v>0.441</v>
      </c>
      <c r="O160" s="234">
        <f>ROUND(E160*N160,2)</f>
        <v>5.95</v>
      </c>
      <c r="P160" s="234">
        <v>0</v>
      </c>
      <c r="Q160" s="234">
        <f>ROUND(E160*P160,2)</f>
        <v>0</v>
      </c>
      <c r="R160" s="236" t="s">
        <v>249</v>
      </c>
      <c r="S160" s="236" t="s">
        <v>196</v>
      </c>
      <c r="T160" s="237" t="s">
        <v>196</v>
      </c>
      <c r="U160" s="220">
        <v>2.9000000000000001E-2</v>
      </c>
      <c r="V160" s="220">
        <f>ROUND(E160*U160,2)</f>
        <v>0.39</v>
      </c>
      <c r="W160" s="220"/>
      <c r="X160" s="220" t="s">
        <v>197</v>
      </c>
      <c r="Y160" s="220" t="s">
        <v>198</v>
      </c>
      <c r="Z160" s="210"/>
      <c r="AA160" s="210"/>
      <c r="AB160" s="210"/>
      <c r="AC160" s="210"/>
      <c r="AD160" s="210"/>
      <c r="AE160" s="210"/>
      <c r="AF160" s="210"/>
      <c r="AG160" s="210" t="s">
        <v>199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17"/>
      <c r="B161" s="218"/>
      <c r="C161" s="252" t="s">
        <v>564</v>
      </c>
      <c r="D161" s="221"/>
      <c r="E161" s="222"/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203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17"/>
      <c r="B162" s="218"/>
      <c r="C162" s="252" t="s">
        <v>513</v>
      </c>
      <c r="D162" s="221"/>
      <c r="E162" s="222"/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203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17"/>
      <c r="B163" s="218"/>
      <c r="C163" s="252" t="s">
        <v>514</v>
      </c>
      <c r="D163" s="221"/>
      <c r="E163" s="222">
        <v>13.5</v>
      </c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203</v>
      </c>
      <c r="AH163" s="210">
        <v>5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x14ac:dyDescent="0.2">
      <c r="A164" s="224" t="s">
        <v>190</v>
      </c>
      <c r="B164" s="225" t="s">
        <v>138</v>
      </c>
      <c r="C164" s="249" t="s">
        <v>139</v>
      </c>
      <c r="D164" s="226"/>
      <c r="E164" s="227"/>
      <c r="F164" s="228"/>
      <c r="G164" s="228">
        <f>SUMIF(AG165:AG177,"&lt;&gt;NOR",G165:G177)</f>
        <v>0</v>
      </c>
      <c r="H164" s="228"/>
      <c r="I164" s="228">
        <f>SUM(I165:I177)</f>
        <v>0</v>
      </c>
      <c r="J164" s="228"/>
      <c r="K164" s="228">
        <f>SUM(K165:K177)</f>
        <v>0</v>
      </c>
      <c r="L164" s="228"/>
      <c r="M164" s="228">
        <f>SUM(M165:M177)</f>
        <v>0</v>
      </c>
      <c r="N164" s="227"/>
      <c r="O164" s="227">
        <f>SUM(O165:O177)</f>
        <v>2.85</v>
      </c>
      <c r="P164" s="227"/>
      <c r="Q164" s="227">
        <f>SUM(Q165:Q177)</f>
        <v>0</v>
      </c>
      <c r="R164" s="228"/>
      <c r="S164" s="228"/>
      <c r="T164" s="229"/>
      <c r="U164" s="223"/>
      <c r="V164" s="223">
        <f>SUM(V165:V177)</f>
        <v>6.1</v>
      </c>
      <c r="W164" s="223"/>
      <c r="X164" s="223"/>
      <c r="Y164" s="223"/>
      <c r="AG164" t="s">
        <v>191</v>
      </c>
    </row>
    <row r="165" spans="1:60" outlineLevel="1" x14ac:dyDescent="0.2">
      <c r="A165" s="231">
        <v>25</v>
      </c>
      <c r="B165" s="232" t="s">
        <v>565</v>
      </c>
      <c r="C165" s="250" t="s">
        <v>566</v>
      </c>
      <c r="D165" s="233" t="s">
        <v>234</v>
      </c>
      <c r="E165" s="234">
        <v>13.5</v>
      </c>
      <c r="F165" s="235"/>
      <c r="G165" s="236">
        <f>ROUND(E165*F165,2)</f>
        <v>0</v>
      </c>
      <c r="H165" s="235"/>
      <c r="I165" s="236">
        <f>ROUND(E165*H165,2)</f>
        <v>0</v>
      </c>
      <c r="J165" s="235"/>
      <c r="K165" s="236">
        <f>ROUND(E165*J165,2)</f>
        <v>0</v>
      </c>
      <c r="L165" s="236">
        <v>21</v>
      </c>
      <c r="M165" s="236">
        <f>G165*(1+L165/100)</f>
        <v>0</v>
      </c>
      <c r="N165" s="234">
        <v>7.3899999999999993E-2</v>
      </c>
      <c r="O165" s="234">
        <f>ROUND(E165*N165,2)</f>
        <v>1</v>
      </c>
      <c r="P165" s="234">
        <v>0</v>
      </c>
      <c r="Q165" s="234">
        <f>ROUND(E165*P165,2)</f>
        <v>0</v>
      </c>
      <c r="R165" s="236" t="s">
        <v>249</v>
      </c>
      <c r="S165" s="236" t="s">
        <v>196</v>
      </c>
      <c r="T165" s="237" t="s">
        <v>196</v>
      </c>
      <c r="U165" s="220">
        <v>0.45200000000000001</v>
      </c>
      <c r="V165" s="220">
        <f>ROUND(E165*U165,2)</f>
        <v>6.1</v>
      </c>
      <c r="W165" s="220"/>
      <c r="X165" s="220" t="s">
        <v>197</v>
      </c>
      <c r="Y165" s="220" t="s">
        <v>198</v>
      </c>
      <c r="Z165" s="210"/>
      <c r="AA165" s="210"/>
      <c r="AB165" s="210"/>
      <c r="AC165" s="210"/>
      <c r="AD165" s="210"/>
      <c r="AE165" s="210"/>
      <c r="AF165" s="210"/>
      <c r="AG165" s="210" t="s">
        <v>199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ht="22.5" outlineLevel="2" x14ac:dyDescent="0.2">
      <c r="A166" s="217"/>
      <c r="B166" s="218"/>
      <c r="C166" s="251" t="s">
        <v>567</v>
      </c>
      <c r="D166" s="239"/>
      <c r="E166" s="239"/>
      <c r="F166" s="239"/>
      <c r="G166" s="239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201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38" t="str">
        <f>C166</f>
        <v>s provedením lože z kameniva drceného, s vyplněním spár, s dvojitým hutněním a se smetením přebytečného materiálu na krajnici. S dodáním hmot pro lože a výplň spár.</v>
      </c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17"/>
      <c r="B167" s="218"/>
      <c r="C167" s="252" t="s">
        <v>568</v>
      </c>
      <c r="D167" s="221"/>
      <c r="E167" s="222"/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203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17"/>
      <c r="B168" s="218"/>
      <c r="C168" s="252" t="s">
        <v>569</v>
      </c>
      <c r="D168" s="221"/>
      <c r="E168" s="222"/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203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52" t="s">
        <v>304</v>
      </c>
      <c r="D169" s="221"/>
      <c r="E169" s="222"/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203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17"/>
      <c r="B170" s="218"/>
      <c r="C170" s="252" t="s">
        <v>570</v>
      </c>
      <c r="D170" s="221"/>
      <c r="E170" s="222">
        <v>13.5</v>
      </c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203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31">
        <v>26</v>
      </c>
      <c r="B171" s="232" t="s">
        <v>571</v>
      </c>
      <c r="C171" s="250" t="s">
        <v>572</v>
      </c>
      <c r="D171" s="233" t="s">
        <v>573</v>
      </c>
      <c r="E171" s="234">
        <v>20.25</v>
      </c>
      <c r="F171" s="235"/>
      <c r="G171" s="236">
        <f>ROUND(E171*F171,2)</f>
        <v>0</v>
      </c>
      <c r="H171" s="235"/>
      <c r="I171" s="236">
        <f>ROUND(E171*H171,2)</f>
        <v>0</v>
      </c>
      <c r="J171" s="235"/>
      <c r="K171" s="236">
        <f>ROUND(E171*J171,2)</f>
        <v>0</v>
      </c>
      <c r="L171" s="236">
        <v>21</v>
      </c>
      <c r="M171" s="236">
        <f>G171*(1+L171/100)</f>
        <v>0</v>
      </c>
      <c r="N171" s="234">
        <v>1E-3</v>
      </c>
      <c r="O171" s="234">
        <f>ROUND(E171*N171,2)</f>
        <v>0.02</v>
      </c>
      <c r="P171" s="234">
        <v>0</v>
      </c>
      <c r="Q171" s="234">
        <f>ROUND(E171*P171,2)</f>
        <v>0</v>
      </c>
      <c r="R171" s="236" t="s">
        <v>546</v>
      </c>
      <c r="S171" s="236" t="s">
        <v>196</v>
      </c>
      <c r="T171" s="237" t="s">
        <v>196</v>
      </c>
      <c r="U171" s="220">
        <v>0</v>
      </c>
      <c r="V171" s="220">
        <f>ROUND(E171*U171,2)</f>
        <v>0</v>
      </c>
      <c r="W171" s="220"/>
      <c r="X171" s="220" t="s">
        <v>547</v>
      </c>
      <c r="Y171" s="220" t="s">
        <v>198</v>
      </c>
      <c r="Z171" s="210"/>
      <c r="AA171" s="210"/>
      <c r="AB171" s="210"/>
      <c r="AC171" s="210"/>
      <c r="AD171" s="210"/>
      <c r="AE171" s="210"/>
      <c r="AF171" s="210"/>
      <c r="AG171" s="210" t="s">
        <v>548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17"/>
      <c r="B172" s="218"/>
      <c r="C172" s="252" t="s">
        <v>574</v>
      </c>
      <c r="D172" s="221"/>
      <c r="E172" s="222"/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203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52" t="s">
        <v>575</v>
      </c>
      <c r="D173" s="221"/>
      <c r="E173" s="222"/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203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52" t="s">
        <v>576</v>
      </c>
      <c r="D174" s="221"/>
      <c r="E174" s="222">
        <v>20.25</v>
      </c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203</v>
      </c>
      <c r="AH174" s="210">
        <v>5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ht="22.5" outlineLevel="1" x14ac:dyDescent="0.2">
      <c r="A175" s="231">
        <v>27</v>
      </c>
      <c r="B175" s="232" t="s">
        <v>577</v>
      </c>
      <c r="C175" s="250" t="s">
        <v>578</v>
      </c>
      <c r="D175" s="233" t="s">
        <v>234</v>
      </c>
      <c r="E175" s="234">
        <v>14.175000000000001</v>
      </c>
      <c r="F175" s="235"/>
      <c r="G175" s="236">
        <f>ROUND(E175*F175,2)</f>
        <v>0</v>
      </c>
      <c r="H175" s="235"/>
      <c r="I175" s="236">
        <f>ROUND(E175*H175,2)</f>
        <v>0</v>
      </c>
      <c r="J175" s="235"/>
      <c r="K175" s="236">
        <f>ROUND(E175*J175,2)</f>
        <v>0</v>
      </c>
      <c r="L175" s="236">
        <v>21</v>
      </c>
      <c r="M175" s="236">
        <f>G175*(1+L175/100)</f>
        <v>0</v>
      </c>
      <c r="N175" s="234">
        <v>0.129</v>
      </c>
      <c r="O175" s="234">
        <f>ROUND(E175*N175,2)</f>
        <v>1.83</v>
      </c>
      <c r="P175" s="234">
        <v>0</v>
      </c>
      <c r="Q175" s="234">
        <f>ROUND(E175*P175,2)</f>
        <v>0</v>
      </c>
      <c r="R175" s="236" t="s">
        <v>546</v>
      </c>
      <c r="S175" s="236" t="s">
        <v>196</v>
      </c>
      <c r="T175" s="237" t="s">
        <v>196</v>
      </c>
      <c r="U175" s="220">
        <v>0</v>
      </c>
      <c r="V175" s="220">
        <f>ROUND(E175*U175,2)</f>
        <v>0</v>
      </c>
      <c r="W175" s="220"/>
      <c r="X175" s="220" t="s">
        <v>547</v>
      </c>
      <c r="Y175" s="220" t="s">
        <v>198</v>
      </c>
      <c r="Z175" s="210"/>
      <c r="AA175" s="210"/>
      <c r="AB175" s="210"/>
      <c r="AC175" s="210"/>
      <c r="AD175" s="210"/>
      <c r="AE175" s="210"/>
      <c r="AF175" s="210"/>
      <c r="AG175" s="210" t="s">
        <v>548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">
      <c r="A176" s="217"/>
      <c r="B176" s="218"/>
      <c r="C176" s="252" t="s">
        <v>579</v>
      </c>
      <c r="D176" s="221"/>
      <c r="E176" s="222"/>
      <c r="F176" s="220"/>
      <c r="G176" s="220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20"/>
      <c r="Z176" s="210"/>
      <c r="AA176" s="210"/>
      <c r="AB176" s="210"/>
      <c r="AC176" s="210"/>
      <c r="AD176" s="210"/>
      <c r="AE176" s="210"/>
      <c r="AF176" s="210"/>
      <c r="AG176" s="210" t="s">
        <v>203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">
      <c r="A177" s="217"/>
      <c r="B177" s="218"/>
      <c r="C177" s="252" t="s">
        <v>580</v>
      </c>
      <c r="D177" s="221"/>
      <c r="E177" s="222">
        <v>14.175000000000001</v>
      </c>
      <c r="F177" s="220"/>
      <c r="G177" s="22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203</v>
      </c>
      <c r="AH177" s="210">
        <v>5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x14ac:dyDescent="0.2">
      <c r="A178" s="224" t="s">
        <v>190</v>
      </c>
      <c r="B178" s="225" t="s">
        <v>148</v>
      </c>
      <c r="C178" s="249" t="s">
        <v>149</v>
      </c>
      <c r="D178" s="226"/>
      <c r="E178" s="227"/>
      <c r="F178" s="228"/>
      <c r="G178" s="228">
        <f>SUMIF(AG179:AG189,"&lt;&gt;NOR",G179:G189)</f>
        <v>0</v>
      </c>
      <c r="H178" s="228"/>
      <c r="I178" s="228">
        <f>SUM(I179:I189)</f>
        <v>0</v>
      </c>
      <c r="J178" s="228"/>
      <c r="K178" s="228">
        <f>SUM(K179:K189)</f>
        <v>0</v>
      </c>
      <c r="L178" s="228"/>
      <c r="M178" s="228">
        <f>SUM(M179:M189)</f>
        <v>0</v>
      </c>
      <c r="N178" s="227"/>
      <c r="O178" s="227">
        <f>SUM(O179:O189)</f>
        <v>3.58</v>
      </c>
      <c r="P178" s="227"/>
      <c r="Q178" s="227">
        <f>SUM(Q179:Q189)</f>
        <v>0</v>
      </c>
      <c r="R178" s="228"/>
      <c r="S178" s="228"/>
      <c r="T178" s="229"/>
      <c r="U178" s="223"/>
      <c r="V178" s="223">
        <f>SUM(V179:V189)</f>
        <v>5.0599999999999996</v>
      </c>
      <c r="W178" s="223"/>
      <c r="X178" s="223"/>
      <c r="Y178" s="223"/>
      <c r="AG178" t="s">
        <v>191</v>
      </c>
    </row>
    <row r="179" spans="1:60" ht="22.5" outlineLevel="1" x14ac:dyDescent="0.2">
      <c r="A179" s="231">
        <v>28</v>
      </c>
      <c r="B179" s="232" t="s">
        <v>581</v>
      </c>
      <c r="C179" s="250" t="s">
        <v>582</v>
      </c>
      <c r="D179" s="233" t="s">
        <v>327</v>
      </c>
      <c r="E179" s="234">
        <v>15</v>
      </c>
      <c r="F179" s="235"/>
      <c r="G179" s="236">
        <f>ROUND(E179*F179,2)</f>
        <v>0</v>
      </c>
      <c r="H179" s="235"/>
      <c r="I179" s="236">
        <f>ROUND(E179*H179,2)</f>
        <v>0</v>
      </c>
      <c r="J179" s="235"/>
      <c r="K179" s="236">
        <f>ROUND(E179*J179,2)</f>
        <v>0</v>
      </c>
      <c r="L179" s="236">
        <v>21</v>
      </c>
      <c r="M179" s="236">
        <f>G179*(1+L179/100)</f>
        <v>0</v>
      </c>
      <c r="N179" s="234">
        <v>0.185</v>
      </c>
      <c r="O179" s="234">
        <f>ROUND(E179*N179,2)</f>
        <v>2.78</v>
      </c>
      <c r="P179" s="234">
        <v>0</v>
      </c>
      <c r="Q179" s="234">
        <f>ROUND(E179*P179,2)</f>
        <v>0</v>
      </c>
      <c r="R179" s="236" t="s">
        <v>249</v>
      </c>
      <c r="S179" s="236" t="s">
        <v>196</v>
      </c>
      <c r="T179" s="237" t="s">
        <v>196</v>
      </c>
      <c r="U179" s="220">
        <v>0.33704000000000001</v>
      </c>
      <c r="V179" s="220">
        <f>ROUND(E179*U179,2)</f>
        <v>5.0599999999999996</v>
      </c>
      <c r="W179" s="220"/>
      <c r="X179" s="220" t="s">
        <v>197</v>
      </c>
      <c r="Y179" s="220" t="s">
        <v>198</v>
      </c>
      <c r="Z179" s="210"/>
      <c r="AA179" s="210"/>
      <c r="AB179" s="210"/>
      <c r="AC179" s="210"/>
      <c r="AD179" s="210"/>
      <c r="AE179" s="210"/>
      <c r="AF179" s="210"/>
      <c r="AG179" s="210" t="s">
        <v>228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">
      <c r="A180" s="217"/>
      <c r="B180" s="218"/>
      <c r="C180" s="251" t="s">
        <v>583</v>
      </c>
      <c r="D180" s="239"/>
      <c r="E180" s="239"/>
      <c r="F180" s="239"/>
      <c r="G180" s="239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201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2" x14ac:dyDescent="0.2">
      <c r="A181" s="217"/>
      <c r="B181" s="218"/>
      <c r="C181" s="252" t="s">
        <v>584</v>
      </c>
      <c r="D181" s="221"/>
      <c r="E181" s="222"/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203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17"/>
      <c r="B182" s="218"/>
      <c r="C182" s="252" t="s">
        <v>569</v>
      </c>
      <c r="D182" s="221"/>
      <c r="E182" s="222"/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203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17"/>
      <c r="B183" s="218"/>
      <c r="C183" s="252" t="s">
        <v>304</v>
      </c>
      <c r="D183" s="221"/>
      <c r="E183" s="222"/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203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ht="22.5" outlineLevel="3" x14ac:dyDescent="0.2">
      <c r="A184" s="217"/>
      <c r="B184" s="218"/>
      <c r="C184" s="252" t="s">
        <v>585</v>
      </c>
      <c r="D184" s="221"/>
      <c r="E184" s="222"/>
      <c r="F184" s="220"/>
      <c r="G184" s="22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203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ht="22.5" outlineLevel="3" x14ac:dyDescent="0.2">
      <c r="A185" s="217"/>
      <c r="B185" s="218"/>
      <c r="C185" s="252" t="s">
        <v>586</v>
      </c>
      <c r="D185" s="221"/>
      <c r="E185" s="222"/>
      <c r="F185" s="220"/>
      <c r="G185" s="22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10"/>
      <c r="AA185" s="210"/>
      <c r="AB185" s="210"/>
      <c r="AC185" s="210"/>
      <c r="AD185" s="210"/>
      <c r="AE185" s="210"/>
      <c r="AF185" s="210"/>
      <c r="AG185" s="210" t="s">
        <v>203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22.5" outlineLevel="3" x14ac:dyDescent="0.2">
      <c r="A186" s="217"/>
      <c r="B186" s="218"/>
      <c r="C186" s="252" t="s">
        <v>587</v>
      </c>
      <c r="D186" s="221"/>
      <c r="E186" s="222">
        <v>15</v>
      </c>
      <c r="F186" s="220"/>
      <c r="G186" s="22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10"/>
      <c r="AA186" s="210"/>
      <c r="AB186" s="210"/>
      <c r="AC186" s="210"/>
      <c r="AD186" s="210"/>
      <c r="AE186" s="210"/>
      <c r="AF186" s="210"/>
      <c r="AG186" s="210" t="s">
        <v>203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ht="22.5" outlineLevel="1" x14ac:dyDescent="0.2">
      <c r="A187" s="231">
        <v>29</v>
      </c>
      <c r="B187" s="232" t="s">
        <v>588</v>
      </c>
      <c r="C187" s="250" t="s">
        <v>589</v>
      </c>
      <c r="D187" s="233" t="s">
        <v>322</v>
      </c>
      <c r="E187" s="234">
        <v>15.45</v>
      </c>
      <c r="F187" s="235"/>
      <c r="G187" s="236">
        <f>ROUND(E187*F187,2)</f>
        <v>0</v>
      </c>
      <c r="H187" s="235"/>
      <c r="I187" s="236">
        <f>ROUND(E187*H187,2)</f>
        <v>0</v>
      </c>
      <c r="J187" s="235"/>
      <c r="K187" s="236">
        <f>ROUND(E187*J187,2)</f>
        <v>0</v>
      </c>
      <c r="L187" s="236">
        <v>21</v>
      </c>
      <c r="M187" s="236">
        <f>G187*(1+L187/100)</f>
        <v>0</v>
      </c>
      <c r="N187" s="234">
        <v>5.1999999999999998E-2</v>
      </c>
      <c r="O187" s="234">
        <f>ROUND(E187*N187,2)</f>
        <v>0.8</v>
      </c>
      <c r="P187" s="234">
        <v>0</v>
      </c>
      <c r="Q187" s="234">
        <f>ROUND(E187*P187,2)</f>
        <v>0</v>
      </c>
      <c r="R187" s="236" t="s">
        <v>546</v>
      </c>
      <c r="S187" s="236" t="s">
        <v>196</v>
      </c>
      <c r="T187" s="237" t="s">
        <v>196</v>
      </c>
      <c r="U187" s="220">
        <v>0</v>
      </c>
      <c r="V187" s="220">
        <f>ROUND(E187*U187,2)</f>
        <v>0</v>
      </c>
      <c r="W187" s="220"/>
      <c r="X187" s="220" t="s">
        <v>547</v>
      </c>
      <c r="Y187" s="220" t="s">
        <v>198</v>
      </c>
      <c r="Z187" s="210"/>
      <c r="AA187" s="210"/>
      <c r="AB187" s="210"/>
      <c r="AC187" s="210"/>
      <c r="AD187" s="210"/>
      <c r="AE187" s="210"/>
      <c r="AF187" s="210"/>
      <c r="AG187" s="210" t="s">
        <v>590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2" x14ac:dyDescent="0.2">
      <c r="A188" s="217"/>
      <c r="B188" s="218"/>
      <c r="C188" s="252" t="s">
        <v>591</v>
      </c>
      <c r="D188" s="221"/>
      <c r="E188" s="222"/>
      <c r="F188" s="220"/>
      <c r="G188" s="220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10"/>
      <c r="AA188" s="210"/>
      <c r="AB188" s="210"/>
      <c r="AC188" s="210"/>
      <c r="AD188" s="210"/>
      <c r="AE188" s="210"/>
      <c r="AF188" s="210"/>
      <c r="AG188" s="210" t="s">
        <v>203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">
      <c r="A189" s="217"/>
      <c r="B189" s="218"/>
      <c r="C189" s="252" t="s">
        <v>592</v>
      </c>
      <c r="D189" s="221"/>
      <c r="E189" s="222">
        <v>15.45</v>
      </c>
      <c r="F189" s="220"/>
      <c r="G189" s="220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10"/>
      <c r="AA189" s="210"/>
      <c r="AB189" s="210"/>
      <c r="AC189" s="210"/>
      <c r="AD189" s="210"/>
      <c r="AE189" s="210"/>
      <c r="AF189" s="210"/>
      <c r="AG189" s="210" t="s">
        <v>203</v>
      </c>
      <c r="AH189" s="210">
        <v>5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x14ac:dyDescent="0.2">
      <c r="A190" s="224" t="s">
        <v>190</v>
      </c>
      <c r="B190" s="225" t="s">
        <v>152</v>
      </c>
      <c r="C190" s="249" t="s">
        <v>153</v>
      </c>
      <c r="D190" s="226"/>
      <c r="E190" s="227"/>
      <c r="F190" s="228"/>
      <c r="G190" s="228">
        <f>SUMIF(AG191:AG195,"&lt;&gt;NOR",G191:G195)</f>
        <v>0</v>
      </c>
      <c r="H190" s="228"/>
      <c r="I190" s="228">
        <f>SUM(I191:I195)</f>
        <v>0</v>
      </c>
      <c r="J190" s="228"/>
      <c r="K190" s="228">
        <f>SUM(K191:K195)</f>
        <v>0</v>
      </c>
      <c r="L190" s="228"/>
      <c r="M190" s="228">
        <f>SUM(M191:M195)</f>
        <v>0</v>
      </c>
      <c r="N190" s="227"/>
      <c r="O190" s="227">
        <f>SUM(O191:O195)</f>
        <v>0</v>
      </c>
      <c r="P190" s="227"/>
      <c r="Q190" s="227">
        <f>SUM(Q191:Q195)</f>
        <v>0</v>
      </c>
      <c r="R190" s="228"/>
      <c r="S190" s="228"/>
      <c r="T190" s="229"/>
      <c r="U190" s="223"/>
      <c r="V190" s="223">
        <f>SUM(V191:V195)</f>
        <v>14.32</v>
      </c>
      <c r="W190" s="223"/>
      <c r="X190" s="223"/>
      <c r="Y190" s="223"/>
      <c r="AG190" t="s">
        <v>191</v>
      </c>
    </row>
    <row r="191" spans="1:60" outlineLevel="1" x14ac:dyDescent="0.2">
      <c r="A191" s="231">
        <v>30</v>
      </c>
      <c r="B191" s="232" t="s">
        <v>593</v>
      </c>
      <c r="C191" s="250" t="s">
        <v>594</v>
      </c>
      <c r="D191" s="233" t="s">
        <v>352</v>
      </c>
      <c r="E191" s="234">
        <v>36.717669999999998</v>
      </c>
      <c r="F191" s="235"/>
      <c r="G191" s="236">
        <f>ROUND(E191*F191,2)</f>
        <v>0</v>
      </c>
      <c r="H191" s="235"/>
      <c r="I191" s="236">
        <f>ROUND(E191*H191,2)</f>
        <v>0</v>
      </c>
      <c r="J191" s="235"/>
      <c r="K191" s="236">
        <f>ROUND(E191*J191,2)</f>
        <v>0</v>
      </c>
      <c r="L191" s="236">
        <v>21</v>
      </c>
      <c r="M191" s="236">
        <f>G191*(1+L191/100)</f>
        <v>0</v>
      </c>
      <c r="N191" s="234">
        <v>0</v>
      </c>
      <c r="O191" s="234">
        <f>ROUND(E191*N191,2)</f>
        <v>0</v>
      </c>
      <c r="P191" s="234">
        <v>0</v>
      </c>
      <c r="Q191" s="234">
        <f>ROUND(E191*P191,2)</f>
        <v>0</v>
      </c>
      <c r="R191" s="236" t="s">
        <v>249</v>
      </c>
      <c r="S191" s="236" t="s">
        <v>196</v>
      </c>
      <c r="T191" s="237" t="s">
        <v>196</v>
      </c>
      <c r="U191" s="220">
        <v>0.39</v>
      </c>
      <c r="V191" s="220">
        <f>ROUND(E191*U191,2)</f>
        <v>14.32</v>
      </c>
      <c r="W191" s="220"/>
      <c r="X191" s="220" t="s">
        <v>353</v>
      </c>
      <c r="Y191" s="220" t="s">
        <v>198</v>
      </c>
      <c r="Z191" s="210"/>
      <c r="AA191" s="210"/>
      <c r="AB191" s="210"/>
      <c r="AC191" s="210"/>
      <c r="AD191" s="210"/>
      <c r="AE191" s="210"/>
      <c r="AF191" s="210"/>
      <c r="AG191" s="210" t="s">
        <v>354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17"/>
      <c r="B192" s="218"/>
      <c r="C192" s="251" t="s">
        <v>355</v>
      </c>
      <c r="D192" s="239"/>
      <c r="E192" s="239"/>
      <c r="F192" s="239"/>
      <c r="G192" s="239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10"/>
      <c r="AA192" s="210"/>
      <c r="AB192" s="210"/>
      <c r="AC192" s="210"/>
      <c r="AD192" s="210"/>
      <c r="AE192" s="210"/>
      <c r="AF192" s="210"/>
      <c r="AG192" s="210" t="s">
        <v>201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">
      <c r="A193" s="217"/>
      <c r="B193" s="218"/>
      <c r="C193" s="252" t="s">
        <v>356</v>
      </c>
      <c r="D193" s="221"/>
      <c r="E193" s="222"/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203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">
      <c r="A194" s="217"/>
      <c r="B194" s="218"/>
      <c r="C194" s="252" t="s">
        <v>595</v>
      </c>
      <c r="D194" s="221"/>
      <c r="E194" s="222"/>
      <c r="F194" s="220"/>
      <c r="G194" s="220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203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">
      <c r="A195" s="217"/>
      <c r="B195" s="218"/>
      <c r="C195" s="252" t="s">
        <v>596</v>
      </c>
      <c r="D195" s="221"/>
      <c r="E195" s="222">
        <v>36.717669999999998</v>
      </c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10"/>
      <c r="AA195" s="210"/>
      <c r="AB195" s="210"/>
      <c r="AC195" s="210"/>
      <c r="AD195" s="210"/>
      <c r="AE195" s="210"/>
      <c r="AF195" s="210"/>
      <c r="AG195" s="210" t="s">
        <v>203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x14ac:dyDescent="0.2">
      <c r="A196" s="224" t="s">
        <v>190</v>
      </c>
      <c r="B196" s="225" t="s">
        <v>154</v>
      </c>
      <c r="C196" s="249" t="s">
        <v>155</v>
      </c>
      <c r="D196" s="226"/>
      <c r="E196" s="227"/>
      <c r="F196" s="228"/>
      <c r="G196" s="228">
        <f>SUMIF(AG197:AG209,"&lt;&gt;NOR",G197:G209)</f>
        <v>0</v>
      </c>
      <c r="H196" s="228"/>
      <c r="I196" s="228">
        <f>SUM(I197:I209)</f>
        <v>0</v>
      </c>
      <c r="J196" s="228"/>
      <c r="K196" s="228">
        <f>SUM(K197:K209)</f>
        <v>0</v>
      </c>
      <c r="L196" s="228"/>
      <c r="M196" s="228">
        <f>SUM(M197:M209)</f>
        <v>0</v>
      </c>
      <c r="N196" s="227"/>
      <c r="O196" s="227">
        <f>SUM(O197:O209)</f>
        <v>0</v>
      </c>
      <c r="P196" s="227"/>
      <c r="Q196" s="227">
        <f>SUM(Q197:Q209)</f>
        <v>0.06</v>
      </c>
      <c r="R196" s="228"/>
      <c r="S196" s="228"/>
      <c r="T196" s="229"/>
      <c r="U196" s="223"/>
      <c r="V196" s="223">
        <f>SUM(V197:V209)</f>
        <v>2.84</v>
      </c>
      <c r="W196" s="223"/>
      <c r="X196" s="223"/>
      <c r="Y196" s="223"/>
      <c r="AG196" t="s">
        <v>191</v>
      </c>
    </row>
    <row r="197" spans="1:60" ht="22.5" outlineLevel="1" x14ac:dyDescent="0.2">
      <c r="A197" s="231">
        <v>31</v>
      </c>
      <c r="B197" s="232" t="s">
        <v>597</v>
      </c>
      <c r="C197" s="250" t="s">
        <v>598</v>
      </c>
      <c r="D197" s="233" t="s">
        <v>573</v>
      </c>
      <c r="E197" s="234">
        <v>56.55</v>
      </c>
      <c r="F197" s="235"/>
      <c r="G197" s="236">
        <f>ROUND(E197*F197,2)</f>
        <v>0</v>
      </c>
      <c r="H197" s="235"/>
      <c r="I197" s="236">
        <f>ROUND(E197*H197,2)</f>
        <v>0</v>
      </c>
      <c r="J197" s="235"/>
      <c r="K197" s="236">
        <f>ROUND(E197*J197,2)</f>
        <v>0</v>
      </c>
      <c r="L197" s="236">
        <v>21</v>
      </c>
      <c r="M197" s="236">
        <f>G197*(1+L197/100)</f>
        <v>0</v>
      </c>
      <c r="N197" s="234">
        <v>5.0000000000000002E-5</v>
      </c>
      <c r="O197" s="234">
        <f>ROUND(E197*N197,2)</f>
        <v>0</v>
      </c>
      <c r="P197" s="234">
        <v>1E-3</v>
      </c>
      <c r="Q197" s="234">
        <f>ROUND(E197*P197,2)</f>
        <v>0.06</v>
      </c>
      <c r="R197" s="236" t="s">
        <v>599</v>
      </c>
      <c r="S197" s="236" t="s">
        <v>196</v>
      </c>
      <c r="T197" s="237" t="s">
        <v>196</v>
      </c>
      <c r="U197" s="220">
        <v>0.05</v>
      </c>
      <c r="V197" s="220">
        <f>ROUND(E197*U197,2)</f>
        <v>2.83</v>
      </c>
      <c r="W197" s="220"/>
      <c r="X197" s="220" t="s">
        <v>197</v>
      </c>
      <c r="Y197" s="220" t="s">
        <v>198</v>
      </c>
      <c r="Z197" s="210"/>
      <c r="AA197" s="210"/>
      <c r="AB197" s="210"/>
      <c r="AC197" s="210"/>
      <c r="AD197" s="210"/>
      <c r="AE197" s="210"/>
      <c r="AF197" s="210"/>
      <c r="AG197" s="210" t="s">
        <v>199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">
      <c r="A198" s="217"/>
      <c r="B198" s="218"/>
      <c r="C198" s="252" t="s">
        <v>600</v>
      </c>
      <c r="D198" s="221"/>
      <c r="E198" s="222"/>
      <c r="F198" s="220"/>
      <c r="G198" s="22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10"/>
      <c r="AA198" s="210"/>
      <c r="AB198" s="210"/>
      <c r="AC198" s="210"/>
      <c r="AD198" s="210"/>
      <c r="AE198" s="210"/>
      <c r="AF198" s="210"/>
      <c r="AG198" s="210" t="s">
        <v>203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">
      <c r="A199" s="217"/>
      <c r="B199" s="218"/>
      <c r="C199" s="252" t="s">
        <v>569</v>
      </c>
      <c r="D199" s="221"/>
      <c r="E199" s="222"/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10"/>
      <c r="AA199" s="210"/>
      <c r="AB199" s="210"/>
      <c r="AC199" s="210"/>
      <c r="AD199" s="210"/>
      <c r="AE199" s="210"/>
      <c r="AF199" s="210"/>
      <c r="AG199" s="210" t="s">
        <v>203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">
      <c r="A200" s="217"/>
      <c r="B200" s="218"/>
      <c r="C200" s="252" t="s">
        <v>304</v>
      </c>
      <c r="D200" s="221"/>
      <c r="E200" s="222"/>
      <c r="F200" s="220"/>
      <c r="G200" s="22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203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ht="22.5" outlineLevel="3" x14ac:dyDescent="0.2">
      <c r="A201" s="217"/>
      <c r="B201" s="218"/>
      <c r="C201" s="252" t="s">
        <v>585</v>
      </c>
      <c r="D201" s="221"/>
      <c r="E201" s="222"/>
      <c r="F201" s="220"/>
      <c r="G201" s="220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10"/>
      <c r="AA201" s="210"/>
      <c r="AB201" s="210"/>
      <c r="AC201" s="210"/>
      <c r="AD201" s="210"/>
      <c r="AE201" s="210"/>
      <c r="AF201" s="210"/>
      <c r="AG201" s="210" t="s">
        <v>203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2.5" outlineLevel="3" x14ac:dyDescent="0.2">
      <c r="A202" s="217"/>
      <c r="B202" s="218"/>
      <c r="C202" s="252" t="s">
        <v>601</v>
      </c>
      <c r="D202" s="221"/>
      <c r="E202" s="222"/>
      <c r="F202" s="220"/>
      <c r="G202" s="22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203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2.5" outlineLevel="3" x14ac:dyDescent="0.2">
      <c r="A203" s="217"/>
      <c r="B203" s="218"/>
      <c r="C203" s="252" t="s">
        <v>602</v>
      </c>
      <c r="D203" s="221"/>
      <c r="E203" s="222"/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10"/>
      <c r="AA203" s="210"/>
      <c r="AB203" s="210"/>
      <c r="AC203" s="210"/>
      <c r="AD203" s="210"/>
      <c r="AE203" s="210"/>
      <c r="AF203" s="210"/>
      <c r="AG203" s="210" t="s">
        <v>203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">
      <c r="A204" s="217"/>
      <c r="B204" s="218"/>
      <c r="C204" s="252" t="s">
        <v>603</v>
      </c>
      <c r="D204" s="221"/>
      <c r="E204" s="222">
        <v>56.55</v>
      </c>
      <c r="F204" s="220"/>
      <c r="G204" s="220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10"/>
      <c r="AA204" s="210"/>
      <c r="AB204" s="210"/>
      <c r="AC204" s="210"/>
      <c r="AD204" s="210"/>
      <c r="AE204" s="210"/>
      <c r="AF204" s="210"/>
      <c r="AG204" s="210" t="s">
        <v>203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31">
        <v>32</v>
      </c>
      <c r="B205" s="232" t="s">
        <v>604</v>
      </c>
      <c r="C205" s="250" t="s">
        <v>605</v>
      </c>
      <c r="D205" s="233" t="s">
        <v>352</v>
      </c>
      <c r="E205" s="234">
        <v>2.8300000000000001E-3</v>
      </c>
      <c r="F205" s="235"/>
      <c r="G205" s="236">
        <f>ROUND(E205*F205,2)</f>
        <v>0</v>
      </c>
      <c r="H205" s="235"/>
      <c r="I205" s="236">
        <f>ROUND(E205*H205,2)</f>
        <v>0</v>
      </c>
      <c r="J205" s="235"/>
      <c r="K205" s="236">
        <f>ROUND(E205*J205,2)</f>
        <v>0</v>
      </c>
      <c r="L205" s="236">
        <v>21</v>
      </c>
      <c r="M205" s="236">
        <f>G205*(1+L205/100)</f>
        <v>0</v>
      </c>
      <c r="N205" s="234">
        <v>0</v>
      </c>
      <c r="O205" s="234">
        <f>ROUND(E205*N205,2)</f>
        <v>0</v>
      </c>
      <c r="P205" s="234">
        <v>0</v>
      </c>
      <c r="Q205" s="234">
        <f>ROUND(E205*P205,2)</f>
        <v>0</v>
      </c>
      <c r="R205" s="236" t="s">
        <v>599</v>
      </c>
      <c r="S205" s="236" t="s">
        <v>196</v>
      </c>
      <c r="T205" s="237" t="s">
        <v>196</v>
      </c>
      <c r="U205" s="220">
        <v>3.327</v>
      </c>
      <c r="V205" s="220">
        <f>ROUND(E205*U205,2)</f>
        <v>0.01</v>
      </c>
      <c r="W205" s="220"/>
      <c r="X205" s="220" t="s">
        <v>353</v>
      </c>
      <c r="Y205" s="220" t="s">
        <v>198</v>
      </c>
      <c r="Z205" s="210"/>
      <c r="AA205" s="210"/>
      <c r="AB205" s="210"/>
      <c r="AC205" s="210"/>
      <c r="AD205" s="210"/>
      <c r="AE205" s="210"/>
      <c r="AF205" s="210"/>
      <c r="AG205" s="210" t="s">
        <v>606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">
      <c r="A206" s="217"/>
      <c r="B206" s="218"/>
      <c r="C206" s="251" t="s">
        <v>607</v>
      </c>
      <c r="D206" s="239"/>
      <c r="E206" s="239"/>
      <c r="F206" s="239"/>
      <c r="G206" s="239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201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2">
      <c r="A207" s="217"/>
      <c r="B207" s="218"/>
      <c r="C207" s="252" t="s">
        <v>356</v>
      </c>
      <c r="D207" s="221"/>
      <c r="E207" s="222"/>
      <c r="F207" s="220"/>
      <c r="G207" s="220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20"/>
      <c r="Z207" s="210"/>
      <c r="AA207" s="210"/>
      <c r="AB207" s="210"/>
      <c r="AC207" s="210"/>
      <c r="AD207" s="210"/>
      <c r="AE207" s="210"/>
      <c r="AF207" s="210"/>
      <c r="AG207" s="210" t="s">
        <v>203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17"/>
      <c r="B208" s="218"/>
      <c r="C208" s="252" t="s">
        <v>608</v>
      </c>
      <c r="D208" s="221"/>
      <c r="E208" s="222"/>
      <c r="F208" s="220"/>
      <c r="G208" s="220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10"/>
      <c r="AA208" s="210"/>
      <c r="AB208" s="210"/>
      <c r="AC208" s="210"/>
      <c r="AD208" s="210"/>
      <c r="AE208" s="210"/>
      <c r="AF208" s="210"/>
      <c r="AG208" s="210" t="s">
        <v>203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">
      <c r="A209" s="217"/>
      <c r="B209" s="218"/>
      <c r="C209" s="252" t="s">
        <v>609</v>
      </c>
      <c r="D209" s="221"/>
      <c r="E209" s="222">
        <v>2.8300000000000001E-3</v>
      </c>
      <c r="F209" s="220"/>
      <c r="G209" s="220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10"/>
      <c r="AA209" s="210"/>
      <c r="AB209" s="210"/>
      <c r="AC209" s="210"/>
      <c r="AD209" s="210"/>
      <c r="AE209" s="210"/>
      <c r="AF209" s="210"/>
      <c r="AG209" s="210" t="s">
        <v>203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x14ac:dyDescent="0.2">
      <c r="A210" s="224" t="s">
        <v>190</v>
      </c>
      <c r="B210" s="225" t="s">
        <v>156</v>
      </c>
      <c r="C210" s="249" t="s">
        <v>157</v>
      </c>
      <c r="D210" s="226"/>
      <c r="E210" s="227"/>
      <c r="F210" s="228"/>
      <c r="G210" s="228">
        <f>SUMIF(AG211:AG228,"&lt;&gt;NOR",G211:G228)</f>
        <v>0</v>
      </c>
      <c r="H210" s="228"/>
      <c r="I210" s="228">
        <f>SUM(I211:I228)</f>
        <v>0</v>
      </c>
      <c r="J210" s="228"/>
      <c r="K210" s="228">
        <f>SUM(K211:K228)</f>
        <v>0</v>
      </c>
      <c r="L210" s="228"/>
      <c r="M210" s="228">
        <f>SUM(M211:M228)</f>
        <v>0</v>
      </c>
      <c r="N210" s="227"/>
      <c r="O210" s="227">
        <f>SUM(O211:O228)</f>
        <v>0</v>
      </c>
      <c r="P210" s="227"/>
      <c r="Q210" s="227">
        <f>SUM(Q211:Q228)</f>
        <v>0</v>
      </c>
      <c r="R210" s="228"/>
      <c r="S210" s="228"/>
      <c r="T210" s="229"/>
      <c r="U210" s="223"/>
      <c r="V210" s="223">
        <f>SUM(V211:V228)</f>
        <v>3.0300000000000002</v>
      </c>
      <c r="W210" s="223"/>
      <c r="X210" s="223"/>
      <c r="Y210" s="223"/>
      <c r="AG210" t="s">
        <v>191</v>
      </c>
    </row>
    <row r="211" spans="1:60" outlineLevel="1" x14ac:dyDescent="0.2">
      <c r="A211" s="231">
        <v>33</v>
      </c>
      <c r="B211" s="232" t="s">
        <v>379</v>
      </c>
      <c r="C211" s="250" t="s">
        <v>610</v>
      </c>
      <c r="D211" s="233" t="s">
        <v>352</v>
      </c>
      <c r="E211" s="234">
        <v>11.6325</v>
      </c>
      <c r="F211" s="235"/>
      <c r="G211" s="236">
        <f>ROUND(E211*F211,2)</f>
        <v>0</v>
      </c>
      <c r="H211" s="235"/>
      <c r="I211" s="236">
        <f>ROUND(E211*H211,2)</f>
        <v>0</v>
      </c>
      <c r="J211" s="235"/>
      <c r="K211" s="236">
        <f>ROUND(E211*J211,2)</f>
        <v>0</v>
      </c>
      <c r="L211" s="236">
        <v>21</v>
      </c>
      <c r="M211" s="236">
        <f>G211*(1+L211/100)</f>
        <v>0</v>
      </c>
      <c r="N211" s="234">
        <v>0</v>
      </c>
      <c r="O211" s="234">
        <f>ROUND(E211*N211,2)</f>
        <v>0</v>
      </c>
      <c r="P211" s="234">
        <v>0</v>
      </c>
      <c r="Q211" s="234">
        <f>ROUND(E211*P211,2)</f>
        <v>0</v>
      </c>
      <c r="R211" s="236"/>
      <c r="S211" s="236" t="s">
        <v>196</v>
      </c>
      <c r="T211" s="237" t="s">
        <v>196</v>
      </c>
      <c r="U211" s="220">
        <v>4.2000000000000003E-2</v>
      </c>
      <c r="V211" s="220">
        <f>ROUND(E211*U211,2)</f>
        <v>0.49</v>
      </c>
      <c r="W211" s="220"/>
      <c r="X211" s="220" t="s">
        <v>197</v>
      </c>
      <c r="Y211" s="220" t="s">
        <v>198</v>
      </c>
      <c r="Z211" s="210"/>
      <c r="AA211" s="210"/>
      <c r="AB211" s="210"/>
      <c r="AC211" s="210"/>
      <c r="AD211" s="210"/>
      <c r="AE211" s="210"/>
      <c r="AF211" s="210"/>
      <c r="AG211" s="210" t="s">
        <v>199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2" x14ac:dyDescent="0.2">
      <c r="A212" s="217"/>
      <c r="B212" s="218"/>
      <c r="C212" s="252" t="s">
        <v>383</v>
      </c>
      <c r="D212" s="221"/>
      <c r="E212" s="222"/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203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">
      <c r="A213" s="217"/>
      <c r="B213" s="218"/>
      <c r="C213" s="252" t="s">
        <v>384</v>
      </c>
      <c r="D213" s="221"/>
      <c r="E213" s="222"/>
      <c r="F213" s="220"/>
      <c r="G213" s="22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20"/>
      <c r="Z213" s="210"/>
      <c r="AA213" s="210"/>
      <c r="AB213" s="210"/>
      <c r="AC213" s="210"/>
      <c r="AD213" s="210"/>
      <c r="AE213" s="210"/>
      <c r="AF213" s="210"/>
      <c r="AG213" s="210" t="s">
        <v>203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">
      <c r="A214" s="217"/>
      <c r="B214" s="218"/>
      <c r="C214" s="252" t="s">
        <v>611</v>
      </c>
      <c r="D214" s="221"/>
      <c r="E214" s="222">
        <v>5.94</v>
      </c>
      <c r="F214" s="220"/>
      <c r="G214" s="22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10"/>
      <c r="AA214" s="210"/>
      <c r="AB214" s="210"/>
      <c r="AC214" s="210"/>
      <c r="AD214" s="210"/>
      <c r="AE214" s="210"/>
      <c r="AF214" s="210"/>
      <c r="AG214" s="210" t="s">
        <v>203</v>
      </c>
      <c r="AH214" s="210">
        <v>7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">
      <c r="A215" s="217"/>
      <c r="B215" s="218"/>
      <c r="C215" s="252" t="s">
        <v>612</v>
      </c>
      <c r="D215" s="221"/>
      <c r="E215" s="222">
        <v>1.2375</v>
      </c>
      <c r="F215" s="220"/>
      <c r="G215" s="220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20"/>
      <c r="Z215" s="210"/>
      <c r="AA215" s="210"/>
      <c r="AB215" s="210"/>
      <c r="AC215" s="210"/>
      <c r="AD215" s="210"/>
      <c r="AE215" s="210"/>
      <c r="AF215" s="210"/>
      <c r="AG215" s="210" t="s">
        <v>203</v>
      </c>
      <c r="AH215" s="210">
        <v>7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">
      <c r="A216" s="217"/>
      <c r="B216" s="218"/>
      <c r="C216" s="252" t="s">
        <v>613</v>
      </c>
      <c r="D216" s="221"/>
      <c r="E216" s="222"/>
      <c r="F216" s="220"/>
      <c r="G216" s="220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20"/>
      <c r="Z216" s="210"/>
      <c r="AA216" s="210"/>
      <c r="AB216" s="210"/>
      <c r="AC216" s="210"/>
      <c r="AD216" s="210"/>
      <c r="AE216" s="210"/>
      <c r="AF216" s="210"/>
      <c r="AG216" s="210" t="s">
        <v>203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">
      <c r="A217" s="217"/>
      <c r="B217" s="218"/>
      <c r="C217" s="252" t="s">
        <v>614</v>
      </c>
      <c r="D217" s="221"/>
      <c r="E217" s="222">
        <v>4.4550000000000001</v>
      </c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203</v>
      </c>
      <c r="AH217" s="210">
        <v>7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31">
        <v>34</v>
      </c>
      <c r="B218" s="232" t="s">
        <v>389</v>
      </c>
      <c r="C218" s="250" t="s">
        <v>615</v>
      </c>
      <c r="D218" s="233" t="s">
        <v>352</v>
      </c>
      <c r="E218" s="234">
        <v>104.6925</v>
      </c>
      <c r="F218" s="235"/>
      <c r="G218" s="236">
        <f>ROUND(E218*F218,2)</f>
        <v>0</v>
      </c>
      <c r="H218" s="235"/>
      <c r="I218" s="236">
        <f>ROUND(E218*H218,2)</f>
        <v>0</v>
      </c>
      <c r="J218" s="235"/>
      <c r="K218" s="236">
        <f>ROUND(E218*J218,2)</f>
        <v>0</v>
      </c>
      <c r="L218" s="236">
        <v>21</v>
      </c>
      <c r="M218" s="236">
        <f>G218*(1+L218/100)</f>
        <v>0</v>
      </c>
      <c r="N218" s="234">
        <v>0</v>
      </c>
      <c r="O218" s="234">
        <f>ROUND(E218*N218,2)</f>
        <v>0</v>
      </c>
      <c r="P218" s="234">
        <v>0</v>
      </c>
      <c r="Q218" s="234">
        <f>ROUND(E218*P218,2)</f>
        <v>0</v>
      </c>
      <c r="R218" s="236"/>
      <c r="S218" s="236" t="s">
        <v>196</v>
      </c>
      <c r="T218" s="237" t="s">
        <v>196</v>
      </c>
      <c r="U218" s="220">
        <v>0</v>
      </c>
      <c r="V218" s="220">
        <f>ROUND(E218*U218,2)</f>
        <v>0</v>
      </c>
      <c r="W218" s="220"/>
      <c r="X218" s="220" t="s">
        <v>197</v>
      </c>
      <c r="Y218" s="220" t="s">
        <v>198</v>
      </c>
      <c r="Z218" s="210"/>
      <c r="AA218" s="210"/>
      <c r="AB218" s="210"/>
      <c r="AC218" s="210"/>
      <c r="AD218" s="210"/>
      <c r="AE218" s="210"/>
      <c r="AF218" s="210"/>
      <c r="AG218" s="210" t="s">
        <v>199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2" x14ac:dyDescent="0.2">
      <c r="A219" s="217"/>
      <c r="B219" s="218"/>
      <c r="C219" s="252" t="s">
        <v>391</v>
      </c>
      <c r="D219" s="221"/>
      <c r="E219" s="222"/>
      <c r="F219" s="220"/>
      <c r="G219" s="22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20"/>
      <c r="Z219" s="210"/>
      <c r="AA219" s="210"/>
      <c r="AB219" s="210"/>
      <c r="AC219" s="210"/>
      <c r="AD219" s="210"/>
      <c r="AE219" s="210"/>
      <c r="AF219" s="210"/>
      <c r="AG219" s="210" t="s">
        <v>203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">
      <c r="A220" s="217"/>
      <c r="B220" s="218"/>
      <c r="C220" s="252" t="s">
        <v>616</v>
      </c>
      <c r="D220" s="221"/>
      <c r="E220" s="222">
        <v>104.6925</v>
      </c>
      <c r="F220" s="220"/>
      <c r="G220" s="220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20"/>
      <c r="Z220" s="210"/>
      <c r="AA220" s="210"/>
      <c r="AB220" s="210"/>
      <c r="AC220" s="210"/>
      <c r="AD220" s="210"/>
      <c r="AE220" s="210"/>
      <c r="AF220" s="210"/>
      <c r="AG220" s="210" t="s">
        <v>203</v>
      </c>
      <c r="AH220" s="210">
        <v>5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31">
        <v>35</v>
      </c>
      <c r="B221" s="232" t="s">
        <v>393</v>
      </c>
      <c r="C221" s="250" t="s">
        <v>617</v>
      </c>
      <c r="D221" s="233" t="s">
        <v>352</v>
      </c>
      <c r="E221" s="234">
        <v>14.92905</v>
      </c>
      <c r="F221" s="235"/>
      <c r="G221" s="236">
        <f>ROUND(E221*F221,2)</f>
        <v>0</v>
      </c>
      <c r="H221" s="235"/>
      <c r="I221" s="236">
        <f>ROUND(E221*H221,2)</f>
        <v>0</v>
      </c>
      <c r="J221" s="235"/>
      <c r="K221" s="236">
        <f>ROUND(E221*J221,2)</f>
        <v>0</v>
      </c>
      <c r="L221" s="236">
        <v>21</v>
      </c>
      <c r="M221" s="236">
        <f>G221*(1+L221/100)</f>
        <v>0</v>
      </c>
      <c r="N221" s="234">
        <v>0</v>
      </c>
      <c r="O221" s="234">
        <f>ROUND(E221*N221,2)</f>
        <v>0</v>
      </c>
      <c r="P221" s="234">
        <v>0</v>
      </c>
      <c r="Q221" s="234">
        <f>ROUND(E221*P221,2)</f>
        <v>0</v>
      </c>
      <c r="R221" s="236"/>
      <c r="S221" s="236" t="s">
        <v>196</v>
      </c>
      <c r="T221" s="237" t="s">
        <v>196</v>
      </c>
      <c r="U221" s="220">
        <v>0.16400000000000001</v>
      </c>
      <c r="V221" s="220">
        <f>ROUND(E221*U221,2)</f>
        <v>2.4500000000000002</v>
      </c>
      <c r="W221" s="220"/>
      <c r="X221" s="220" t="s">
        <v>396</v>
      </c>
      <c r="Y221" s="220" t="s">
        <v>198</v>
      </c>
      <c r="Z221" s="210"/>
      <c r="AA221" s="210"/>
      <c r="AB221" s="210"/>
      <c r="AC221" s="210"/>
      <c r="AD221" s="210"/>
      <c r="AE221" s="210"/>
      <c r="AF221" s="210"/>
      <c r="AG221" s="210" t="s">
        <v>397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2" x14ac:dyDescent="0.2">
      <c r="A222" s="217"/>
      <c r="B222" s="218"/>
      <c r="C222" s="252" t="s">
        <v>399</v>
      </c>
      <c r="D222" s="221"/>
      <c r="E222" s="222"/>
      <c r="F222" s="220"/>
      <c r="G222" s="220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20"/>
      <c r="Z222" s="210"/>
      <c r="AA222" s="210"/>
      <c r="AB222" s="210"/>
      <c r="AC222" s="210"/>
      <c r="AD222" s="210"/>
      <c r="AE222" s="210"/>
      <c r="AF222" s="210"/>
      <c r="AG222" s="210" t="s">
        <v>203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">
      <c r="A223" s="217"/>
      <c r="B223" s="218"/>
      <c r="C223" s="252" t="s">
        <v>618</v>
      </c>
      <c r="D223" s="221"/>
      <c r="E223" s="222"/>
      <c r="F223" s="220"/>
      <c r="G223" s="220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20"/>
      <c r="Z223" s="210"/>
      <c r="AA223" s="210"/>
      <c r="AB223" s="210"/>
      <c r="AC223" s="210"/>
      <c r="AD223" s="210"/>
      <c r="AE223" s="210"/>
      <c r="AF223" s="210"/>
      <c r="AG223" s="210" t="s">
        <v>203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">
      <c r="A224" s="217"/>
      <c r="B224" s="218"/>
      <c r="C224" s="252" t="s">
        <v>619</v>
      </c>
      <c r="D224" s="221"/>
      <c r="E224" s="222">
        <v>14.92905</v>
      </c>
      <c r="F224" s="220"/>
      <c r="G224" s="220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20"/>
      <c r="Z224" s="210"/>
      <c r="AA224" s="210"/>
      <c r="AB224" s="210"/>
      <c r="AC224" s="210"/>
      <c r="AD224" s="210"/>
      <c r="AE224" s="210"/>
      <c r="AF224" s="210"/>
      <c r="AG224" s="210" t="s">
        <v>203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31">
        <v>36</v>
      </c>
      <c r="B225" s="232" t="s">
        <v>402</v>
      </c>
      <c r="C225" s="250" t="s">
        <v>403</v>
      </c>
      <c r="D225" s="233" t="s">
        <v>352</v>
      </c>
      <c r="E225" s="234">
        <v>14.92905</v>
      </c>
      <c r="F225" s="235"/>
      <c r="G225" s="236">
        <f>ROUND(E225*F225,2)</f>
        <v>0</v>
      </c>
      <c r="H225" s="235"/>
      <c r="I225" s="236">
        <f>ROUND(E225*H225,2)</f>
        <v>0</v>
      </c>
      <c r="J225" s="235"/>
      <c r="K225" s="236">
        <f>ROUND(E225*J225,2)</f>
        <v>0</v>
      </c>
      <c r="L225" s="236">
        <v>21</v>
      </c>
      <c r="M225" s="236">
        <f>G225*(1+L225/100)</f>
        <v>0</v>
      </c>
      <c r="N225" s="234">
        <v>0</v>
      </c>
      <c r="O225" s="234">
        <f>ROUND(E225*N225,2)</f>
        <v>0</v>
      </c>
      <c r="P225" s="234">
        <v>0</v>
      </c>
      <c r="Q225" s="234">
        <f>ROUND(E225*P225,2)</f>
        <v>0</v>
      </c>
      <c r="R225" s="236"/>
      <c r="S225" s="236" t="s">
        <v>196</v>
      </c>
      <c r="T225" s="237" t="s">
        <v>196</v>
      </c>
      <c r="U225" s="220">
        <v>6.0000000000000001E-3</v>
      </c>
      <c r="V225" s="220">
        <f>ROUND(E225*U225,2)</f>
        <v>0.09</v>
      </c>
      <c r="W225" s="220"/>
      <c r="X225" s="220" t="s">
        <v>396</v>
      </c>
      <c r="Y225" s="220" t="s">
        <v>198</v>
      </c>
      <c r="Z225" s="210"/>
      <c r="AA225" s="210"/>
      <c r="AB225" s="210"/>
      <c r="AC225" s="210"/>
      <c r="AD225" s="210"/>
      <c r="AE225" s="210"/>
      <c r="AF225" s="210"/>
      <c r="AG225" s="210" t="s">
        <v>397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2">
      <c r="A226" s="217"/>
      <c r="B226" s="218"/>
      <c r="C226" s="252" t="s">
        <v>399</v>
      </c>
      <c r="D226" s="221"/>
      <c r="E226" s="222"/>
      <c r="F226" s="220"/>
      <c r="G226" s="220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10"/>
      <c r="AA226" s="210"/>
      <c r="AB226" s="210"/>
      <c r="AC226" s="210"/>
      <c r="AD226" s="210"/>
      <c r="AE226" s="210"/>
      <c r="AF226" s="210"/>
      <c r="AG226" s="210" t="s">
        <v>203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">
      <c r="A227" s="217"/>
      <c r="B227" s="218"/>
      <c r="C227" s="252" t="s">
        <v>618</v>
      </c>
      <c r="D227" s="221"/>
      <c r="E227" s="222"/>
      <c r="F227" s="220"/>
      <c r="G227" s="220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20"/>
      <c r="Z227" s="210"/>
      <c r="AA227" s="210"/>
      <c r="AB227" s="210"/>
      <c r="AC227" s="210"/>
      <c r="AD227" s="210"/>
      <c r="AE227" s="210"/>
      <c r="AF227" s="210"/>
      <c r="AG227" s="210" t="s">
        <v>203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">
      <c r="A228" s="217"/>
      <c r="B228" s="218"/>
      <c r="C228" s="252" t="s">
        <v>619</v>
      </c>
      <c r="D228" s="221"/>
      <c r="E228" s="222">
        <v>14.92905</v>
      </c>
      <c r="F228" s="220"/>
      <c r="G228" s="220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20"/>
      <c r="Z228" s="210"/>
      <c r="AA228" s="210"/>
      <c r="AB228" s="210"/>
      <c r="AC228" s="210"/>
      <c r="AD228" s="210"/>
      <c r="AE228" s="210"/>
      <c r="AF228" s="210"/>
      <c r="AG228" s="210" t="s">
        <v>203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x14ac:dyDescent="0.2">
      <c r="A229" s="224" t="s">
        <v>190</v>
      </c>
      <c r="B229" s="225" t="s">
        <v>159</v>
      </c>
      <c r="C229" s="249" t="s">
        <v>160</v>
      </c>
      <c r="D229" s="226"/>
      <c r="E229" s="227"/>
      <c r="F229" s="228"/>
      <c r="G229" s="228">
        <f>SUMIF(AG230:AG238,"&lt;&gt;NOR",G230:G238)</f>
        <v>0</v>
      </c>
      <c r="H229" s="228"/>
      <c r="I229" s="228">
        <f>SUM(I230:I238)</f>
        <v>0</v>
      </c>
      <c r="J229" s="228"/>
      <c r="K229" s="228">
        <f>SUM(K230:K238)</f>
        <v>0</v>
      </c>
      <c r="L229" s="228"/>
      <c r="M229" s="228">
        <f>SUM(M230:M238)</f>
        <v>0</v>
      </c>
      <c r="N229" s="227"/>
      <c r="O229" s="227">
        <f>SUM(O230:O238)</f>
        <v>0</v>
      </c>
      <c r="P229" s="227"/>
      <c r="Q229" s="227">
        <f>SUM(Q230:Q238)</f>
        <v>0</v>
      </c>
      <c r="R229" s="228"/>
      <c r="S229" s="228"/>
      <c r="T229" s="229"/>
      <c r="U229" s="223"/>
      <c r="V229" s="223">
        <f>SUM(V230:V238)</f>
        <v>0</v>
      </c>
      <c r="W229" s="223"/>
      <c r="X229" s="223"/>
      <c r="Y229" s="223"/>
      <c r="AG229" t="s">
        <v>191</v>
      </c>
    </row>
    <row r="230" spans="1:60" outlineLevel="1" x14ac:dyDescent="0.2">
      <c r="A230" s="231">
        <v>37</v>
      </c>
      <c r="B230" s="232" t="s">
        <v>620</v>
      </c>
      <c r="C230" s="250" t="s">
        <v>621</v>
      </c>
      <c r="D230" s="233" t="s">
        <v>352</v>
      </c>
      <c r="E230" s="234">
        <v>4.4550000000000001</v>
      </c>
      <c r="F230" s="235"/>
      <c r="G230" s="236">
        <f>ROUND(E230*F230,2)</f>
        <v>0</v>
      </c>
      <c r="H230" s="235"/>
      <c r="I230" s="236">
        <f>ROUND(E230*H230,2)</f>
        <v>0</v>
      </c>
      <c r="J230" s="235"/>
      <c r="K230" s="236">
        <f>ROUND(E230*J230,2)</f>
        <v>0</v>
      </c>
      <c r="L230" s="236">
        <v>21</v>
      </c>
      <c r="M230" s="236">
        <f>G230*(1+L230/100)</f>
        <v>0</v>
      </c>
      <c r="N230" s="234">
        <v>0</v>
      </c>
      <c r="O230" s="234">
        <f>ROUND(E230*N230,2)</f>
        <v>0</v>
      </c>
      <c r="P230" s="234">
        <v>0</v>
      </c>
      <c r="Q230" s="234">
        <f>ROUND(E230*P230,2)</f>
        <v>0</v>
      </c>
      <c r="R230" s="236" t="s">
        <v>407</v>
      </c>
      <c r="S230" s="236" t="s">
        <v>196</v>
      </c>
      <c r="T230" s="237" t="s">
        <v>196</v>
      </c>
      <c r="U230" s="220">
        <v>0</v>
      </c>
      <c r="V230" s="220">
        <f>ROUND(E230*U230,2)</f>
        <v>0</v>
      </c>
      <c r="W230" s="220"/>
      <c r="X230" s="220" t="s">
        <v>197</v>
      </c>
      <c r="Y230" s="220" t="s">
        <v>198</v>
      </c>
      <c r="Z230" s="210"/>
      <c r="AA230" s="210"/>
      <c r="AB230" s="210"/>
      <c r="AC230" s="210"/>
      <c r="AD230" s="210"/>
      <c r="AE230" s="210"/>
      <c r="AF230" s="210"/>
      <c r="AG230" s="210" t="s">
        <v>199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2" x14ac:dyDescent="0.2">
      <c r="A231" s="217"/>
      <c r="B231" s="218"/>
      <c r="C231" s="252" t="s">
        <v>408</v>
      </c>
      <c r="D231" s="221"/>
      <c r="E231" s="222"/>
      <c r="F231" s="220"/>
      <c r="G231" s="220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20"/>
      <c r="Z231" s="210"/>
      <c r="AA231" s="210"/>
      <c r="AB231" s="210"/>
      <c r="AC231" s="210"/>
      <c r="AD231" s="210"/>
      <c r="AE231" s="210"/>
      <c r="AF231" s="210"/>
      <c r="AG231" s="210" t="s">
        <v>203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">
      <c r="A232" s="217"/>
      <c r="B232" s="218"/>
      <c r="C232" s="252" t="s">
        <v>622</v>
      </c>
      <c r="D232" s="221"/>
      <c r="E232" s="222"/>
      <c r="F232" s="220"/>
      <c r="G232" s="220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20"/>
      <c r="Z232" s="210"/>
      <c r="AA232" s="210"/>
      <c r="AB232" s="210"/>
      <c r="AC232" s="210"/>
      <c r="AD232" s="210"/>
      <c r="AE232" s="210"/>
      <c r="AF232" s="210"/>
      <c r="AG232" s="210" t="s">
        <v>203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">
      <c r="A233" s="217"/>
      <c r="B233" s="218"/>
      <c r="C233" s="252" t="s">
        <v>614</v>
      </c>
      <c r="D233" s="221"/>
      <c r="E233" s="222">
        <v>4.4550000000000001</v>
      </c>
      <c r="F233" s="220"/>
      <c r="G233" s="220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20"/>
      <c r="Z233" s="210"/>
      <c r="AA233" s="210"/>
      <c r="AB233" s="210"/>
      <c r="AC233" s="210"/>
      <c r="AD233" s="210"/>
      <c r="AE233" s="210"/>
      <c r="AF233" s="210"/>
      <c r="AG233" s="210" t="s">
        <v>203</v>
      </c>
      <c r="AH233" s="210">
        <v>7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31">
        <v>38</v>
      </c>
      <c r="B234" s="232" t="s">
        <v>405</v>
      </c>
      <c r="C234" s="250" t="s">
        <v>406</v>
      </c>
      <c r="D234" s="233" t="s">
        <v>352</v>
      </c>
      <c r="E234" s="234">
        <v>7.1775000000000002</v>
      </c>
      <c r="F234" s="235"/>
      <c r="G234" s="236">
        <f>ROUND(E234*F234,2)</f>
        <v>0</v>
      </c>
      <c r="H234" s="235"/>
      <c r="I234" s="236">
        <f>ROUND(E234*H234,2)</f>
        <v>0</v>
      </c>
      <c r="J234" s="235"/>
      <c r="K234" s="236">
        <f>ROUND(E234*J234,2)</f>
        <v>0</v>
      </c>
      <c r="L234" s="236">
        <v>21</v>
      </c>
      <c r="M234" s="236">
        <f>G234*(1+L234/100)</f>
        <v>0</v>
      </c>
      <c r="N234" s="234">
        <v>0</v>
      </c>
      <c r="O234" s="234">
        <f>ROUND(E234*N234,2)</f>
        <v>0</v>
      </c>
      <c r="P234" s="234">
        <v>0</v>
      </c>
      <c r="Q234" s="234">
        <f>ROUND(E234*P234,2)</f>
        <v>0</v>
      </c>
      <c r="R234" s="236" t="s">
        <v>407</v>
      </c>
      <c r="S234" s="236" t="s">
        <v>196</v>
      </c>
      <c r="T234" s="237" t="s">
        <v>196</v>
      </c>
      <c r="U234" s="220">
        <v>0</v>
      </c>
      <c r="V234" s="220">
        <f>ROUND(E234*U234,2)</f>
        <v>0</v>
      </c>
      <c r="W234" s="220"/>
      <c r="X234" s="220" t="s">
        <v>197</v>
      </c>
      <c r="Y234" s="220" t="s">
        <v>198</v>
      </c>
      <c r="Z234" s="210"/>
      <c r="AA234" s="210"/>
      <c r="AB234" s="210"/>
      <c r="AC234" s="210"/>
      <c r="AD234" s="210"/>
      <c r="AE234" s="210"/>
      <c r="AF234" s="210"/>
      <c r="AG234" s="210" t="s">
        <v>199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">
      <c r="A235" s="217"/>
      <c r="B235" s="218"/>
      <c r="C235" s="252" t="s">
        <v>408</v>
      </c>
      <c r="D235" s="221"/>
      <c r="E235" s="222"/>
      <c r="F235" s="220"/>
      <c r="G235" s="220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10"/>
      <c r="AA235" s="210"/>
      <c r="AB235" s="210"/>
      <c r="AC235" s="210"/>
      <c r="AD235" s="210"/>
      <c r="AE235" s="210"/>
      <c r="AF235" s="210"/>
      <c r="AG235" s="210" t="s">
        <v>203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">
      <c r="A236" s="217"/>
      <c r="B236" s="218"/>
      <c r="C236" s="252" t="s">
        <v>409</v>
      </c>
      <c r="D236" s="221"/>
      <c r="E236" s="222"/>
      <c r="F236" s="220"/>
      <c r="G236" s="220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20"/>
      <c r="Z236" s="210"/>
      <c r="AA236" s="210"/>
      <c r="AB236" s="210"/>
      <c r="AC236" s="210"/>
      <c r="AD236" s="210"/>
      <c r="AE236" s="210"/>
      <c r="AF236" s="210"/>
      <c r="AG236" s="210" t="s">
        <v>203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">
      <c r="A237" s="217"/>
      <c r="B237" s="218"/>
      <c r="C237" s="252" t="s">
        <v>611</v>
      </c>
      <c r="D237" s="221"/>
      <c r="E237" s="222">
        <v>5.94</v>
      </c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203</v>
      </c>
      <c r="AH237" s="210">
        <v>7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">
      <c r="A238" s="217"/>
      <c r="B238" s="218"/>
      <c r="C238" s="252" t="s">
        <v>612</v>
      </c>
      <c r="D238" s="221"/>
      <c r="E238" s="222">
        <v>1.2375</v>
      </c>
      <c r="F238" s="220"/>
      <c r="G238" s="220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20"/>
      <c r="Z238" s="210"/>
      <c r="AA238" s="210"/>
      <c r="AB238" s="210"/>
      <c r="AC238" s="210"/>
      <c r="AD238" s="210"/>
      <c r="AE238" s="210"/>
      <c r="AF238" s="210"/>
      <c r="AG238" s="210" t="s">
        <v>203</v>
      </c>
      <c r="AH238" s="210">
        <v>7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x14ac:dyDescent="0.2">
      <c r="A239" s="3"/>
      <c r="B239" s="4"/>
      <c r="C239" s="256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AE239">
        <v>15</v>
      </c>
      <c r="AF239">
        <v>21</v>
      </c>
      <c r="AG239" t="s">
        <v>176</v>
      </c>
    </row>
    <row r="240" spans="1:60" x14ac:dyDescent="0.2">
      <c r="A240" s="213"/>
      <c r="B240" s="214" t="s">
        <v>29</v>
      </c>
      <c r="C240" s="257"/>
      <c r="D240" s="215"/>
      <c r="E240" s="216"/>
      <c r="F240" s="216"/>
      <c r="G240" s="230">
        <f>G8+G107+G124+G147+G164+G178+G190+G196+G210+G229</f>
        <v>0</v>
      </c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AE240">
        <f>SUMIF(L7:L238,AE239,G7:G238)</f>
        <v>0</v>
      </c>
      <c r="AF240">
        <f>SUMIF(L7:L238,AF239,G7:G238)</f>
        <v>0</v>
      </c>
      <c r="AG240" t="s">
        <v>460</v>
      </c>
    </row>
    <row r="241" spans="3:33" x14ac:dyDescent="0.2">
      <c r="C241" s="258"/>
      <c r="D241" s="10"/>
      <c r="AG241" t="s">
        <v>461</v>
      </c>
    </row>
    <row r="242" spans="3:33" x14ac:dyDescent="0.2">
      <c r="D242" s="10"/>
    </row>
    <row r="243" spans="3:33" x14ac:dyDescent="0.2">
      <c r="D243" s="10"/>
    </row>
    <row r="244" spans="3:33" x14ac:dyDescent="0.2">
      <c r="D244" s="10"/>
    </row>
    <row r="245" spans="3:33" x14ac:dyDescent="0.2">
      <c r="D245" s="10"/>
    </row>
    <row r="246" spans="3:33" x14ac:dyDescent="0.2">
      <c r="D246" s="10"/>
    </row>
    <row r="247" spans="3:33" x14ac:dyDescent="0.2">
      <c r="D247" s="10"/>
    </row>
    <row r="248" spans="3:33" x14ac:dyDescent="0.2">
      <c r="D248" s="10"/>
    </row>
    <row r="249" spans="3:33" x14ac:dyDescent="0.2">
      <c r="D249" s="10"/>
    </row>
    <row r="250" spans="3:33" x14ac:dyDescent="0.2">
      <c r="D250" s="10"/>
    </row>
    <row r="251" spans="3:33" x14ac:dyDescent="0.2">
      <c r="D251" s="10"/>
    </row>
    <row r="252" spans="3:33" x14ac:dyDescent="0.2">
      <c r="D252" s="10"/>
    </row>
    <row r="253" spans="3:33" x14ac:dyDescent="0.2">
      <c r="D253" s="10"/>
    </row>
    <row r="254" spans="3:33" x14ac:dyDescent="0.2">
      <c r="D254" s="10"/>
    </row>
    <row r="255" spans="3:33" x14ac:dyDescent="0.2">
      <c r="D255" s="10"/>
    </row>
    <row r="256" spans="3:33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dmmlsGiOgeEgKEgG8fk0ai6/+MXWnhoNSxflq1AwnIR/XmoGF+lK6IShWHQsBMjrPNG9HfRH/gc8rEchBhMsg==" saltValue="vMaynEb/Z32CS7jM37L06g==" spinCount="100000" sheet="1" formatRows="0"/>
  <mergeCells count="21">
    <mergeCell ref="C180:G180"/>
    <mergeCell ref="C192:G192"/>
    <mergeCell ref="C206:G206"/>
    <mergeCell ref="C74:G74"/>
    <mergeCell ref="C75:G75"/>
    <mergeCell ref="C89:G89"/>
    <mergeCell ref="C104:G104"/>
    <mergeCell ref="C120:G120"/>
    <mergeCell ref="C166:G166"/>
    <mergeCell ref="C23:G23"/>
    <mergeCell ref="C41:G41"/>
    <mergeCell ref="C46:G46"/>
    <mergeCell ref="C51:G51"/>
    <mergeCell ref="C56:G56"/>
    <mergeCell ref="C65:G65"/>
    <mergeCell ref="A1:G1"/>
    <mergeCell ref="C2:G2"/>
    <mergeCell ref="C3:G3"/>
    <mergeCell ref="C4:G4"/>
    <mergeCell ref="C10:G10"/>
    <mergeCell ref="C18:G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BA7D-42F1-45B7-861F-F5FDCD66A24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163</v>
      </c>
      <c r="B1" s="195"/>
      <c r="C1" s="195"/>
      <c r="D1" s="195"/>
      <c r="E1" s="195"/>
      <c r="F1" s="195"/>
      <c r="G1" s="195"/>
      <c r="AG1" t="s">
        <v>164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165</v>
      </c>
    </row>
    <row r="3" spans="1:60" ht="24.95" customHeight="1" x14ac:dyDescent="0.2">
      <c r="A3" s="196" t="s">
        <v>8</v>
      </c>
      <c r="B3" s="49" t="s">
        <v>54</v>
      </c>
      <c r="C3" s="199" t="s">
        <v>55</v>
      </c>
      <c r="D3" s="197"/>
      <c r="E3" s="197"/>
      <c r="F3" s="197"/>
      <c r="G3" s="198"/>
      <c r="AC3" s="174" t="s">
        <v>165</v>
      </c>
      <c r="AG3" t="s">
        <v>166</v>
      </c>
    </row>
    <row r="4" spans="1:60" ht="24.95" customHeight="1" x14ac:dyDescent="0.2">
      <c r="A4" s="200" t="s">
        <v>9</v>
      </c>
      <c r="B4" s="201" t="s">
        <v>60</v>
      </c>
      <c r="C4" s="202" t="s">
        <v>61</v>
      </c>
      <c r="D4" s="203"/>
      <c r="E4" s="203"/>
      <c r="F4" s="203"/>
      <c r="G4" s="204"/>
      <c r="AG4" t="s">
        <v>167</v>
      </c>
    </row>
    <row r="5" spans="1:60" x14ac:dyDescent="0.2">
      <c r="D5" s="10"/>
    </row>
    <row r="6" spans="1:60" ht="38.25" x14ac:dyDescent="0.2">
      <c r="A6" s="206" t="s">
        <v>168</v>
      </c>
      <c r="B6" s="208" t="s">
        <v>169</v>
      </c>
      <c r="C6" s="208" t="s">
        <v>170</v>
      </c>
      <c r="D6" s="207" t="s">
        <v>171</v>
      </c>
      <c r="E6" s="206" t="s">
        <v>172</v>
      </c>
      <c r="F6" s="205" t="s">
        <v>173</v>
      </c>
      <c r="G6" s="206" t="s">
        <v>29</v>
      </c>
      <c r="H6" s="209" t="s">
        <v>30</v>
      </c>
      <c r="I6" s="209" t="s">
        <v>174</v>
      </c>
      <c r="J6" s="209" t="s">
        <v>31</v>
      </c>
      <c r="K6" s="209" t="s">
        <v>175</v>
      </c>
      <c r="L6" s="209" t="s">
        <v>176</v>
      </c>
      <c r="M6" s="209" t="s">
        <v>177</v>
      </c>
      <c r="N6" s="209" t="s">
        <v>178</v>
      </c>
      <c r="O6" s="209" t="s">
        <v>179</v>
      </c>
      <c r="P6" s="209" t="s">
        <v>180</v>
      </c>
      <c r="Q6" s="209" t="s">
        <v>181</v>
      </c>
      <c r="R6" s="209" t="s">
        <v>182</v>
      </c>
      <c r="S6" s="209" t="s">
        <v>183</v>
      </c>
      <c r="T6" s="209" t="s">
        <v>184</v>
      </c>
      <c r="U6" s="209" t="s">
        <v>185</v>
      </c>
      <c r="V6" s="209" t="s">
        <v>186</v>
      </c>
      <c r="W6" s="209" t="s">
        <v>187</v>
      </c>
      <c r="X6" s="209" t="s">
        <v>188</v>
      </c>
      <c r="Y6" s="209" t="s">
        <v>189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190</v>
      </c>
      <c r="B8" s="225" t="s">
        <v>116</v>
      </c>
      <c r="C8" s="249" t="s">
        <v>117</v>
      </c>
      <c r="D8" s="226"/>
      <c r="E8" s="227"/>
      <c r="F8" s="228"/>
      <c r="G8" s="228">
        <f>SUMIF(AG9:AG52,"&lt;&gt;NOR",G9:G52)</f>
        <v>0</v>
      </c>
      <c r="H8" s="228"/>
      <c r="I8" s="228">
        <f>SUM(I9:I52)</f>
        <v>0</v>
      </c>
      <c r="J8" s="228"/>
      <c r="K8" s="228">
        <f>SUM(K9:K52)</f>
        <v>0</v>
      </c>
      <c r="L8" s="228"/>
      <c r="M8" s="228">
        <f>SUM(M9:M52)</f>
        <v>0</v>
      </c>
      <c r="N8" s="227"/>
      <c r="O8" s="227">
        <f>SUM(O9:O52)</f>
        <v>0</v>
      </c>
      <c r="P8" s="227"/>
      <c r="Q8" s="227">
        <f>SUM(Q9:Q52)</f>
        <v>0</v>
      </c>
      <c r="R8" s="228"/>
      <c r="S8" s="228"/>
      <c r="T8" s="229"/>
      <c r="U8" s="223"/>
      <c r="V8" s="223">
        <f>SUM(V9:V52)</f>
        <v>2.65</v>
      </c>
      <c r="W8" s="223"/>
      <c r="X8" s="223"/>
      <c r="Y8" s="223"/>
      <c r="AG8" t="s">
        <v>191</v>
      </c>
    </row>
    <row r="9" spans="1:60" outlineLevel="1" x14ac:dyDescent="0.2">
      <c r="A9" s="231">
        <v>1</v>
      </c>
      <c r="B9" s="232" t="s">
        <v>472</v>
      </c>
      <c r="C9" s="250" t="s">
        <v>473</v>
      </c>
      <c r="D9" s="233" t="s">
        <v>194</v>
      </c>
      <c r="E9" s="234">
        <v>2.7121499999999998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 t="s">
        <v>195</v>
      </c>
      <c r="S9" s="236" t="s">
        <v>196</v>
      </c>
      <c r="T9" s="237" t="s">
        <v>196</v>
      </c>
      <c r="U9" s="220">
        <v>0.36499999999999999</v>
      </c>
      <c r="V9" s="220">
        <f>ROUND(E9*U9,2)</f>
        <v>0.99</v>
      </c>
      <c r="W9" s="220"/>
      <c r="X9" s="220" t="s">
        <v>197</v>
      </c>
      <c r="Y9" s="220" t="s">
        <v>198</v>
      </c>
      <c r="Z9" s="210"/>
      <c r="AA9" s="210"/>
      <c r="AB9" s="210"/>
      <c r="AC9" s="210"/>
      <c r="AD9" s="210"/>
      <c r="AE9" s="210"/>
      <c r="AF9" s="210"/>
      <c r="AG9" s="210" t="s">
        <v>199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51" t="s">
        <v>474</v>
      </c>
      <c r="D10" s="239"/>
      <c r="E10" s="239"/>
      <c r="F10" s="239"/>
      <c r="G10" s="239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201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8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2" t="s">
        <v>475</v>
      </c>
      <c r="D11" s="221"/>
      <c r="E11" s="222"/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203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2" t="s">
        <v>623</v>
      </c>
      <c r="D12" s="221"/>
      <c r="E12" s="222"/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203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61" t="s">
        <v>466</v>
      </c>
      <c r="D13" s="259"/>
      <c r="E13" s="260"/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203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62" t="s">
        <v>624</v>
      </c>
      <c r="D14" s="259"/>
      <c r="E14" s="260">
        <v>0.22055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203</v>
      </c>
      <c r="AH14" s="210">
        <v>2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17"/>
      <c r="B15" s="218"/>
      <c r="C15" s="261" t="s">
        <v>468</v>
      </c>
      <c r="D15" s="259"/>
      <c r="E15" s="260"/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203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52" t="s">
        <v>625</v>
      </c>
      <c r="D16" s="221"/>
      <c r="E16" s="222">
        <v>2.0506500000000001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203</v>
      </c>
      <c r="AH16" s="210">
        <v>5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52" t="s">
        <v>626</v>
      </c>
      <c r="D17" s="221"/>
      <c r="E17" s="222">
        <v>0.66149999999999998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203</v>
      </c>
      <c r="AH17" s="210">
        <v>5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1">
        <v>2</v>
      </c>
      <c r="B18" s="232" t="s">
        <v>485</v>
      </c>
      <c r="C18" s="250" t="s">
        <v>486</v>
      </c>
      <c r="D18" s="233" t="s">
        <v>194</v>
      </c>
      <c r="E18" s="234">
        <v>1.35608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6" t="s">
        <v>195</v>
      </c>
      <c r="S18" s="236" t="s">
        <v>196</v>
      </c>
      <c r="T18" s="237" t="s">
        <v>196</v>
      </c>
      <c r="U18" s="220">
        <v>0.64680000000000004</v>
      </c>
      <c r="V18" s="220">
        <f>ROUND(E18*U18,2)</f>
        <v>0.88</v>
      </c>
      <c r="W18" s="220"/>
      <c r="X18" s="220" t="s">
        <v>197</v>
      </c>
      <c r="Y18" s="220" t="s">
        <v>198</v>
      </c>
      <c r="Z18" s="210"/>
      <c r="AA18" s="210"/>
      <c r="AB18" s="210"/>
      <c r="AC18" s="210"/>
      <c r="AD18" s="210"/>
      <c r="AE18" s="210"/>
      <c r="AF18" s="210"/>
      <c r="AG18" s="210" t="s">
        <v>199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2" x14ac:dyDescent="0.2">
      <c r="A19" s="217"/>
      <c r="B19" s="218"/>
      <c r="C19" s="251" t="s">
        <v>474</v>
      </c>
      <c r="D19" s="239"/>
      <c r="E19" s="239"/>
      <c r="F19" s="239"/>
      <c r="G19" s="239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201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38" t="str">
        <f>C19</f>
        <v>zapažených i nezapažených s urovnáním dna do předepsaného profilu a spádu, s přehozením výkopku na přilehlém terénu na vzdálenost do 3 m od podélné osy rýhy nebo s naložením výkopku na dopravní prostředek.</v>
      </c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2" t="s">
        <v>212</v>
      </c>
      <c r="D20" s="221"/>
      <c r="E20" s="222"/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203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2" t="s">
        <v>487</v>
      </c>
      <c r="D21" s="221"/>
      <c r="E21" s="222"/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203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52" t="s">
        <v>627</v>
      </c>
      <c r="D22" s="221"/>
      <c r="E22" s="222">
        <v>1.35608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203</v>
      </c>
      <c r="AH22" s="210">
        <v>5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31">
        <v>3</v>
      </c>
      <c r="B23" s="232" t="s">
        <v>215</v>
      </c>
      <c r="C23" s="250" t="s">
        <v>216</v>
      </c>
      <c r="D23" s="233" t="s">
        <v>194</v>
      </c>
      <c r="E23" s="234">
        <v>2.7121499999999998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4">
        <v>0</v>
      </c>
      <c r="O23" s="234">
        <f>ROUND(E23*N23,2)</f>
        <v>0</v>
      </c>
      <c r="P23" s="234">
        <v>0</v>
      </c>
      <c r="Q23" s="234">
        <f>ROUND(E23*P23,2)</f>
        <v>0</v>
      </c>
      <c r="R23" s="236" t="s">
        <v>195</v>
      </c>
      <c r="S23" s="236" t="s">
        <v>196</v>
      </c>
      <c r="T23" s="237" t="s">
        <v>196</v>
      </c>
      <c r="U23" s="220">
        <v>1.0999999999999999E-2</v>
      </c>
      <c r="V23" s="220">
        <f>ROUND(E23*U23,2)</f>
        <v>0.03</v>
      </c>
      <c r="W23" s="220"/>
      <c r="X23" s="220" t="s">
        <v>197</v>
      </c>
      <c r="Y23" s="220" t="s">
        <v>198</v>
      </c>
      <c r="Z23" s="210"/>
      <c r="AA23" s="210"/>
      <c r="AB23" s="210"/>
      <c r="AC23" s="210"/>
      <c r="AD23" s="210"/>
      <c r="AE23" s="210"/>
      <c r="AF23" s="210"/>
      <c r="AG23" s="210" t="s">
        <v>199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1" t="s">
        <v>491</v>
      </c>
      <c r="D24" s="239"/>
      <c r="E24" s="239"/>
      <c r="F24" s="239"/>
      <c r="G24" s="239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201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38" t="str">
        <f>C24</f>
        <v>po suchu, bez ohledu na druh dopravního prostředku, bez naložení výkopku, avšak se složením bez rozhrnutí,</v>
      </c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52" t="s">
        <v>218</v>
      </c>
      <c r="D25" s="221"/>
      <c r="E25" s="222"/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203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2" t="s">
        <v>219</v>
      </c>
      <c r="D26" s="221"/>
      <c r="E26" s="222"/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203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52" t="s">
        <v>628</v>
      </c>
      <c r="D27" s="221"/>
      <c r="E27" s="222">
        <v>2.7121499999999998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203</v>
      </c>
      <c r="AH27" s="210">
        <v>5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31">
        <v>4</v>
      </c>
      <c r="B28" s="232" t="s">
        <v>221</v>
      </c>
      <c r="C28" s="250" t="s">
        <v>222</v>
      </c>
      <c r="D28" s="233" t="s">
        <v>194</v>
      </c>
      <c r="E28" s="234">
        <v>13.560750000000001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4">
        <v>0</v>
      </c>
      <c r="O28" s="234">
        <f>ROUND(E28*N28,2)</f>
        <v>0</v>
      </c>
      <c r="P28" s="234">
        <v>0</v>
      </c>
      <c r="Q28" s="234">
        <f>ROUND(E28*P28,2)</f>
        <v>0</v>
      </c>
      <c r="R28" s="236" t="s">
        <v>195</v>
      </c>
      <c r="S28" s="236" t="s">
        <v>196</v>
      </c>
      <c r="T28" s="237" t="s">
        <v>196</v>
      </c>
      <c r="U28" s="220">
        <v>0</v>
      </c>
      <c r="V28" s="220">
        <f>ROUND(E28*U28,2)</f>
        <v>0</v>
      </c>
      <c r="W28" s="220"/>
      <c r="X28" s="220" t="s">
        <v>197</v>
      </c>
      <c r="Y28" s="220" t="s">
        <v>198</v>
      </c>
      <c r="Z28" s="210"/>
      <c r="AA28" s="210"/>
      <c r="AB28" s="210"/>
      <c r="AC28" s="210"/>
      <c r="AD28" s="210"/>
      <c r="AE28" s="210"/>
      <c r="AF28" s="210"/>
      <c r="AG28" s="210" t="s">
        <v>199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1" t="s">
        <v>491</v>
      </c>
      <c r="D29" s="239"/>
      <c r="E29" s="239"/>
      <c r="F29" s="239"/>
      <c r="G29" s="239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201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38" t="str">
        <f>C29</f>
        <v>po suchu, bez ohledu na druh dopravního prostředku, bez naložení výkopku, avšak se složením bez rozhrnutí,</v>
      </c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2" t="s">
        <v>223</v>
      </c>
      <c r="D30" s="221"/>
      <c r="E30" s="222"/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203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52" t="s">
        <v>224</v>
      </c>
      <c r="D31" s="221"/>
      <c r="E31" s="222"/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203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52" t="s">
        <v>629</v>
      </c>
      <c r="D32" s="221"/>
      <c r="E32" s="222">
        <v>13.560750000000001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203</v>
      </c>
      <c r="AH32" s="210">
        <v>5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31">
        <v>5</v>
      </c>
      <c r="B33" s="232" t="s">
        <v>226</v>
      </c>
      <c r="C33" s="250" t="s">
        <v>227</v>
      </c>
      <c r="D33" s="233" t="s">
        <v>194</v>
      </c>
      <c r="E33" s="234">
        <v>2.7121499999999998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4">
        <v>0</v>
      </c>
      <c r="O33" s="234">
        <f>ROUND(E33*N33,2)</f>
        <v>0</v>
      </c>
      <c r="P33" s="234">
        <v>0</v>
      </c>
      <c r="Q33" s="234">
        <f>ROUND(E33*P33,2)</f>
        <v>0</v>
      </c>
      <c r="R33" s="236" t="s">
        <v>195</v>
      </c>
      <c r="S33" s="236" t="s">
        <v>196</v>
      </c>
      <c r="T33" s="237" t="s">
        <v>196</v>
      </c>
      <c r="U33" s="220">
        <v>8.9999999999999993E-3</v>
      </c>
      <c r="V33" s="220">
        <f>ROUND(E33*U33,2)</f>
        <v>0.02</v>
      </c>
      <c r="W33" s="220"/>
      <c r="X33" s="220" t="s">
        <v>197</v>
      </c>
      <c r="Y33" s="220" t="s">
        <v>198</v>
      </c>
      <c r="Z33" s="210"/>
      <c r="AA33" s="210"/>
      <c r="AB33" s="210"/>
      <c r="AC33" s="210"/>
      <c r="AD33" s="210"/>
      <c r="AE33" s="210"/>
      <c r="AF33" s="210"/>
      <c r="AG33" s="210" t="s">
        <v>228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2" t="s">
        <v>229</v>
      </c>
      <c r="D34" s="221"/>
      <c r="E34" s="222"/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203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52" t="s">
        <v>230</v>
      </c>
      <c r="D35" s="221"/>
      <c r="E35" s="222"/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203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52" t="s">
        <v>630</v>
      </c>
      <c r="D36" s="221"/>
      <c r="E36" s="222">
        <v>2.7121499999999998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203</v>
      </c>
      <c r="AH36" s="210">
        <v>5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1">
        <v>6</v>
      </c>
      <c r="B37" s="232" t="s">
        <v>232</v>
      </c>
      <c r="C37" s="250" t="s">
        <v>233</v>
      </c>
      <c r="D37" s="233" t="s">
        <v>234</v>
      </c>
      <c r="E37" s="234">
        <v>4.32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4">
        <v>0</v>
      </c>
      <c r="O37" s="234">
        <f>ROUND(E37*N37,2)</f>
        <v>0</v>
      </c>
      <c r="P37" s="234">
        <v>0</v>
      </c>
      <c r="Q37" s="234">
        <f>ROUND(E37*P37,2)</f>
        <v>0</v>
      </c>
      <c r="R37" s="236" t="s">
        <v>195</v>
      </c>
      <c r="S37" s="236" t="s">
        <v>196</v>
      </c>
      <c r="T37" s="237" t="s">
        <v>196</v>
      </c>
      <c r="U37" s="220">
        <v>1.7999999999999999E-2</v>
      </c>
      <c r="V37" s="220">
        <f>ROUND(E37*U37,2)</f>
        <v>0.08</v>
      </c>
      <c r="W37" s="220"/>
      <c r="X37" s="220" t="s">
        <v>197</v>
      </c>
      <c r="Y37" s="220" t="s">
        <v>198</v>
      </c>
      <c r="Z37" s="210"/>
      <c r="AA37" s="210"/>
      <c r="AB37" s="210"/>
      <c r="AC37" s="210"/>
      <c r="AD37" s="210"/>
      <c r="AE37" s="210"/>
      <c r="AF37" s="210"/>
      <c r="AG37" s="210" t="s">
        <v>228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51" t="s">
        <v>235</v>
      </c>
      <c r="D38" s="239"/>
      <c r="E38" s="239"/>
      <c r="F38" s="239"/>
      <c r="G38" s="239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201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2" t="s">
        <v>236</v>
      </c>
      <c r="D39" s="221"/>
      <c r="E39" s="222"/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203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52" t="s">
        <v>623</v>
      </c>
      <c r="D40" s="221"/>
      <c r="E40" s="222"/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203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61" t="s">
        <v>466</v>
      </c>
      <c r="D41" s="259"/>
      <c r="E41" s="260"/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203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17"/>
      <c r="B42" s="218"/>
      <c r="C42" s="262" t="s">
        <v>631</v>
      </c>
      <c r="D42" s="259"/>
      <c r="E42" s="260">
        <v>0.4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203</v>
      </c>
      <c r="AH42" s="210">
        <v>2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61" t="s">
        <v>468</v>
      </c>
      <c r="D43" s="259"/>
      <c r="E43" s="260"/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203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52" t="s">
        <v>632</v>
      </c>
      <c r="D44" s="221"/>
      <c r="E44" s="222">
        <v>4.32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203</v>
      </c>
      <c r="AH44" s="210">
        <v>5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1">
        <v>7</v>
      </c>
      <c r="B45" s="232" t="s">
        <v>239</v>
      </c>
      <c r="C45" s="250" t="s">
        <v>240</v>
      </c>
      <c r="D45" s="233" t="s">
        <v>194</v>
      </c>
      <c r="E45" s="234">
        <v>2.7121499999999998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4">
        <v>0</v>
      </c>
      <c r="O45" s="234">
        <f>ROUND(E45*N45,2)</f>
        <v>0</v>
      </c>
      <c r="P45" s="234">
        <v>0</v>
      </c>
      <c r="Q45" s="234">
        <f>ROUND(E45*P45,2)</f>
        <v>0</v>
      </c>
      <c r="R45" s="236" t="s">
        <v>195</v>
      </c>
      <c r="S45" s="236" t="s">
        <v>196</v>
      </c>
      <c r="T45" s="237" t="s">
        <v>196</v>
      </c>
      <c r="U45" s="220">
        <v>0</v>
      </c>
      <c r="V45" s="220">
        <f>ROUND(E45*U45,2)</f>
        <v>0</v>
      </c>
      <c r="W45" s="220"/>
      <c r="X45" s="220" t="s">
        <v>197</v>
      </c>
      <c r="Y45" s="220" t="s">
        <v>198</v>
      </c>
      <c r="Z45" s="210"/>
      <c r="AA45" s="210"/>
      <c r="AB45" s="210"/>
      <c r="AC45" s="210"/>
      <c r="AD45" s="210"/>
      <c r="AE45" s="210"/>
      <c r="AF45" s="210"/>
      <c r="AG45" s="210" t="s">
        <v>199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2" t="s">
        <v>241</v>
      </c>
      <c r="D46" s="221"/>
      <c r="E46" s="222"/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203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52" t="s">
        <v>230</v>
      </c>
      <c r="D47" s="221"/>
      <c r="E47" s="222"/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203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52" t="s">
        <v>630</v>
      </c>
      <c r="D48" s="221"/>
      <c r="E48" s="222">
        <v>2.7121499999999998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203</v>
      </c>
      <c r="AH48" s="210">
        <v>5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31">
        <v>8</v>
      </c>
      <c r="B49" s="232" t="s">
        <v>242</v>
      </c>
      <c r="C49" s="250" t="s">
        <v>243</v>
      </c>
      <c r="D49" s="233" t="s">
        <v>234</v>
      </c>
      <c r="E49" s="234">
        <v>4.32</v>
      </c>
      <c r="F49" s="235"/>
      <c r="G49" s="236">
        <f>ROUND(E49*F49,2)</f>
        <v>0</v>
      </c>
      <c r="H49" s="235"/>
      <c r="I49" s="236">
        <f>ROUND(E49*H49,2)</f>
        <v>0</v>
      </c>
      <c r="J49" s="235"/>
      <c r="K49" s="236">
        <f>ROUND(E49*J49,2)</f>
        <v>0</v>
      </c>
      <c r="L49" s="236">
        <v>21</v>
      </c>
      <c r="M49" s="236">
        <f>G49*(1+L49/100)</f>
        <v>0</v>
      </c>
      <c r="N49" s="234">
        <v>0</v>
      </c>
      <c r="O49" s="234">
        <f>ROUND(E49*N49,2)</f>
        <v>0</v>
      </c>
      <c r="P49" s="234">
        <v>0</v>
      </c>
      <c r="Q49" s="234">
        <f>ROUND(E49*P49,2)</f>
        <v>0</v>
      </c>
      <c r="R49" s="236" t="s">
        <v>195</v>
      </c>
      <c r="S49" s="236" t="s">
        <v>196</v>
      </c>
      <c r="T49" s="237" t="s">
        <v>196</v>
      </c>
      <c r="U49" s="220">
        <v>0.15</v>
      </c>
      <c r="V49" s="220">
        <f>ROUND(E49*U49,2)</f>
        <v>0.65</v>
      </c>
      <c r="W49" s="220"/>
      <c r="X49" s="220" t="s">
        <v>197</v>
      </c>
      <c r="Y49" s="220" t="s">
        <v>198</v>
      </c>
      <c r="Z49" s="210"/>
      <c r="AA49" s="210"/>
      <c r="AB49" s="210"/>
      <c r="AC49" s="210"/>
      <c r="AD49" s="210"/>
      <c r="AE49" s="210"/>
      <c r="AF49" s="210"/>
      <c r="AG49" s="210" t="s">
        <v>199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1" t="s">
        <v>244</v>
      </c>
      <c r="D50" s="239"/>
      <c r="E50" s="239"/>
      <c r="F50" s="239"/>
      <c r="G50" s="239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201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38" t="str">
        <f>C50</f>
        <v>z rostlé horniny tř.1 - 4 pod násypy z hornin soudržných do 92% PS a hornin nesoudržných sypkých relativní ulehlosti I(d) do 0,8</v>
      </c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2" t="s">
        <v>245</v>
      </c>
      <c r="D51" s="221"/>
      <c r="E51" s="222"/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203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17"/>
      <c r="B52" s="218"/>
      <c r="C52" s="252" t="s">
        <v>633</v>
      </c>
      <c r="D52" s="221"/>
      <c r="E52" s="222">
        <v>4.32</v>
      </c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203</v>
      </c>
      <c r="AH52" s="210">
        <v>5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x14ac:dyDescent="0.2">
      <c r="A53" s="224" t="s">
        <v>190</v>
      </c>
      <c r="B53" s="225" t="s">
        <v>118</v>
      </c>
      <c r="C53" s="249" t="s">
        <v>119</v>
      </c>
      <c r="D53" s="226"/>
      <c r="E53" s="227"/>
      <c r="F53" s="228"/>
      <c r="G53" s="228">
        <f>SUMIF(AG54:AG62,"&lt;&gt;NOR",G54:G62)</f>
        <v>0</v>
      </c>
      <c r="H53" s="228"/>
      <c r="I53" s="228">
        <f>SUM(I54:I62)</f>
        <v>0</v>
      </c>
      <c r="J53" s="228"/>
      <c r="K53" s="228">
        <f>SUM(K54:K62)</f>
        <v>0</v>
      </c>
      <c r="L53" s="228"/>
      <c r="M53" s="228">
        <f>SUM(M54:M62)</f>
        <v>0</v>
      </c>
      <c r="N53" s="227"/>
      <c r="O53" s="227">
        <f>SUM(O54:O62)</f>
        <v>0</v>
      </c>
      <c r="P53" s="227"/>
      <c r="Q53" s="227">
        <f>SUM(Q54:Q62)</f>
        <v>4.47</v>
      </c>
      <c r="R53" s="228"/>
      <c r="S53" s="228"/>
      <c r="T53" s="229"/>
      <c r="U53" s="223"/>
      <c r="V53" s="223">
        <f>SUM(V54:V62)</f>
        <v>5.34</v>
      </c>
      <c r="W53" s="223"/>
      <c r="X53" s="223"/>
      <c r="Y53" s="223"/>
      <c r="AG53" t="s">
        <v>191</v>
      </c>
    </row>
    <row r="54" spans="1:60" ht="22.5" outlineLevel="1" x14ac:dyDescent="0.2">
      <c r="A54" s="231">
        <v>9</v>
      </c>
      <c r="B54" s="232" t="s">
        <v>519</v>
      </c>
      <c r="C54" s="250" t="s">
        <v>520</v>
      </c>
      <c r="D54" s="233" t="s">
        <v>234</v>
      </c>
      <c r="E54" s="234">
        <v>4.32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21</v>
      </c>
      <c r="M54" s="236">
        <f>G54*(1+L54/100)</f>
        <v>0</v>
      </c>
      <c r="N54" s="234">
        <v>0</v>
      </c>
      <c r="O54" s="234">
        <f>ROUND(E54*N54,2)</f>
        <v>0</v>
      </c>
      <c r="P54" s="234">
        <v>0.44</v>
      </c>
      <c r="Q54" s="234">
        <f>ROUND(E54*P54,2)</f>
        <v>1.9</v>
      </c>
      <c r="R54" s="236" t="s">
        <v>249</v>
      </c>
      <c r="S54" s="236" t="s">
        <v>196</v>
      </c>
      <c r="T54" s="237" t="s">
        <v>196</v>
      </c>
      <c r="U54" s="220">
        <v>0.63200000000000001</v>
      </c>
      <c r="V54" s="220">
        <f>ROUND(E54*U54,2)</f>
        <v>2.73</v>
      </c>
      <c r="W54" s="220"/>
      <c r="X54" s="220" t="s">
        <v>197</v>
      </c>
      <c r="Y54" s="220" t="s">
        <v>198</v>
      </c>
      <c r="Z54" s="210"/>
      <c r="AA54" s="210"/>
      <c r="AB54" s="210"/>
      <c r="AC54" s="210"/>
      <c r="AD54" s="210"/>
      <c r="AE54" s="210"/>
      <c r="AF54" s="210"/>
      <c r="AG54" s="210" t="s">
        <v>228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52" t="s">
        <v>521</v>
      </c>
      <c r="D55" s="221"/>
      <c r="E55" s="222"/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203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52" t="s">
        <v>623</v>
      </c>
      <c r="D56" s="221"/>
      <c r="E56" s="222"/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203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52" t="s">
        <v>632</v>
      </c>
      <c r="D57" s="221"/>
      <c r="E57" s="222">
        <v>4.32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203</v>
      </c>
      <c r="AH57" s="210">
        <v>5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1">
        <v>10</v>
      </c>
      <c r="B58" s="232" t="s">
        <v>634</v>
      </c>
      <c r="C58" s="250" t="s">
        <v>635</v>
      </c>
      <c r="D58" s="233" t="s">
        <v>327</v>
      </c>
      <c r="E58" s="234">
        <v>10.8</v>
      </c>
      <c r="F58" s="235"/>
      <c r="G58" s="236">
        <f>ROUND(E58*F58,2)</f>
        <v>0</v>
      </c>
      <c r="H58" s="235"/>
      <c r="I58" s="236">
        <f>ROUND(E58*H58,2)</f>
        <v>0</v>
      </c>
      <c r="J58" s="235"/>
      <c r="K58" s="236">
        <f>ROUND(E58*J58,2)</f>
        <v>0</v>
      </c>
      <c r="L58" s="236">
        <v>21</v>
      </c>
      <c r="M58" s="236">
        <f>G58*(1+L58/100)</f>
        <v>0</v>
      </c>
      <c r="N58" s="234">
        <v>0</v>
      </c>
      <c r="O58" s="234">
        <f>ROUND(E58*N58,2)</f>
        <v>0</v>
      </c>
      <c r="P58" s="234">
        <v>0.23771999999999999</v>
      </c>
      <c r="Q58" s="234">
        <f>ROUND(E58*P58,2)</f>
        <v>2.57</v>
      </c>
      <c r="R58" s="236" t="s">
        <v>249</v>
      </c>
      <c r="S58" s="236" t="s">
        <v>196</v>
      </c>
      <c r="T58" s="237" t="s">
        <v>196</v>
      </c>
      <c r="U58" s="220">
        <v>0.24199999999999999</v>
      </c>
      <c r="V58" s="220">
        <f>ROUND(E58*U58,2)</f>
        <v>2.61</v>
      </c>
      <c r="W58" s="220"/>
      <c r="X58" s="220" t="s">
        <v>197</v>
      </c>
      <c r="Y58" s="220" t="s">
        <v>198</v>
      </c>
      <c r="Z58" s="210"/>
      <c r="AA58" s="210"/>
      <c r="AB58" s="210"/>
      <c r="AC58" s="210"/>
      <c r="AD58" s="210"/>
      <c r="AE58" s="210"/>
      <c r="AF58" s="210"/>
      <c r="AG58" s="210" t="s">
        <v>199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51" t="s">
        <v>636</v>
      </c>
      <c r="D59" s="239"/>
      <c r="E59" s="239"/>
      <c r="F59" s="239"/>
      <c r="G59" s="239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201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3" t="s">
        <v>636</v>
      </c>
      <c r="D60" s="240"/>
      <c r="E60" s="240"/>
      <c r="F60" s="240"/>
      <c r="G60" s="24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364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52" t="s">
        <v>637</v>
      </c>
      <c r="D61" s="221"/>
      <c r="E61" s="222"/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203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52" t="s">
        <v>638</v>
      </c>
      <c r="D62" s="221"/>
      <c r="E62" s="222">
        <v>10.8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203</v>
      </c>
      <c r="AH62" s="210">
        <v>5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">
      <c r="A63" s="224" t="s">
        <v>190</v>
      </c>
      <c r="B63" s="225" t="s">
        <v>140</v>
      </c>
      <c r="C63" s="249" t="s">
        <v>141</v>
      </c>
      <c r="D63" s="226"/>
      <c r="E63" s="227"/>
      <c r="F63" s="228"/>
      <c r="G63" s="228">
        <f>SUMIF(AG64:AG103,"&lt;&gt;NOR",G64:G103)</f>
        <v>0</v>
      </c>
      <c r="H63" s="228"/>
      <c r="I63" s="228">
        <f>SUM(I64:I103)</f>
        <v>0</v>
      </c>
      <c r="J63" s="228"/>
      <c r="K63" s="228">
        <f>SUM(K64:K103)</f>
        <v>0</v>
      </c>
      <c r="L63" s="228"/>
      <c r="M63" s="228">
        <f>SUM(M64:M103)</f>
        <v>0</v>
      </c>
      <c r="N63" s="227"/>
      <c r="O63" s="227">
        <f>SUM(O64:O103)</f>
        <v>4.28</v>
      </c>
      <c r="P63" s="227"/>
      <c r="Q63" s="227">
        <f>SUM(Q64:Q103)</f>
        <v>0</v>
      </c>
      <c r="R63" s="228"/>
      <c r="S63" s="228"/>
      <c r="T63" s="229"/>
      <c r="U63" s="223"/>
      <c r="V63" s="223">
        <f>SUM(V64:V103)</f>
        <v>6.0299999999999994</v>
      </c>
      <c r="W63" s="223"/>
      <c r="X63" s="223"/>
      <c r="Y63" s="223"/>
      <c r="AG63" t="s">
        <v>191</v>
      </c>
    </row>
    <row r="64" spans="1:60" ht="33.75" outlineLevel="1" x14ac:dyDescent="0.2">
      <c r="A64" s="231">
        <v>11</v>
      </c>
      <c r="B64" s="232" t="s">
        <v>639</v>
      </c>
      <c r="C64" s="250" t="s">
        <v>640</v>
      </c>
      <c r="D64" s="233" t="s">
        <v>322</v>
      </c>
      <c r="E64" s="234">
        <v>9.3000000000000007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4">
        <v>0.25131999999999999</v>
      </c>
      <c r="O64" s="234">
        <f>ROUND(E64*N64,2)</f>
        <v>2.34</v>
      </c>
      <c r="P64" s="234">
        <v>0</v>
      </c>
      <c r="Q64" s="234">
        <f>ROUND(E64*P64,2)</f>
        <v>0</v>
      </c>
      <c r="R64" s="236" t="s">
        <v>249</v>
      </c>
      <c r="S64" s="236" t="s">
        <v>196</v>
      </c>
      <c r="T64" s="237" t="s">
        <v>196</v>
      </c>
      <c r="U64" s="220">
        <v>0.38441999999999998</v>
      </c>
      <c r="V64" s="220">
        <f>ROUND(E64*U64,2)</f>
        <v>3.58</v>
      </c>
      <c r="W64" s="220"/>
      <c r="X64" s="220" t="s">
        <v>197</v>
      </c>
      <c r="Y64" s="220" t="s">
        <v>198</v>
      </c>
      <c r="Z64" s="210"/>
      <c r="AA64" s="210"/>
      <c r="AB64" s="210"/>
      <c r="AC64" s="210"/>
      <c r="AD64" s="210"/>
      <c r="AE64" s="210"/>
      <c r="AF64" s="210"/>
      <c r="AG64" s="210" t="s">
        <v>199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55" t="s">
        <v>641</v>
      </c>
      <c r="D65" s="248"/>
      <c r="E65" s="248"/>
      <c r="F65" s="248"/>
      <c r="G65" s="248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364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52" t="s">
        <v>642</v>
      </c>
      <c r="D66" s="221"/>
      <c r="E66" s="222"/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203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52" t="s">
        <v>569</v>
      </c>
      <c r="D67" s="221"/>
      <c r="E67" s="222"/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203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52" t="s">
        <v>304</v>
      </c>
      <c r="D68" s="221"/>
      <c r="E68" s="222"/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203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52" t="s">
        <v>643</v>
      </c>
      <c r="D69" s="221"/>
      <c r="E69" s="222">
        <v>3</v>
      </c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203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17"/>
      <c r="B70" s="218"/>
      <c r="C70" s="252" t="s">
        <v>644</v>
      </c>
      <c r="D70" s="221"/>
      <c r="E70" s="222">
        <v>2.8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203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52" t="s">
        <v>306</v>
      </c>
      <c r="D71" s="221"/>
      <c r="E71" s="222"/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203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52" t="s">
        <v>307</v>
      </c>
      <c r="D72" s="221"/>
      <c r="E72" s="222"/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203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52" t="s">
        <v>304</v>
      </c>
      <c r="D73" s="221"/>
      <c r="E73" s="222"/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203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3" x14ac:dyDescent="0.2">
      <c r="A74" s="217"/>
      <c r="B74" s="218"/>
      <c r="C74" s="252" t="s">
        <v>645</v>
      </c>
      <c r="D74" s="221"/>
      <c r="E74" s="222">
        <v>5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203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52" t="s">
        <v>306</v>
      </c>
      <c r="D75" s="221"/>
      <c r="E75" s="222"/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203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17"/>
      <c r="B76" s="218"/>
      <c r="C76" s="252" t="s">
        <v>646</v>
      </c>
      <c r="D76" s="221"/>
      <c r="E76" s="222"/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203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52" t="s">
        <v>647</v>
      </c>
      <c r="D77" s="221"/>
      <c r="E77" s="222">
        <v>-1.5</v>
      </c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203</v>
      </c>
      <c r="AH77" s="210">
        <v>5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33.75" outlineLevel="1" x14ac:dyDescent="0.2">
      <c r="A78" s="231">
        <v>12</v>
      </c>
      <c r="B78" s="232" t="s">
        <v>648</v>
      </c>
      <c r="C78" s="250" t="s">
        <v>649</v>
      </c>
      <c r="D78" s="233" t="s">
        <v>322</v>
      </c>
      <c r="E78" s="234">
        <v>3</v>
      </c>
      <c r="F78" s="235"/>
      <c r="G78" s="236">
        <f>ROUND(E78*F78,2)</f>
        <v>0</v>
      </c>
      <c r="H78" s="235"/>
      <c r="I78" s="236">
        <f>ROUND(E78*H78,2)</f>
        <v>0</v>
      </c>
      <c r="J78" s="235"/>
      <c r="K78" s="236">
        <f>ROUND(E78*J78,2)</f>
        <v>0</v>
      </c>
      <c r="L78" s="236">
        <v>21</v>
      </c>
      <c r="M78" s="236">
        <f>G78*(1+L78/100)</f>
        <v>0</v>
      </c>
      <c r="N78" s="234">
        <v>7.9899999999999999E-2</v>
      </c>
      <c r="O78" s="234">
        <f>ROUND(E78*N78,2)</f>
        <v>0.24</v>
      </c>
      <c r="P78" s="234">
        <v>0</v>
      </c>
      <c r="Q78" s="234">
        <f>ROUND(E78*P78,2)</f>
        <v>0</v>
      </c>
      <c r="R78" s="236" t="s">
        <v>249</v>
      </c>
      <c r="S78" s="236" t="s">
        <v>196</v>
      </c>
      <c r="T78" s="237" t="s">
        <v>196</v>
      </c>
      <c r="U78" s="220">
        <v>0.25051000000000001</v>
      </c>
      <c r="V78" s="220">
        <f>ROUND(E78*U78,2)</f>
        <v>0.75</v>
      </c>
      <c r="W78" s="220"/>
      <c r="X78" s="220" t="s">
        <v>197</v>
      </c>
      <c r="Y78" s="220" t="s">
        <v>198</v>
      </c>
      <c r="Z78" s="210"/>
      <c r="AA78" s="210"/>
      <c r="AB78" s="210"/>
      <c r="AC78" s="210"/>
      <c r="AD78" s="210"/>
      <c r="AE78" s="210"/>
      <c r="AF78" s="210"/>
      <c r="AG78" s="210" t="s">
        <v>199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55" t="s">
        <v>641</v>
      </c>
      <c r="D79" s="248"/>
      <c r="E79" s="248"/>
      <c r="F79" s="248"/>
      <c r="G79" s="248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364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52" t="s">
        <v>650</v>
      </c>
      <c r="D80" s="221"/>
      <c r="E80" s="222"/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203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17"/>
      <c r="B81" s="218"/>
      <c r="C81" s="252" t="s">
        <v>569</v>
      </c>
      <c r="D81" s="221"/>
      <c r="E81" s="222"/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203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52" t="s">
        <v>304</v>
      </c>
      <c r="D82" s="221"/>
      <c r="E82" s="222"/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203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17"/>
      <c r="B83" s="218"/>
      <c r="C83" s="252" t="s">
        <v>651</v>
      </c>
      <c r="D83" s="221"/>
      <c r="E83" s="222">
        <v>1</v>
      </c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203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17"/>
      <c r="B84" s="218"/>
      <c r="C84" s="252" t="s">
        <v>652</v>
      </c>
      <c r="D84" s="221"/>
      <c r="E84" s="222">
        <v>1</v>
      </c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203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17"/>
      <c r="B85" s="218"/>
      <c r="C85" s="252" t="s">
        <v>306</v>
      </c>
      <c r="D85" s="221"/>
      <c r="E85" s="222"/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203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52" t="s">
        <v>307</v>
      </c>
      <c r="D86" s="221"/>
      <c r="E86" s="222"/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203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52" t="s">
        <v>304</v>
      </c>
      <c r="D87" s="221"/>
      <c r="E87" s="222"/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203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3" x14ac:dyDescent="0.2">
      <c r="A88" s="217"/>
      <c r="B88" s="218"/>
      <c r="C88" s="252" t="s">
        <v>653</v>
      </c>
      <c r="D88" s="221"/>
      <c r="E88" s="222">
        <v>1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203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1" x14ac:dyDescent="0.2">
      <c r="A89" s="231">
        <v>13</v>
      </c>
      <c r="B89" s="232" t="s">
        <v>654</v>
      </c>
      <c r="C89" s="250" t="s">
        <v>655</v>
      </c>
      <c r="D89" s="233" t="s">
        <v>322</v>
      </c>
      <c r="E89" s="234">
        <v>3</v>
      </c>
      <c r="F89" s="235"/>
      <c r="G89" s="236">
        <f>ROUND(E89*F89,2)</f>
        <v>0</v>
      </c>
      <c r="H89" s="235"/>
      <c r="I89" s="236">
        <f>ROUND(E89*H89,2)</f>
        <v>0</v>
      </c>
      <c r="J89" s="235"/>
      <c r="K89" s="236">
        <f>ROUND(E89*J89,2)</f>
        <v>0</v>
      </c>
      <c r="L89" s="236">
        <v>21</v>
      </c>
      <c r="M89" s="236">
        <f>G89*(1+L89/100)</f>
        <v>0</v>
      </c>
      <c r="N89" s="234">
        <v>1.58E-3</v>
      </c>
      <c r="O89" s="234">
        <f>ROUND(E89*N89,2)</f>
        <v>0</v>
      </c>
      <c r="P89" s="234">
        <v>0</v>
      </c>
      <c r="Q89" s="234">
        <f>ROUND(E89*P89,2)</f>
        <v>0</v>
      </c>
      <c r="R89" s="236" t="s">
        <v>249</v>
      </c>
      <c r="S89" s="236" t="s">
        <v>196</v>
      </c>
      <c r="T89" s="237" t="s">
        <v>196</v>
      </c>
      <c r="U89" s="220">
        <v>0.02</v>
      </c>
      <c r="V89" s="220">
        <f>ROUND(E89*U89,2)</f>
        <v>0.06</v>
      </c>
      <c r="W89" s="220"/>
      <c r="X89" s="220" t="s">
        <v>197</v>
      </c>
      <c r="Y89" s="220" t="s">
        <v>198</v>
      </c>
      <c r="Z89" s="210"/>
      <c r="AA89" s="210"/>
      <c r="AB89" s="210"/>
      <c r="AC89" s="210"/>
      <c r="AD89" s="210"/>
      <c r="AE89" s="210"/>
      <c r="AF89" s="210"/>
      <c r="AG89" s="210" t="s">
        <v>199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52" t="s">
        <v>656</v>
      </c>
      <c r="D90" s="221"/>
      <c r="E90" s="222"/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203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52" t="s">
        <v>657</v>
      </c>
      <c r="D91" s="221"/>
      <c r="E91" s="222">
        <v>3</v>
      </c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203</v>
      </c>
      <c r="AH91" s="210">
        <v>5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31">
        <v>14</v>
      </c>
      <c r="B92" s="232" t="s">
        <v>658</v>
      </c>
      <c r="C92" s="250" t="s">
        <v>659</v>
      </c>
      <c r="D92" s="233" t="s">
        <v>322</v>
      </c>
      <c r="E92" s="234">
        <v>21.6</v>
      </c>
      <c r="F92" s="235"/>
      <c r="G92" s="236">
        <f>ROUND(E92*F92,2)</f>
        <v>0</v>
      </c>
      <c r="H92" s="235"/>
      <c r="I92" s="236">
        <f>ROUND(E92*H92,2)</f>
        <v>0</v>
      </c>
      <c r="J92" s="235"/>
      <c r="K92" s="236">
        <f>ROUND(E92*J92,2)</f>
        <v>0</v>
      </c>
      <c r="L92" s="236">
        <v>21</v>
      </c>
      <c r="M92" s="236">
        <f>G92*(1+L92/100)</f>
        <v>0</v>
      </c>
      <c r="N92" s="234">
        <v>3.9899999999999996E-3</v>
      </c>
      <c r="O92" s="234">
        <f>ROUND(E92*N92,2)</f>
        <v>0.09</v>
      </c>
      <c r="P92" s="234">
        <v>0</v>
      </c>
      <c r="Q92" s="234">
        <f>ROUND(E92*P92,2)</f>
        <v>0</v>
      </c>
      <c r="R92" s="236" t="s">
        <v>249</v>
      </c>
      <c r="S92" s="236" t="s">
        <v>196</v>
      </c>
      <c r="T92" s="237" t="s">
        <v>196</v>
      </c>
      <c r="U92" s="220">
        <v>0.05</v>
      </c>
      <c r="V92" s="220">
        <f>ROUND(E92*U92,2)</f>
        <v>1.08</v>
      </c>
      <c r="W92" s="220"/>
      <c r="X92" s="220" t="s">
        <v>197</v>
      </c>
      <c r="Y92" s="220" t="s">
        <v>198</v>
      </c>
      <c r="Z92" s="210"/>
      <c r="AA92" s="210"/>
      <c r="AB92" s="210"/>
      <c r="AC92" s="210"/>
      <c r="AD92" s="210"/>
      <c r="AE92" s="210"/>
      <c r="AF92" s="210"/>
      <c r="AG92" s="210" t="s">
        <v>199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52" t="s">
        <v>660</v>
      </c>
      <c r="D93" s="221"/>
      <c r="E93" s="222"/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203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52" t="s">
        <v>661</v>
      </c>
      <c r="D94" s="221"/>
      <c r="E94" s="222"/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203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17"/>
      <c r="B95" s="218"/>
      <c r="C95" s="252" t="s">
        <v>662</v>
      </c>
      <c r="D95" s="221"/>
      <c r="E95" s="222">
        <v>18.600000000000001</v>
      </c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203</v>
      </c>
      <c r="AH95" s="210">
        <v>5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17"/>
      <c r="B96" s="218"/>
      <c r="C96" s="252" t="s">
        <v>663</v>
      </c>
      <c r="D96" s="221"/>
      <c r="E96" s="222"/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203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52" t="s">
        <v>657</v>
      </c>
      <c r="D97" s="221"/>
      <c r="E97" s="222">
        <v>3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203</v>
      </c>
      <c r="AH97" s="210">
        <v>5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1" x14ac:dyDescent="0.2">
      <c r="A98" s="231">
        <v>15</v>
      </c>
      <c r="B98" s="232" t="s">
        <v>664</v>
      </c>
      <c r="C98" s="250" t="s">
        <v>665</v>
      </c>
      <c r="D98" s="233" t="s">
        <v>327</v>
      </c>
      <c r="E98" s="234">
        <v>10.8</v>
      </c>
      <c r="F98" s="235"/>
      <c r="G98" s="236">
        <f>ROUND(E98*F98,2)</f>
        <v>0</v>
      </c>
      <c r="H98" s="235"/>
      <c r="I98" s="236">
        <f>ROUND(E98*H98,2)</f>
        <v>0</v>
      </c>
      <c r="J98" s="235"/>
      <c r="K98" s="236">
        <f>ROUND(E98*J98,2)</f>
        <v>0</v>
      </c>
      <c r="L98" s="236">
        <v>21</v>
      </c>
      <c r="M98" s="236">
        <f>G98*(1+L98/100)</f>
        <v>0</v>
      </c>
      <c r="N98" s="234">
        <v>0.14874999999999999</v>
      </c>
      <c r="O98" s="234">
        <f>ROUND(E98*N98,2)</f>
        <v>1.61</v>
      </c>
      <c r="P98" s="234">
        <v>0</v>
      </c>
      <c r="Q98" s="234">
        <f>ROUND(E98*P98,2)</f>
        <v>0</v>
      </c>
      <c r="R98" s="236" t="s">
        <v>249</v>
      </c>
      <c r="S98" s="236" t="s">
        <v>196</v>
      </c>
      <c r="T98" s="237" t="s">
        <v>196</v>
      </c>
      <c r="U98" s="220">
        <v>5.1659999999999998E-2</v>
      </c>
      <c r="V98" s="220">
        <f>ROUND(E98*U98,2)</f>
        <v>0.56000000000000005</v>
      </c>
      <c r="W98" s="220"/>
      <c r="X98" s="220" t="s">
        <v>197</v>
      </c>
      <c r="Y98" s="220" t="s">
        <v>198</v>
      </c>
      <c r="Z98" s="210"/>
      <c r="AA98" s="210"/>
      <c r="AB98" s="210"/>
      <c r="AC98" s="210"/>
      <c r="AD98" s="210"/>
      <c r="AE98" s="210"/>
      <c r="AF98" s="210"/>
      <c r="AG98" s="210" t="s">
        <v>199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52" t="s">
        <v>666</v>
      </c>
      <c r="D99" s="221"/>
      <c r="E99" s="222"/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203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52" t="s">
        <v>667</v>
      </c>
      <c r="D100" s="221"/>
      <c r="E100" s="222"/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203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52" t="s">
        <v>668</v>
      </c>
      <c r="D101" s="221"/>
      <c r="E101" s="222">
        <v>9.3000000000000007</v>
      </c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203</v>
      </c>
      <c r="AH101" s="210">
        <v>5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52" t="s">
        <v>669</v>
      </c>
      <c r="D102" s="221"/>
      <c r="E102" s="222"/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203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52" t="s">
        <v>670</v>
      </c>
      <c r="D103" s="221"/>
      <c r="E103" s="222">
        <v>1.5</v>
      </c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203</v>
      </c>
      <c r="AH103" s="210">
        <v>5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x14ac:dyDescent="0.2">
      <c r="A104" s="224" t="s">
        <v>190</v>
      </c>
      <c r="B104" s="225" t="s">
        <v>156</v>
      </c>
      <c r="C104" s="249" t="s">
        <v>157</v>
      </c>
      <c r="D104" s="226"/>
      <c r="E104" s="227"/>
      <c r="F104" s="228"/>
      <c r="G104" s="228">
        <f>SUMIF(AG105:AG119,"&lt;&gt;NOR",G105:G119)</f>
        <v>0</v>
      </c>
      <c r="H104" s="228"/>
      <c r="I104" s="228">
        <f>SUM(I105:I119)</f>
        <v>0</v>
      </c>
      <c r="J104" s="228"/>
      <c r="K104" s="228">
        <f>SUM(K105:K119)</f>
        <v>0</v>
      </c>
      <c r="L104" s="228"/>
      <c r="M104" s="228">
        <f>SUM(M105:M119)</f>
        <v>0</v>
      </c>
      <c r="N104" s="227"/>
      <c r="O104" s="227">
        <f>SUM(O105:O119)</f>
        <v>0</v>
      </c>
      <c r="P104" s="227"/>
      <c r="Q104" s="227">
        <f>SUM(Q105:Q119)</f>
        <v>0</v>
      </c>
      <c r="R104" s="228"/>
      <c r="S104" s="228"/>
      <c r="T104" s="229"/>
      <c r="U104" s="223"/>
      <c r="V104" s="223">
        <f>SUM(V105:V119)</f>
        <v>0.87</v>
      </c>
      <c r="W104" s="223"/>
      <c r="X104" s="223"/>
      <c r="Y104" s="223"/>
      <c r="AG104" t="s">
        <v>191</v>
      </c>
    </row>
    <row r="105" spans="1:60" outlineLevel="1" x14ac:dyDescent="0.2">
      <c r="A105" s="231">
        <v>16</v>
      </c>
      <c r="B105" s="232" t="s">
        <v>379</v>
      </c>
      <c r="C105" s="250" t="s">
        <v>610</v>
      </c>
      <c r="D105" s="233" t="s">
        <v>352</v>
      </c>
      <c r="E105" s="234">
        <v>2.56738</v>
      </c>
      <c r="F105" s="235"/>
      <c r="G105" s="236">
        <f>ROUND(E105*F105,2)</f>
        <v>0</v>
      </c>
      <c r="H105" s="235"/>
      <c r="I105" s="236">
        <f>ROUND(E105*H105,2)</f>
        <v>0</v>
      </c>
      <c r="J105" s="235"/>
      <c r="K105" s="236">
        <f>ROUND(E105*J105,2)</f>
        <v>0</v>
      </c>
      <c r="L105" s="236">
        <v>21</v>
      </c>
      <c r="M105" s="236">
        <f>G105*(1+L105/100)</f>
        <v>0</v>
      </c>
      <c r="N105" s="234">
        <v>0</v>
      </c>
      <c r="O105" s="234">
        <f>ROUND(E105*N105,2)</f>
        <v>0</v>
      </c>
      <c r="P105" s="234">
        <v>0</v>
      </c>
      <c r="Q105" s="234">
        <f>ROUND(E105*P105,2)</f>
        <v>0</v>
      </c>
      <c r="R105" s="236"/>
      <c r="S105" s="236" t="s">
        <v>196</v>
      </c>
      <c r="T105" s="237" t="s">
        <v>196</v>
      </c>
      <c r="U105" s="220">
        <v>4.2000000000000003E-2</v>
      </c>
      <c r="V105" s="220">
        <f>ROUND(E105*U105,2)</f>
        <v>0.11</v>
      </c>
      <c r="W105" s="220"/>
      <c r="X105" s="220" t="s">
        <v>197</v>
      </c>
      <c r="Y105" s="220" t="s">
        <v>198</v>
      </c>
      <c r="Z105" s="210"/>
      <c r="AA105" s="210"/>
      <c r="AB105" s="210"/>
      <c r="AC105" s="210"/>
      <c r="AD105" s="210"/>
      <c r="AE105" s="210"/>
      <c r="AF105" s="210"/>
      <c r="AG105" s="210" t="s">
        <v>199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52" t="s">
        <v>383</v>
      </c>
      <c r="D106" s="221"/>
      <c r="E106" s="222"/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203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52" t="s">
        <v>671</v>
      </c>
      <c r="D107" s="221"/>
      <c r="E107" s="222"/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203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17"/>
      <c r="B108" s="218"/>
      <c r="C108" s="252" t="s">
        <v>672</v>
      </c>
      <c r="D108" s="221"/>
      <c r="E108" s="222">
        <v>2.56738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203</v>
      </c>
      <c r="AH108" s="210">
        <v>7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31">
        <v>17</v>
      </c>
      <c r="B109" s="232" t="s">
        <v>389</v>
      </c>
      <c r="C109" s="250" t="s">
        <v>615</v>
      </c>
      <c r="D109" s="233" t="s">
        <v>352</v>
      </c>
      <c r="E109" s="234">
        <v>23.106380000000001</v>
      </c>
      <c r="F109" s="235"/>
      <c r="G109" s="236">
        <f>ROUND(E109*F109,2)</f>
        <v>0</v>
      </c>
      <c r="H109" s="235"/>
      <c r="I109" s="236">
        <f>ROUND(E109*H109,2)</f>
        <v>0</v>
      </c>
      <c r="J109" s="235"/>
      <c r="K109" s="236">
        <f>ROUND(E109*J109,2)</f>
        <v>0</v>
      </c>
      <c r="L109" s="236">
        <v>21</v>
      </c>
      <c r="M109" s="236">
        <f>G109*(1+L109/100)</f>
        <v>0</v>
      </c>
      <c r="N109" s="234">
        <v>0</v>
      </c>
      <c r="O109" s="234">
        <f>ROUND(E109*N109,2)</f>
        <v>0</v>
      </c>
      <c r="P109" s="234">
        <v>0</v>
      </c>
      <c r="Q109" s="234">
        <f>ROUND(E109*P109,2)</f>
        <v>0</v>
      </c>
      <c r="R109" s="236"/>
      <c r="S109" s="236" t="s">
        <v>196</v>
      </c>
      <c r="T109" s="237" t="s">
        <v>196</v>
      </c>
      <c r="U109" s="220">
        <v>0</v>
      </c>
      <c r="V109" s="220">
        <f>ROUND(E109*U109,2)</f>
        <v>0</v>
      </c>
      <c r="W109" s="220"/>
      <c r="X109" s="220" t="s">
        <v>197</v>
      </c>
      <c r="Y109" s="220" t="s">
        <v>198</v>
      </c>
      <c r="Z109" s="210"/>
      <c r="AA109" s="210"/>
      <c r="AB109" s="210"/>
      <c r="AC109" s="210"/>
      <c r="AD109" s="210"/>
      <c r="AE109" s="210"/>
      <c r="AF109" s="210"/>
      <c r="AG109" s="210" t="s">
        <v>199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52" t="s">
        <v>391</v>
      </c>
      <c r="D110" s="221"/>
      <c r="E110" s="222"/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203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52" t="s">
        <v>673</v>
      </c>
      <c r="D111" s="221"/>
      <c r="E111" s="222">
        <v>23.106380000000001</v>
      </c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203</v>
      </c>
      <c r="AH111" s="210">
        <v>5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1">
        <v>18</v>
      </c>
      <c r="B112" s="232" t="s">
        <v>393</v>
      </c>
      <c r="C112" s="250" t="s">
        <v>617</v>
      </c>
      <c r="D112" s="233" t="s">
        <v>352</v>
      </c>
      <c r="E112" s="234">
        <v>4.4681800000000003</v>
      </c>
      <c r="F112" s="235"/>
      <c r="G112" s="236">
        <f>ROUND(E112*F112,2)</f>
        <v>0</v>
      </c>
      <c r="H112" s="235"/>
      <c r="I112" s="236">
        <f>ROUND(E112*H112,2)</f>
        <v>0</v>
      </c>
      <c r="J112" s="235"/>
      <c r="K112" s="236">
        <f>ROUND(E112*J112,2)</f>
        <v>0</v>
      </c>
      <c r="L112" s="236">
        <v>21</v>
      </c>
      <c r="M112" s="236">
        <f>G112*(1+L112/100)</f>
        <v>0</v>
      </c>
      <c r="N112" s="234">
        <v>0</v>
      </c>
      <c r="O112" s="234">
        <f>ROUND(E112*N112,2)</f>
        <v>0</v>
      </c>
      <c r="P112" s="234">
        <v>0</v>
      </c>
      <c r="Q112" s="234">
        <f>ROUND(E112*P112,2)</f>
        <v>0</v>
      </c>
      <c r="R112" s="236"/>
      <c r="S112" s="236" t="s">
        <v>196</v>
      </c>
      <c r="T112" s="237" t="s">
        <v>196</v>
      </c>
      <c r="U112" s="220">
        <v>0.16400000000000001</v>
      </c>
      <c r="V112" s="220">
        <f>ROUND(E112*U112,2)</f>
        <v>0.73</v>
      </c>
      <c r="W112" s="220"/>
      <c r="X112" s="220" t="s">
        <v>396</v>
      </c>
      <c r="Y112" s="220" t="s">
        <v>198</v>
      </c>
      <c r="Z112" s="210"/>
      <c r="AA112" s="210"/>
      <c r="AB112" s="210"/>
      <c r="AC112" s="210"/>
      <c r="AD112" s="210"/>
      <c r="AE112" s="210"/>
      <c r="AF112" s="210"/>
      <c r="AG112" s="210" t="s">
        <v>397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52" t="s">
        <v>399</v>
      </c>
      <c r="D113" s="221"/>
      <c r="E113" s="222"/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203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52" t="s">
        <v>674</v>
      </c>
      <c r="D114" s="221"/>
      <c r="E114" s="222"/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203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52" t="s">
        <v>675</v>
      </c>
      <c r="D115" s="221"/>
      <c r="E115" s="222">
        <v>4.4681800000000003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203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31">
        <v>19</v>
      </c>
      <c r="B116" s="232" t="s">
        <v>402</v>
      </c>
      <c r="C116" s="250" t="s">
        <v>403</v>
      </c>
      <c r="D116" s="233" t="s">
        <v>352</v>
      </c>
      <c r="E116" s="234">
        <v>4.4681800000000003</v>
      </c>
      <c r="F116" s="235"/>
      <c r="G116" s="236">
        <f>ROUND(E116*F116,2)</f>
        <v>0</v>
      </c>
      <c r="H116" s="235"/>
      <c r="I116" s="236">
        <f>ROUND(E116*H116,2)</f>
        <v>0</v>
      </c>
      <c r="J116" s="235"/>
      <c r="K116" s="236">
        <f>ROUND(E116*J116,2)</f>
        <v>0</v>
      </c>
      <c r="L116" s="236">
        <v>21</v>
      </c>
      <c r="M116" s="236">
        <f>G116*(1+L116/100)</f>
        <v>0</v>
      </c>
      <c r="N116" s="234">
        <v>0</v>
      </c>
      <c r="O116" s="234">
        <f>ROUND(E116*N116,2)</f>
        <v>0</v>
      </c>
      <c r="P116" s="234">
        <v>0</v>
      </c>
      <c r="Q116" s="234">
        <f>ROUND(E116*P116,2)</f>
        <v>0</v>
      </c>
      <c r="R116" s="236"/>
      <c r="S116" s="236" t="s">
        <v>196</v>
      </c>
      <c r="T116" s="237" t="s">
        <v>196</v>
      </c>
      <c r="U116" s="220">
        <v>6.0000000000000001E-3</v>
      </c>
      <c r="V116" s="220">
        <f>ROUND(E116*U116,2)</f>
        <v>0.03</v>
      </c>
      <c r="W116" s="220"/>
      <c r="X116" s="220" t="s">
        <v>396</v>
      </c>
      <c r="Y116" s="220" t="s">
        <v>198</v>
      </c>
      <c r="Z116" s="210"/>
      <c r="AA116" s="210"/>
      <c r="AB116" s="210"/>
      <c r="AC116" s="210"/>
      <c r="AD116" s="210"/>
      <c r="AE116" s="210"/>
      <c r="AF116" s="210"/>
      <c r="AG116" s="210" t="s">
        <v>397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17"/>
      <c r="B117" s="218"/>
      <c r="C117" s="252" t="s">
        <v>399</v>
      </c>
      <c r="D117" s="221"/>
      <c r="E117" s="222"/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203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17"/>
      <c r="B118" s="218"/>
      <c r="C118" s="252" t="s">
        <v>674</v>
      </c>
      <c r="D118" s="221"/>
      <c r="E118" s="222"/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203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52" t="s">
        <v>675</v>
      </c>
      <c r="D119" s="221"/>
      <c r="E119" s="222">
        <v>4.4681800000000003</v>
      </c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203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x14ac:dyDescent="0.2">
      <c r="A120" s="224" t="s">
        <v>190</v>
      </c>
      <c r="B120" s="225" t="s">
        <v>159</v>
      </c>
      <c r="C120" s="249" t="s">
        <v>160</v>
      </c>
      <c r="D120" s="226"/>
      <c r="E120" s="227"/>
      <c r="F120" s="228"/>
      <c r="G120" s="228">
        <f>SUMIF(AG121:AG128,"&lt;&gt;NOR",G121:G128)</f>
        <v>0</v>
      </c>
      <c r="H120" s="228"/>
      <c r="I120" s="228">
        <f>SUM(I121:I128)</f>
        <v>0</v>
      </c>
      <c r="J120" s="228"/>
      <c r="K120" s="228">
        <f>SUM(K121:K128)</f>
        <v>0</v>
      </c>
      <c r="L120" s="228"/>
      <c r="M120" s="228">
        <f>SUM(M121:M128)</f>
        <v>0</v>
      </c>
      <c r="N120" s="227"/>
      <c r="O120" s="227">
        <f>SUM(O121:O128)</f>
        <v>0</v>
      </c>
      <c r="P120" s="227"/>
      <c r="Q120" s="227">
        <f>SUM(Q121:Q128)</f>
        <v>0</v>
      </c>
      <c r="R120" s="228"/>
      <c r="S120" s="228"/>
      <c r="T120" s="229"/>
      <c r="U120" s="223"/>
      <c r="V120" s="223">
        <f>SUM(V121:V128)</f>
        <v>0</v>
      </c>
      <c r="W120" s="223"/>
      <c r="X120" s="223"/>
      <c r="Y120" s="223"/>
      <c r="AG120" t="s">
        <v>191</v>
      </c>
    </row>
    <row r="121" spans="1:60" outlineLevel="1" x14ac:dyDescent="0.2">
      <c r="A121" s="231">
        <v>20</v>
      </c>
      <c r="B121" s="232" t="s">
        <v>620</v>
      </c>
      <c r="C121" s="250" t="s">
        <v>621</v>
      </c>
      <c r="D121" s="233" t="s">
        <v>352</v>
      </c>
      <c r="E121" s="234">
        <v>2.56738</v>
      </c>
      <c r="F121" s="235"/>
      <c r="G121" s="236">
        <f>ROUND(E121*F121,2)</f>
        <v>0</v>
      </c>
      <c r="H121" s="235"/>
      <c r="I121" s="236">
        <f>ROUND(E121*H121,2)</f>
        <v>0</v>
      </c>
      <c r="J121" s="235"/>
      <c r="K121" s="236">
        <f>ROUND(E121*J121,2)</f>
        <v>0</v>
      </c>
      <c r="L121" s="236">
        <v>21</v>
      </c>
      <c r="M121" s="236">
        <f>G121*(1+L121/100)</f>
        <v>0</v>
      </c>
      <c r="N121" s="234">
        <v>0</v>
      </c>
      <c r="O121" s="234">
        <f>ROUND(E121*N121,2)</f>
        <v>0</v>
      </c>
      <c r="P121" s="234">
        <v>0</v>
      </c>
      <c r="Q121" s="234">
        <f>ROUND(E121*P121,2)</f>
        <v>0</v>
      </c>
      <c r="R121" s="236" t="s">
        <v>407</v>
      </c>
      <c r="S121" s="236" t="s">
        <v>196</v>
      </c>
      <c r="T121" s="237" t="s">
        <v>196</v>
      </c>
      <c r="U121" s="220">
        <v>0</v>
      </c>
      <c r="V121" s="220">
        <f>ROUND(E121*U121,2)</f>
        <v>0</v>
      </c>
      <c r="W121" s="220"/>
      <c r="X121" s="220" t="s">
        <v>197</v>
      </c>
      <c r="Y121" s="220" t="s">
        <v>198</v>
      </c>
      <c r="Z121" s="210"/>
      <c r="AA121" s="210"/>
      <c r="AB121" s="210"/>
      <c r="AC121" s="210"/>
      <c r="AD121" s="210"/>
      <c r="AE121" s="210"/>
      <c r="AF121" s="210"/>
      <c r="AG121" s="210" t="s">
        <v>199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17"/>
      <c r="B122" s="218"/>
      <c r="C122" s="252" t="s">
        <v>408</v>
      </c>
      <c r="D122" s="221"/>
      <c r="E122" s="222"/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203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52" t="s">
        <v>671</v>
      </c>
      <c r="D123" s="221"/>
      <c r="E123" s="222"/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203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17"/>
      <c r="B124" s="218"/>
      <c r="C124" s="252" t="s">
        <v>672</v>
      </c>
      <c r="D124" s="221"/>
      <c r="E124" s="222">
        <v>2.56738</v>
      </c>
      <c r="F124" s="220"/>
      <c r="G124" s="22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203</v>
      </c>
      <c r="AH124" s="210">
        <v>7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31">
        <v>21</v>
      </c>
      <c r="B125" s="232" t="s">
        <v>405</v>
      </c>
      <c r="C125" s="250" t="s">
        <v>406</v>
      </c>
      <c r="D125" s="233" t="s">
        <v>352</v>
      </c>
      <c r="E125" s="234">
        <v>1.9008</v>
      </c>
      <c r="F125" s="235"/>
      <c r="G125" s="236">
        <f>ROUND(E125*F125,2)</f>
        <v>0</v>
      </c>
      <c r="H125" s="235"/>
      <c r="I125" s="236">
        <f>ROUND(E125*H125,2)</f>
        <v>0</v>
      </c>
      <c r="J125" s="235"/>
      <c r="K125" s="236">
        <f>ROUND(E125*J125,2)</f>
        <v>0</v>
      </c>
      <c r="L125" s="236">
        <v>21</v>
      </c>
      <c r="M125" s="236">
        <f>G125*(1+L125/100)</f>
        <v>0</v>
      </c>
      <c r="N125" s="234">
        <v>0</v>
      </c>
      <c r="O125" s="234">
        <f>ROUND(E125*N125,2)</f>
        <v>0</v>
      </c>
      <c r="P125" s="234">
        <v>0</v>
      </c>
      <c r="Q125" s="234">
        <f>ROUND(E125*P125,2)</f>
        <v>0</v>
      </c>
      <c r="R125" s="236" t="s">
        <v>407</v>
      </c>
      <c r="S125" s="236" t="s">
        <v>196</v>
      </c>
      <c r="T125" s="237" t="s">
        <v>196</v>
      </c>
      <c r="U125" s="220">
        <v>0</v>
      </c>
      <c r="V125" s="220">
        <f>ROUND(E125*U125,2)</f>
        <v>0</v>
      </c>
      <c r="W125" s="220"/>
      <c r="X125" s="220" t="s">
        <v>197</v>
      </c>
      <c r="Y125" s="220" t="s">
        <v>198</v>
      </c>
      <c r="Z125" s="210"/>
      <c r="AA125" s="210"/>
      <c r="AB125" s="210"/>
      <c r="AC125" s="210"/>
      <c r="AD125" s="210"/>
      <c r="AE125" s="210"/>
      <c r="AF125" s="210"/>
      <c r="AG125" s="210" t="s">
        <v>199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52" t="s">
        <v>408</v>
      </c>
      <c r="D126" s="221"/>
      <c r="E126" s="222"/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203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17"/>
      <c r="B127" s="218"/>
      <c r="C127" s="252" t="s">
        <v>409</v>
      </c>
      <c r="D127" s="221"/>
      <c r="E127" s="222"/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203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17"/>
      <c r="B128" s="218"/>
      <c r="C128" s="252" t="s">
        <v>676</v>
      </c>
      <c r="D128" s="221"/>
      <c r="E128" s="222">
        <v>1.9008</v>
      </c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203</v>
      </c>
      <c r="AH128" s="210">
        <v>7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33" x14ac:dyDescent="0.2">
      <c r="A129" s="3"/>
      <c r="B129" s="4"/>
      <c r="C129" s="256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E129">
        <v>15</v>
      </c>
      <c r="AF129">
        <v>21</v>
      </c>
      <c r="AG129" t="s">
        <v>176</v>
      </c>
    </row>
    <row r="130" spans="1:33" x14ac:dyDescent="0.2">
      <c r="A130" s="213"/>
      <c r="B130" s="214" t="s">
        <v>29</v>
      </c>
      <c r="C130" s="257"/>
      <c r="D130" s="215"/>
      <c r="E130" s="216"/>
      <c r="F130" s="216"/>
      <c r="G130" s="230">
        <f>G8+G53+G63+G104+G120</f>
        <v>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AE130">
        <f>SUMIF(L7:L128,AE129,G7:G128)</f>
        <v>0</v>
      </c>
      <c r="AF130">
        <f>SUMIF(L7:L128,AF129,G7:G128)</f>
        <v>0</v>
      </c>
      <c r="AG130" t="s">
        <v>460</v>
      </c>
    </row>
    <row r="131" spans="1:33" x14ac:dyDescent="0.2">
      <c r="C131" s="258"/>
      <c r="D131" s="10"/>
      <c r="AG131" t="s">
        <v>461</v>
      </c>
    </row>
    <row r="132" spans="1:33" x14ac:dyDescent="0.2">
      <c r="D132" s="10"/>
    </row>
    <row r="133" spans="1:33" x14ac:dyDescent="0.2">
      <c r="D133" s="10"/>
    </row>
    <row r="134" spans="1:33" x14ac:dyDescent="0.2">
      <c r="D134" s="10"/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pmietG9HQbVpJEFbrMVwkpT1HXhxRbh59vMaF6mc1szPpmAvk7sQPaMjKdTDhdYNZulzD3XxISunZdTzOo8ag==" saltValue="L5sL5lhbjfR5hq3bfgJReQ==" spinCount="100000" sheet="1" formatRows="0"/>
  <mergeCells count="14">
    <mergeCell ref="C65:G65"/>
    <mergeCell ref="C79:G79"/>
    <mergeCell ref="C24:G24"/>
    <mergeCell ref="C29:G29"/>
    <mergeCell ref="C38:G38"/>
    <mergeCell ref="C50:G50"/>
    <mergeCell ref="C59:G59"/>
    <mergeCell ref="C60:G60"/>
    <mergeCell ref="A1:G1"/>
    <mergeCell ref="C2:G2"/>
    <mergeCell ref="C3:G3"/>
    <mergeCell ref="C4:G4"/>
    <mergeCell ref="C10:G10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246BB-FE97-41D4-9D52-5138F7A719D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163</v>
      </c>
      <c r="B1" s="195"/>
      <c r="C1" s="195"/>
      <c r="D1" s="195"/>
      <c r="E1" s="195"/>
      <c r="F1" s="195"/>
      <c r="G1" s="195"/>
      <c r="AG1" t="s">
        <v>164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165</v>
      </c>
    </row>
    <row r="3" spans="1:60" ht="24.95" customHeight="1" x14ac:dyDescent="0.2">
      <c r="A3" s="196" t="s">
        <v>8</v>
      </c>
      <c r="B3" s="49" t="s">
        <v>54</v>
      </c>
      <c r="C3" s="199" t="s">
        <v>55</v>
      </c>
      <c r="D3" s="197"/>
      <c r="E3" s="197"/>
      <c r="F3" s="197"/>
      <c r="G3" s="198"/>
      <c r="AC3" s="174" t="s">
        <v>165</v>
      </c>
      <c r="AG3" t="s">
        <v>166</v>
      </c>
    </row>
    <row r="4" spans="1:60" ht="24.95" customHeight="1" x14ac:dyDescent="0.2">
      <c r="A4" s="200" t="s">
        <v>9</v>
      </c>
      <c r="B4" s="201" t="s">
        <v>62</v>
      </c>
      <c r="C4" s="202" t="s">
        <v>63</v>
      </c>
      <c r="D4" s="203"/>
      <c r="E4" s="203"/>
      <c r="F4" s="203"/>
      <c r="G4" s="204"/>
      <c r="AG4" t="s">
        <v>167</v>
      </c>
    </row>
    <row r="5" spans="1:60" x14ac:dyDescent="0.2">
      <c r="D5" s="10"/>
    </row>
    <row r="6" spans="1:60" ht="38.25" x14ac:dyDescent="0.2">
      <c r="A6" s="206" t="s">
        <v>168</v>
      </c>
      <c r="B6" s="208" t="s">
        <v>169</v>
      </c>
      <c r="C6" s="208" t="s">
        <v>170</v>
      </c>
      <c r="D6" s="207" t="s">
        <v>171</v>
      </c>
      <c r="E6" s="206" t="s">
        <v>172</v>
      </c>
      <c r="F6" s="205" t="s">
        <v>173</v>
      </c>
      <c r="G6" s="206" t="s">
        <v>29</v>
      </c>
      <c r="H6" s="209" t="s">
        <v>30</v>
      </c>
      <c r="I6" s="209" t="s">
        <v>174</v>
      </c>
      <c r="J6" s="209" t="s">
        <v>31</v>
      </c>
      <c r="K6" s="209" t="s">
        <v>175</v>
      </c>
      <c r="L6" s="209" t="s">
        <v>176</v>
      </c>
      <c r="M6" s="209" t="s">
        <v>177</v>
      </c>
      <c r="N6" s="209" t="s">
        <v>178</v>
      </c>
      <c r="O6" s="209" t="s">
        <v>179</v>
      </c>
      <c r="P6" s="209" t="s">
        <v>180</v>
      </c>
      <c r="Q6" s="209" t="s">
        <v>181</v>
      </c>
      <c r="R6" s="209" t="s">
        <v>182</v>
      </c>
      <c r="S6" s="209" t="s">
        <v>183</v>
      </c>
      <c r="T6" s="209" t="s">
        <v>184</v>
      </c>
      <c r="U6" s="209" t="s">
        <v>185</v>
      </c>
      <c r="V6" s="209" t="s">
        <v>186</v>
      </c>
      <c r="W6" s="209" t="s">
        <v>187</v>
      </c>
      <c r="X6" s="209" t="s">
        <v>188</v>
      </c>
      <c r="Y6" s="209" t="s">
        <v>189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190</v>
      </c>
      <c r="B8" s="225" t="s">
        <v>116</v>
      </c>
      <c r="C8" s="249" t="s">
        <v>117</v>
      </c>
      <c r="D8" s="226"/>
      <c r="E8" s="227"/>
      <c r="F8" s="228"/>
      <c r="G8" s="228">
        <f>SUMIF(AG9:AG94,"&lt;&gt;NOR",G9:G94)</f>
        <v>0</v>
      </c>
      <c r="H8" s="228"/>
      <c r="I8" s="228">
        <f>SUM(I9:I94)</f>
        <v>0</v>
      </c>
      <c r="J8" s="228"/>
      <c r="K8" s="228">
        <f>SUM(K9:K94)</f>
        <v>0</v>
      </c>
      <c r="L8" s="228"/>
      <c r="M8" s="228">
        <f>SUM(M9:M94)</f>
        <v>0</v>
      </c>
      <c r="N8" s="227"/>
      <c r="O8" s="227">
        <f>SUM(O9:O94)</f>
        <v>0</v>
      </c>
      <c r="P8" s="227"/>
      <c r="Q8" s="227">
        <f>SUM(Q9:Q94)</f>
        <v>0</v>
      </c>
      <c r="R8" s="228"/>
      <c r="S8" s="228"/>
      <c r="T8" s="229"/>
      <c r="U8" s="223"/>
      <c r="V8" s="223">
        <f>SUM(V9:V94)</f>
        <v>4.09</v>
      </c>
      <c r="W8" s="223"/>
      <c r="X8" s="223"/>
      <c r="Y8" s="223"/>
      <c r="AG8" t="s">
        <v>191</v>
      </c>
    </row>
    <row r="9" spans="1:60" outlineLevel="1" x14ac:dyDescent="0.2">
      <c r="A9" s="231">
        <v>1</v>
      </c>
      <c r="B9" s="232" t="s">
        <v>677</v>
      </c>
      <c r="C9" s="250" t="s">
        <v>678</v>
      </c>
      <c r="D9" s="233" t="s">
        <v>194</v>
      </c>
      <c r="E9" s="234">
        <v>0.30599999999999999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 t="s">
        <v>195</v>
      </c>
      <c r="S9" s="236" t="s">
        <v>196</v>
      </c>
      <c r="T9" s="237" t="s">
        <v>196</v>
      </c>
      <c r="U9" s="220">
        <v>1.7629999999999999</v>
      </c>
      <c r="V9" s="220">
        <f>ROUND(E9*U9,2)</f>
        <v>0.54</v>
      </c>
      <c r="W9" s="220"/>
      <c r="X9" s="220" t="s">
        <v>197</v>
      </c>
      <c r="Y9" s="220" t="s">
        <v>198</v>
      </c>
      <c r="Z9" s="210"/>
      <c r="AA9" s="210"/>
      <c r="AB9" s="210"/>
      <c r="AC9" s="210"/>
      <c r="AD9" s="210"/>
      <c r="AE9" s="210"/>
      <c r="AF9" s="210"/>
      <c r="AG9" s="210" t="s">
        <v>199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1" t="s">
        <v>679</v>
      </c>
      <c r="D10" s="239"/>
      <c r="E10" s="239"/>
      <c r="F10" s="239"/>
      <c r="G10" s="239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201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8" t="str">
        <f>C10</f>
        <v>Příplatek k cenám hloubených vykopávek za ztížení vykopávky v blízkosti podzemního vedení nebo výbušnin pro jakoukoliv třídu horniny.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2" t="s">
        <v>680</v>
      </c>
      <c r="D11" s="221"/>
      <c r="E11" s="222"/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203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2" t="s">
        <v>681</v>
      </c>
      <c r="D12" s="221"/>
      <c r="E12" s="222"/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203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52" t="s">
        <v>682</v>
      </c>
      <c r="D13" s="221"/>
      <c r="E13" s="222">
        <v>0.30599999999999999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203</v>
      </c>
      <c r="AH13" s="210">
        <v>5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1">
        <v>2</v>
      </c>
      <c r="B14" s="232" t="s">
        <v>683</v>
      </c>
      <c r="C14" s="250" t="s">
        <v>684</v>
      </c>
      <c r="D14" s="233" t="s">
        <v>194</v>
      </c>
      <c r="E14" s="234">
        <v>6.12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4">
        <v>0</v>
      </c>
      <c r="O14" s="234">
        <f>ROUND(E14*N14,2)</f>
        <v>0</v>
      </c>
      <c r="P14" s="234">
        <v>0</v>
      </c>
      <c r="Q14" s="234">
        <f>ROUND(E14*P14,2)</f>
        <v>0</v>
      </c>
      <c r="R14" s="236" t="s">
        <v>195</v>
      </c>
      <c r="S14" s="236" t="s">
        <v>196</v>
      </c>
      <c r="T14" s="237" t="s">
        <v>196</v>
      </c>
      <c r="U14" s="220">
        <v>0.36499999999999999</v>
      </c>
      <c r="V14" s="220">
        <f>ROUND(E14*U14,2)</f>
        <v>2.23</v>
      </c>
      <c r="W14" s="220"/>
      <c r="X14" s="220" t="s">
        <v>197</v>
      </c>
      <c r="Y14" s="220" t="s">
        <v>198</v>
      </c>
      <c r="Z14" s="210"/>
      <c r="AA14" s="210"/>
      <c r="AB14" s="210"/>
      <c r="AC14" s="210"/>
      <c r="AD14" s="210"/>
      <c r="AE14" s="210"/>
      <c r="AF14" s="210"/>
      <c r="AG14" s="210" t="s">
        <v>199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33.75" outlineLevel="2" x14ac:dyDescent="0.2">
      <c r="A15" s="217"/>
      <c r="B15" s="218"/>
      <c r="C15" s="251" t="s">
        <v>685</v>
      </c>
      <c r="D15" s="239"/>
      <c r="E15" s="239"/>
      <c r="F15" s="239"/>
      <c r="G15" s="239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201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38" t="str">
        <f>C15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2" t="s">
        <v>686</v>
      </c>
      <c r="D16" s="221"/>
      <c r="E16" s="222"/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203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52" t="s">
        <v>687</v>
      </c>
      <c r="D17" s="221"/>
      <c r="E17" s="222"/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203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61" t="s">
        <v>466</v>
      </c>
      <c r="D18" s="259"/>
      <c r="E18" s="260"/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203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17"/>
      <c r="B19" s="218"/>
      <c r="C19" s="262" t="s">
        <v>688</v>
      </c>
      <c r="D19" s="259"/>
      <c r="E19" s="260"/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203</v>
      </c>
      <c r="AH19" s="210">
        <v>2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62" t="s">
        <v>689</v>
      </c>
      <c r="D20" s="259"/>
      <c r="E20" s="260">
        <v>0.68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203</v>
      </c>
      <c r="AH20" s="210">
        <v>2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61" t="s">
        <v>468</v>
      </c>
      <c r="D21" s="259"/>
      <c r="E21" s="260"/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203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52" t="s">
        <v>690</v>
      </c>
      <c r="D22" s="221"/>
      <c r="E22" s="222">
        <v>1.36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203</v>
      </c>
      <c r="AH22" s="210">
        <v>5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52" t="s">
        <v>691</v>
      </c>
      <c r="D23" s="221"/>
      <c r="E23" s="222"/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203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61" t="s">
        <v>466</v>
      </c>
      <c r="D24" s="259"/>
      <c r="E24" s="260"/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203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62" t="s">
        <v>688</v>
      </c>
      <c r="D25" s="259"/>
      <c r="E25" s="260"/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203</v>
      </c>
      <c r="AH25" s="210">
        <v>2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62" t="s">
        <v>689</v>
      </c>
      <c r="D26" s="259"/>
      <c r="E26" s="260">
        <v>0.68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203</v>
      </c>
      <c r="AH26" s="210">
        <v>2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61" t="s">
        <v>468</v>
      </c>
      <c r="D27" s="259"/>
      <c r="E27" s="260"/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203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52" t="s">
        <v>692</v>
      </c>
      <c r="D28" s="221"/>
      <c r="E28" s="222">
        <v>4.76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203</v>
      </c>
      <c r="AH28" s="210">
        <v>5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1">
        <v>3</v>
      </c>
      <c r="B29" s="232" t="s">
        <v>693</v>
      </c>
      <c r="C29" s="250" t="s">
        <v>694</v>
      </c>
      <c r="D29" s="233" t="s">
        <v>194</v>
      </c>
      <c r="E29" s="234">
        <v>3.06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4">
        <v>0</v>
      </c>
      <c r="O29" s="234">
        <f>ROUND(E29*N29,2)</f>
        <v>0</v>
      </c>
      <c r="P29" s="234">
        <v>0</v>
      </c>
      <c r="Q29" s="234">
        <f>ROUND(E29*P29,2)</f>
        <v>0</v>
      </c>
      <c r="R29" s="236" t="s">
        <v>195</v>
      </c>
      <c r="S29" s="236" t="s">
        <v>196</v>
      </c>
      <c r="T29" s="237" t="s">
        <v>196</v>
      </c>
      <c r="U29" s="220">
        <v>8.4000000000000005E-2</v>
      </c>
      <c r="V29" s="220">
        <f>ROUND(E29*U29,2)</f>
        <v>0.26</v>
      </c>
      <c r="W29" s="220"/>
      <c r="X29" s="220" t="s">
        <v>197</v>
      </c>
      <c r="Y29" s="220" t="s">
        <v>198</v>
      </c>
      <c r="Z29" s="210"/>
      <c r="AA29" s="210"/>
      <c r="AB29" s="210"/>
      <c r="AC29" s="210"/>
      <c r="AD29" s="210"/>
      <c r="AE29" s="210"/>
      <c r="AF29" s="210"/>
      <c r="AG29" s="210" t="s">
        <v>199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33.75" outlineLevel="2" x14ac:dyDescent="0.2">
      <c r="A30" s="217"/>
      <c r="B30" s="218"/>
      <c r="C30" s="251" t="s">
        <v>685</v>
      </c>
      <c r="D30" s="239"/>
      <c r="E30" s="239"/>
      <c r="F30" s="239"/>
      <c r="G30" s="239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201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38" t="str">
        <f>C30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2" t="s">
        <v>212</v>
      </c>
      <c r="D31" s="221"/>
      <c r="E31" s="222"/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203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52" t="s">
        <v>695</v>
      </c>
      <c r="D32" s="221"/>
      <c r="E32" s="222"/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203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52" t="s">
        <v>696</v>
      </c>
      <c r="D33" s="221"/>
      <c r="E33" s="222">
        <v>3.06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203</v>
      </c>
      <c r="AH33" s="210">
        <v>5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1">
        <v>4</v>
      </c>
      <c r="B34" s="232" t="s">
        <v>489</v>
      </c>
      <c r="C34" s="250" t="s">
        <v>490</v>
      </c>
      <c r="D34" s="233" t="s">
        <v>194</v>
      </c>
      <c r="E34" s="234">
        <v>0.93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4">
        <v>0</v>
      </c>
      <c r="O34" s="234">
        <f>ROUND(E34*N34,2)</f>
        <v>0</v>
      </c>
      <c r="P34" s="234">
        <v>0</v>
      </c>
      <c r="Q34" s="234">
        <f>ROUND(E34*P34,2)</f>
        <v>0</v>
      </c>
      <c r="R34" s="236" t="s">
        <v>195</v>
      </c>
      <c r="S34" s="236" t="s">
        <v>196</v>
      </c>
      <c r="T34" s="237" t="s">
        <v>196</v>
      </c>
      <c r="U34" s="220">
        <v>1.0999999999999999E-2</v>
      </c>
      <c r="V34" s="220">
        <f>ROUND(E34*U34,2)</f>
        <v>0.01</v>
      </c>
      <c r="W34" s="220"/>
      <c r="X34" s="220" t="s">
        <v>197</v>
      </c>
      <c r="Y34" s="220" t="s">
        <v>198</v>
      </c>
      <c r="Z34" s="210"/>
      <c r="AA34" s="210"/>
      <c r="AB34" s="210"/>
      <c r="AC34" s="210"/>
      <c r="AD34" s="210"/>
      <c r="AE34" s="210"/>
      <c r="AF34" s="210"/>
      <c r="AG34" s="210" t="s">
        <v>228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51" t="s">
        <v>217</v>
      </c>
      <c r="D35" s="239"/>
      <c r="E35" s="239"/>
      <c r="F35" s="239"/>
      <c r="G35" s="239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201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2" t="s">
        <v>492</v>
      </c>
      <c r="D36" s="221"/>
      <c r="E36" s="222"/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203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52" t="s">
        <v>697</v>
      </c>
      <c r="D37" s="221"/>
      <c r="E37" s="222"/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203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52" t="s">
        <v>698</v>
      </c>
      <c r="D38" s="221"/>
      <c r="E38" s="222">
        <v>0.93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203</v>
      </c>
      <c r="AH38" s="210">
        <v>5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1">
        <v>5</v>
      </c>
      <c r="B39" s="232" t="s">
        <v>489</v>
      </c>
      <c r="C39" s="250" t="s">
        <v>490</v>
      </c>
      <c r="D39" s="233" t="s">
        <v>194</v>
      </c>
      <c r="E39" s="234">
        <v>0.93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4">
        <v>0</v>
      </c>
      <c r="O39" s="234">
        <f>ROUND(E39*N39,2)</f>
        <v>0</v>
      </c>
      <c r="P39" s="234">
        <v>0</v>
      </c>
      <c r="Q39" s="234">
        <f>ROUND(E39*P39,2)</f>
        <v>0</v>
      </c>
      <c r="R39" s="236" t="s">
        <v>195</v>
      </c>
      <c r="S39" s="236" t="s">
        <v>196</v>
      </c>
      <c r="T39" s="237" t="s">
        <v>196</v>
      </c>
      <c r="U39" s="220">
        <v>1.0999999999999999E-2</v>
      </c>
      <c r="V39" s="220">
        <f>ROUND(E39*U39,2)</f>
        <v>0.01</v>
      </c>
      <c r="W39" s="220"/>
      <c r="X39" s="220" t="s">
        <v>197</v>
      </c>
      <c r="Y39" s="220" t="s">
        <v>198</v>
      </c>
      <c r="Z39" s="210"/>
      <c r="AA39" s="210"/>
      <c r="AB39" s="210"/>
      <c r="AC39" s="210"/>
      <c r="AD39" s="210"/>
      <c r="AE39" s="210"/>
      <c r="AF39" s="210"/>
      <c r="AG39" s="210" t="s">
        <v>228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51" t="s">
        <v>217</v>
      </c>
      <c r="D40" s="239"/>
      <c r="E40" s="239"/>
      <c r="F40" s="239"/>
      <c r="G40" s="239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201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2" t="s">
        <v>495</v>
      </c>
      <c r="D41" s="221"/>
      <c r="E41" s="222"/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203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17"/>
      <c r="B42" s="218"/>
      <c r="C42" s="252" t="s">
        <v>496</v>
      </c>
      <c r="D42" s="221"/>
      <c r="E42" s="222"/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203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52" t="s">
        <v>699</v>
      </c>
      <c r="D43" s="221"/>
      <c r="E43" s="222">
        <v>0.93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203</v>
      </c>
      <c r="AH43" s="210">
        <v>5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31">
        <v>6</v>
      </c>
      <c r="B44" s="232" t="s">
        <v>215</v>
      </c>
      <c r="C44" s="250" t="s">
        <v>216</v>
      </c>
      <c r="D44" s="233" t="s">
        <v>194</v>
      </c>
      <c r="E44" s="234">
        <v>5.19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21</v>
      </c>
      <c r="M44" s="236">
        <f>G44*(1+L44/100)</f>
        <v>0</v>
      </c>
      <c r="N44" s="234">
        <v>0</v>
      </c>
      <c r="O44" s="234">
        <f>ROUND(E44*N44,2)</f>
        <v>0</v>
      </c>
      <c r="P44" s="234">
        <v>0</v>
      </c>
      <c r="Q44" s="234">
        <f>ROUND(E44*P44,2)</f>
        <v>0</v>
      </c>
      <c r="R44" s="236" t="s">
        <v>195</v>
      </c>
      <c r="S44" s="236" t="s">
        <v>196</v>
      </c>
      <c r="T44" s="237" t="s">
        <v>196</v>
      </c>
      <c r="U44" s="220">
        <v>1.0999999999999999E-2</v>
      </c>
      <c r="V44" s="220">
        <f>ROUND(E44*U44,2)</f>
        <v>0.06</v>
      </c>
      <c r="W44" s="220"/>
      <c r="X44" s="220" t="s">
        <v>197</v>
      </c>
      <c r="Y44" s="220" t="s">
        <v>198</v>
      </c>
      <c r="Z44" s="210"/>
      <c r="AA44" s="210"/>
      <c r="AB44" s="210"/>
      <c r="AC44" s="210"/>
      <c r="AD44" s="210"/>
      <c r="AE44" s="210"/>
      <c r="AF44" s="210"/>
      <c r="AG44" s="210" t="s">
        <v>199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51" t="s">
        <v>217</v>
      </c>
      <c r="D45" s="239"/>
      <c r="E45" s="239"/>
      <c r="F45" s="239"/>
      <c r="G45" s="239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201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2" t="s">
        <v>218</v>
      </c>
      <c r="D46" s="221"/>
      <c r="E46" s="222"/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203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52" t="s">
        <v>681</v>
      </c>
      <c r="D47" s="221"/>
      <c r="E47" s="222"/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203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52" t="s">
        <v>700</v>
      </c>
      <c r="D48" s="221"/>
      <c r="E48" s="222">
        <v>6.12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203</v>
      </c>
      <c r="AH48" s="210">
        <v>5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52" t="s">
        <v>701</v>
      </c>
      <c r="D49" s="221"/>
      <c r="E49" s="222"/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203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17"/>
      <c r="B50" s="218"/>
      <c r="C50" s="252" t="s">
        <v>702</v>
      </c>
      <c r="D50" s="221"/>
      <c r="E50" s="222">
        <v>-0.93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203</v>
      </c>
      <c r="AH50" s="210">
        <v>5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31">
        <v>7</v>
      </c>
      <c r="B51" s="232" t="s">
        <v>221</v>
      </c>
      <c r="C51" s="250" t="s">
        <v>222</v>
      </c>
      <c r="D51" s="233" t="s">
        <v>194</v>
      </c>
      <c r="E51" s="234">
        <v>25.95</v>
      </c>
      <c r="F51" s="235"/>
      <c r="G51" s="236">
        <f>ROUND(E51*F51,2)</f>
        <v>0</v>
      </c>
      <c r="H51" s="235"/>
      <c r="I51" s="236">
        <f>ROUND(E51*H51,2)</f>
        <v>0</v>
      </c>
      <c r="J51" s="235"/>
      <c r="K51" s="236">
        <f>ROUND(E51*J51,2)</f>
        <v>0</v>
      </c>
      <c r="L51" s="236">
        <v>21</v>
      </c>
      <c r="M51" s="236">
        <f>G51*(1+L51/100)</f>
        <v>0</v>
      </c>
      <c r="N51" s="234">
        <v>0</v>
      </c>
      <c r="O51" s="234">
        <f>ROUND(E51*N51,2)</f>
        <v>0</v>
      </c>
      <c r="P51" s="234">
        <v>0</v>
      </c>
      <c r="Q51" s="234">
        <f>ROUND(E51*P51,2)</f>
        <v>0</v>
      </c>
      <c r="R51" s="236" t="s">
        <v>195</v>
      </c>
      <c r="S51" s="236" t="s">
        <v>196</v>
      </c>
      <c r="T51" s="237" t="s">
        <v>196</v>
      </c>
      <c r="U51" s="220">
        <v>0</v>
      </c>
      <c r="V51" s="220">
        <f>ROUND(E51*U51,2)</f>
        <v>0</v>
      </c>
      <c r="W51" s="220"/>
      <c r="X51" s="220" t="s">
        <v>197</v>
      </c>
      <c r="Y51" s="220" t="s">
        <v>198</v>
      </c>
      <c r="Z51" s="210"/>
      <c r="AA51" s="210"/>
      <c r="AB51" s="210"/>
      <c r="AC51" s="210"/>
      <c r="AD51" s="210"/>
      <c r="AE51" s="210"/>
      <c r="AF51" s="210"/>
      <c r="AG51" s="210" t="s">
        <v>199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51" t="s">
        <v>217</v>
      </c>
      <c r="D52" s="239"/>
      <c r="E52" s="239"/>
      <c r="F52" s="239"/>
      <c r="G52" s="239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201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52" t="s">
        <v>223</v>
      </c>
      <c r="D53" s="221"/>
      <c r="E53" s="222"/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203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52" t="s">
        <v>224</v>
      </c>
      <c r="D54" s="221"/>
      <c r="E54" s="222"/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203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52" t="s">
        <v>703</v>
      </c>
      <c r="D55" s="221"/>
      <c r="E55" s="222">
        <v>25.95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203</v>
      </c>
      <c r="AH55" s="210">
        <v>5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31">
        <v>8</v>
      </c>
      <c r="B56" s="232" t="s">
        <v>704</v>
      </c>
      <c r="C56" s="250" t="s">
        <v>705</v>
      </c>
      <c r="D56" s="233" t="s">
        <v>194</v>
      </c>
      <c r="E56" s="234">
        <v>0.93</v>
      </c>
      <c r="F56" s="235"/>
      <c r="G56" s="236">
        <f>ROUND(E56*F56,2)</f>
        <v>0</v>
      </c>
      <c r="H56" s="235"/>
      <c r="I56" s="236">
        <f>ROUND(E56*H56,2)</f>
        <v>0</v>
      </c>
      <c r="J56" s="235"/>
      <c r="K56" s="236">
        <f>ROUND(E56*J56,2)</f>
        <v>0</v>
      </c>
      <c r="L56" s="236">
        <v>21</v>
      </c>
      <c r="M56" s="236">
        <f>G56*(1+L56/100)</f>
        <v>0</v>
      </c>
      <c r="N56" s="234">
        <v>0</v>
      </c>
      <c r="O56" s="234">
        <f>ROUND(E56*N56,2)</f>
        <v>0</v>
      </c>
      <c r="P56" s="234">
        <v>0</v>
      </c>
      <c r="Q56" s="234">
        <f>ROUND(E56*P56,2)</f>
        <v>0</v>
      </c>
      <c r="R56" s="236" t="s">
        <v>195</v>
      </c>
      <c r="S56" s="236" t="s">
        <v>196</v>
      </c>
      <c r="T56" s="237" t="s">
        <v>196</v>
      </c>
      <c r="U56" s="220">
        <v>0.65200000000000002</v>
      </c>
      <c r="V56" s="220">
        <f>ROUND(E56*U56,2)</f>
        <v>0.61</v>
      </c>
      <c r="W56" s="220"/>
      <c r="X56" s="220" t="s">
        <v>197</v>
      </c>
      <c r="Y56" s="220" t="s">
        <v>198</v>
      </c>
      <c r="Z56" s="210"/>
      <c r="AA56" s="210"/>
      <c r="AB56" s="210"/>
      <c r="AC56" s="210"/>
      <c r="AD56" s="210"/>
      <c r="AE56" s="210"/>
      <c r="AF56" s="210"/>
      <c r="AG56" s="210" t="s">
        <v>228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52" t="s">
        <v>706</v>
      </c>
      <c r="D57" s="221"/>
      <c r="E57" s="222"/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203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52" t="s">
        <v>496</v>
      </c>
      <c r="D58" s="221"/>
      <c r="E58" s="222"/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203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52" t="s">
        <v>699</v>
      </c>
      <c r="D59" s="221"/>
      <c r="E59" s="222">
        <v>0.93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203</v>
      </c>
      <c r="AH59" s="210">
        <v>5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31">
        <v>9</v>
      </c>
      <c r="B60" s="232" t="s">
        <v>226</v>
      </c>
      <c r="C60" s="250" t="s">
        <v>227</v>
      </c>
      <c r="D60" s="233" t="s">
        <v>194</v>
      </c>
      <c r="E60" s="234">
        <v>5.19</v>
      </c>
      <c r="F60" s="235"/>
      <c r="G60" s="236">
        <f>ROUND(E60*F60,2)</f>
        <v>0</v>
      </c>
      <c r="H60" s="235"/>
      <c r="I60" s="236">
        <f>ROUND(E60*H60,2)</f>
        <v>0</v>
      </c>
      <c r="J60" s="235"/>
      <c r="K60" s="236">
        <f>ROUND(E60*J60,2)</f>
        <v>0</v>
      </c>
      <c r="L60" s="236">
        <v>21</v>
      </c>
      <c r="M60" s="236">
        <f>G60*(1+L60/100)</f>
        <v>0</v>
      </c>
      <c r="N60" s="234">
        <v>0</v>
      </c>
      <c r="O60" s="234">
        <f>ROUND(E60*N60,2)</f>
        <v>0</v>
      </c>
      <c r="P60" s="234">
        <v>0</v>
      </c>
      <c r="Q60" s="234">
        <f>ROUND(E60*P60,2)</f>
        <v>0</v>
      </c>
      <c r="R60" s="236" t="s">
        <v>195</v>
      </c>
      <c r="S60" s="236" t="s">
        <v>196</v>
      </c>
      <c r="T60" s="237" t="s">
        <v>196</v>
      </c>
      <c r="U60" s="220">
        <v>8.9999999999999993E-3</v>
      </c>
      <c r="V60" s="220">
        <f>ROUND(E60*U60,2)</f>
        <v>0.05</v>
      </c>
      <c r="W60" s="220"/>
      <c r="X60" s="220" t="s">
        <v>197</v>
      </c>
      <c r="Y60" s="220" t="s">
        <v>198</v>
      </c>
      <c r="Z60" s="210"/>
      <c r="AA60" s="210"/>
      <c r="AB60" s="210"/>
      <c r="AC60" s="210"/>
      <c r="AD60" s="210"/>
      <c r="AE60" s="210"/>
      <c r="AF60" s="210"/>
      <c r="AG60" s="210" t="s">
        <v>228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52" t="s">
        <v>229</v>
      </c>
      <c r="D61" s="221"/>
      <c r="E61" s="222"/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203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52" t="s">
        <v>230</v>
      </c>
      <c r="D62" s="221"/>
      <c r="E62" s="222"/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203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52" t="s">
        <v>707</v>
      </c>
      <c r="D63" s="221"/>
      <c r="E63" s="222">
        <v>5.19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203</v>
      </c>
      <c r="AH63" s="210">
        <v>5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31">
        <v>10</v>
      </c>
      <c r="B64" s="232" t="s">
        <v>505</v>
      </c>
      <c r="C64" s="250" t="s">
        <v>506</v>
      </c>
      <c r="D64" s="233" t="s">
        <v>194</v>
      </c>
      <c r="E64" s="234">
        <v>0.93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4">
        <v>0</v>
      </c>
      <c r="O64" s="234">
        <f>ROUND(E64*N64,2)</f>
        <v>0</v>
      </c>
      <c r="P64" s="234">
        <v>0</v>
      </c>
      <c r="Q64" s="234">
        <f>ROUND(E64*P64,2)</f>
        <v>0</v>
      </c>
      <c r="R64" s="236" t="s">
        <v>195</v>
      </c>
      <c r="S64" s="236" t="s">
        <v>196</v>
      </c>
      <c r="T64" s="237" t="s">
        <v>196</v>
      </c>
      <c r="U64" s="220">
        <v>0.20200000000000001</v>
      </c>
      <c r="V64" s="220">
        <f>ROUND(E64*U64,2)</f>
        <v>0.19</v>
      </c>
      <c r="W64" s="220"/>
      <c r="X64" s="220" t="s">
        <v>197</v>
      </c>
      <c r="Y64" s="220" t="s">
        <v>198</v>
      </c>
      <c r="Z64" s="210"/>
      <c r="AA64" s="210"/>
      <c r="AB64" s="210"/>
      <c r="AC64" s="210"/>
      <c r="AD64" s="210"/>
      <c r="AE64" s="210"/>
      <c r="AF64" s="210"/>
      <c r="AG64" s="210" t="s">
        <v>228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51" t="s">
        <v>507</v>
      </c>
      <c r="D65" s="239"/>
      <c r="E65" s="239"/>
      <c r="F65" s="239"/>
      <c r="G65" s="239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201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53" t="s">
        <v>508</v>
      </c>
      <c r="D66" s="240"/>
      <c r="E66" s="240"/>
      <c r="F66" s="240"/>
      <c r="G66" s="24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364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2" t="s">
        <v>509</v>
      </c>
      <c r="D67" s="221"/>
      <c r="E67" s="222"/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203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52" t="s">
        <v>687</v>
      </c>
      <c r="D68" s="221"/>
      <c r="E68" s="222"/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203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61" t="s">
        <v>466</v>
      </c>
      <c r="D69" s="259"/>
      <c r="E69" s="260"/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203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17"/>
      <c r="B70" s="218"/>
      <c r="C70" s="262" t="s">
        <v>708</v>
      </c>
      <c r="D70" s="259"/>
      <c r="E70" s="260">
        <v>0.22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203</v>
      </c>
      <c r="AH70" s="210">
        <v>2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61" t="s">
        <v>468</v>
      </c>
      <c r="D71" s="259"/>
      <c r="E71" s="260"/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203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52" t="s">
        <v>709</v>
      </c>
      <c r="D72" s="221"/>
      <c r="E72" s="222">
        <v>0.44</v>
      </c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203</v>
      </c>
      <c r="AH72" s="210">
        <v>5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52" t="s">
        <v>691</v>
      </c>
      <c r="D73" s="221"/>
      <c r="E73" s="222"/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203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17"/>
      <c r="B74" s="218"/>
      <c r="C74" s="261" t="s">
        <v>466</v>
      </c>
      <c r="D74" s="259"/>
      <c r="E74" s="260"/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203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62" t="s">
        <v>710</v>
      </c>
      <c r="D75" s="259"/>
      <c r="E75" s="260">
        <v>0.2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203</v>
      </c>
      <c r="AH75" s="210">
        <v>2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17"/>
      <c r="B76" s="218"/>
      <c r="C76" s="261" t="s">
        <v>468</v>
      </c>
      <c r="D76" s="259"/>
      <c r="E76" s="260"/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203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52" t="s">
        <v>711</v>
      </c>
      <c r="D77" s="221"/>
      <c r="E77" s="222">
        <v>1.4</v>
      </c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203</v>
      </c>
      <c r="AH77" s="210">
        <v>5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52" t="s">
        <v>712</v>
      </c>
      <c r="D78" s="221"/>
      <c r="E78" s="222"/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203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52" t="s">
        <v>713</v>
      </c>
      <c r="D79" s="221"/>
      <c r="E79" s="222">
        <v>-0.91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203</v>
      </c>
      <c r="AH79" s="210">
        <v>5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31">
        <v>11</v>
      </c>
      <c r="B80" s="232" t="s">
        <v>232</v>
      </c>
      <c r="C80" s="250" t="s">
        <v>233</v>
      </c>
      <c r="D80" s="233" t="s">
        <v>234</v>
      </c>
      <c r="E80" s="234">
        <v>7.2</v>
      </c>
      <c r="F80" s="235"/>
      <c r="G80" s="236">
        <f>ROUND(E80*F80,2)</f>
        <v>0</v>
      </c>
      <c r="H80" s="235"/>
      <c r="I80" s="236">
        <f>ROUND(E80*H80,2)</f>
        <v>0</v>
      </c>
      <c r="J80" s="235"/>
      <c r="K80" s="236">
        <f>ROUND(E80*J80,2)</f>
        <v>0</v>
      </c>
      <c r="L80" s="236">
        <v>21</v>
      </c>
      <c r="M80" s="236">
        <f>G80*(1+L80/100)</f>
        <v>0</v>
      </c>
      <c r="N80" s="234">
        <v>0</v>
      </c>
      <c r="O80" s="234">
        <f>ROUND(E80*N80,2)</f>
        <v>0</v>
      </c>
      <c r="P80" s="234">
        <v>0</v>
      </c>
      <c r="Q80" s="234">
        <f>ROUND(E80*P80,2)</f>
        <v>0</v>
      </c>
      <c r="R80" s="236" t="s">
        <v>195</v>
      </c>
      <c r="S80" s="236" t="s">
        <v>196</v>
      </c>
      <c r="T80" s="237" t="s">
        <v>196</v>
      </c>
      <c r="U80" s="220">
        <v>1.7999999999999999E-2</v>
      </c>
      <c r="V80" s="220">
        <f>ROUND(E80*U80,2)</f>
        <v>0.13</v>
      </c>
      <c r="W80" s="220"/>
      <c r="X80" s="220" t="s">
        <v>197</v>
      </c>
      <c r="Y80" s="220" t="s">
        <v>198</v>
      </c>
      <c r="Z80" s="210"/>
      <c r="AA80" s="210"/>
      <c r="AB80" s="210"/>
      <c r="AC80" s="210"/>
      <c r="AD80" s="210"/>
      <c r="AE80" s="210"/>
      <c r="AF80" s="210"/>
      <c r="AG80" s="210" t="s">
        <v>228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51" t="s">
        <v>235</v>
      </c>
      <c r="D81" s="239"/>
      <c r="E81" s="239"/>
      <c r="F81" s="239"/>
      <c r="G81" s="239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201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52" t="s">
        <v>236</v>
      </c>
      <c r="D82" s="221"/>
      <c r="E82" s="222"/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203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17"/>
      <c r="B83" s="218"/>
      <c r="C83" s="252" t="s">
        <v>714</v>
      </c>
      <c r="D83" s="221"/>
      <c r="E83" s="222"/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203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17"/>
      <c r="B84" s="218"/>
      <c r="C84" s="252" t="s">
        <v>687</v>
      </c>
      <c r="D84" s="221"/>
      <c r="E84" s="222"/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203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17"/>
      <c r="B85" s="218"/>
      <c r="C85" s="261" t="s">
        <v>466</v>
      </c>
      <c r="D85" s="259"/>
      <c r="E85" s="260"/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203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62" t="s">
        <v>715</v>
      </c>
      <c r="D86" s="259"/>
      <c r="E86" s="260">
        <v>0.8</v>
      </c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203</v>
      </c>
      <c r="AH86" s="210">
        <v>2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61" t="s">
        <v>468</v>
      </c>
      <c r="D87" s="259"/>
      <c r="E87" s="260"/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203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52" t="s">
        <v>716</v>
      </c>
      <c r="D88" s="221"/>
      <c r="E88" s="222">
        <v>1.6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203</v>
      </c>
      <c r="AH88" s="210">
        <v>5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52" t="s">
        <v>691</v>
      </c>
      <c r="D89" s="221"/>
      <c r="E89" s="222"/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203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52" t="s">
        <v>717</v>
      </c>
      <c r="D90" s="221"/>
      <c r="E90" s="222">
        <v>5.6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203</v>
      </c>
      <c r="AH90" s="210">
        <v>5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31">
        <v>12</v>
      </c>
      <c r="B91" s="232" t="s">
        <v>239</v>
      </c>
      <c r="C91" s="250" t="s">
        <v>240</v>
      </c>
      <c r="D91" s="233" t="s">
        <v>194</v>
      </c>
      <c r="E91" s="234">
        <v>5.19</v>
      </c>
      <c r="F91" s="235"/>
      <c r="G91" s="236">
        <f>ROUND(E91*F91,2)</f>
        <v>0</v>
      </c>
      <c r="H91" s="235"/>
      <c r="I91" s="236">
        <f>ROUND(E91*H91,2)</f>
        <v>0</v>
      </c>
      <c r="J91" s="235"/>
      <c r="K91" s="236">
        <f>ROUND(E91*J91,2)</f>
        <v>0</v>
      </c>
      <c r="L91" s="236">
        <v>21</v>
      </c>
      <c r="M91" s="236">
        <f>G91*(1+L91/100)</f>
        <v>0</v>
      </c>
      <c r="N91" s="234">
        <v>0</v>
      </c>
      <c r="O91" s="234">
        <f>ROUND(E91*N91,2)</f>
        <v>0</v>
      </c>
      <c r="P91" s="234">
        <v>0</v>
      </c>
      <c r="Q91" s="234">
        <f>ROUND(E91*P91,2)</f>
        <v>0</v>
      </c>
      <c r="R91" s="236" t="s">
        <v>195</v>
      </c>
      <c r="S91" s="236" t="s">
        <v>196</v>
      </c>
      <c r="T91" s="237" t="s">
        <v>196</v>
      </c>
      <c r="U91" s="220">
        <v>0</v>
      </c>
      <c r="V91" s="220">
        <f>ROUND(E91*U91,2)</f>
        <v>0</v>
      </c>
      <c r="W91" s="220"/>
      <c r="X91" s="220" t="s">
        <v>197</v>
      </c>
      <c r="Y91" s="220" t="s">
        <v>198</v>
      </c>
      <c r="Z91" s="210"/>
      <c r="AA91" s="210"/>
      <c r="AB91" s="210"/>
      <c r="AC91" s="210"/>
      <c r="AD91" s="210"/>
      <c r="AE91" s="210"/>
      <c r="AF91" s="210"/>
      <c r="AG91" s="210" t="s">
        <v>199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17"/>
      <c r="B92" s="218"/>
      <c r="C92" s="252" t="s">
        <v>718</v>
      </c>
      <c r="D92" s="221"/>
      <c r="E92" s="222"/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203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52" t="s">
        <v>230</v>
      </c>
      <c r="D93" s="221"/>
      <c r="E93" s="222"/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203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52" t="s">
        <v>707</v>
      </c>
      <c r="D94" s="221"/>
      <c r="E94" s="222">
        <v>5.19</v>
      </c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203</v>
      </c>
      <c r="AH94" s="210">
        <v>5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x14ac:dyDescent="0.2">
      <c r="A95" s="224" t="s">
        <v>190</v>
      </c>
      <c r="B95" s="225" t="s">
        <v>132</v>
      </c>
      <c r="C95" s="249" t="s">
        <v>133</v>
      </c>
      <c r="D95" s="226"/>
      <c r="E95" s="227"/>
      <c r="F95" s="228"/>
      <c r="G95" s="228">
        <f>SUMIF(AG96:AG145,"&lt;&gt;NOR",G96:G145)</f>
        <v>0</v>
      </c>
      <c r="H95" s="228"/>
      <c r="I95" s="228">
        <f>SUM(I96:I145)</f>
        <v>0</v>
      </c>
      <c r="J95" s="228"/>
      <c r="K95" s="228">
        <f>SUM(K96:K145)</f>
        <v>0</v>
      </c>
      <c r="L95" s="228"/>
      <c r="M95" s="228">
        <f>SUM(M96:M145)</f>
        <v>0</v>
      </c>
      <c r="N95" s="227"/>
      <c r="O95" s="227">
        <f>SUM(O96:O145)</f>
        <v>6.0100000000000007</v>
      </c>
      <c r="P95" s="227"/>
      <c r="Q95" s="227">
        <f>SUM(Q96:Q145)</f>
        <v>0</v>
      </c>
      <c r="R95" s="228"/>
      <c r="S95" s="228"/>
      <c r="T95" s="229"/>
      <c r="U95" s="223"/>
      <c r="V95" s="223">
        <f>SUM(V96:V145)</f>
        <v>6.31</v>
      </c>
      <c r="W95" s="223"/>
      <c r="X95" s="223"/>
      <c r="Y95" s="223"/>
      <c r="AG95" t="s">
        <v>191</v>
      </c>
    </row>
    <row r="96" spans="1:60" outlineLevel="1" x14ac:dyDescent="0.2">
      <c r="A96" s="231">
        <v>13</v>
      </c>
      <c r="B96" s="232" t="s">
        <v>719</v>
      </c>
      <c r="C96" s="250" t="s">
        <v>720</v>
      </c>
      <c r="D96" s="233" t="s">
        <v>194</v>
      </c>
      <c r="E96" s="234">
        <v>3.0517699999999999</v>
      </c>
      <c r="F96" s="235"/>
      <c r="G96" s="236">
        <f>ROUND(E96*F96,2)</f>
        <v>0</v>
      </c>
      <c r="H96" s="235"/>
      <c r="I96" s="236">
        <f>ROUND(E96*H96,2)</f>
        <v>0</v>
      </c>
      <c r="J96" s="235"/>
      <c r="K96" s="236">
        <f>ROUND(E96*J96,2)</f>
        <v>0</v>
      </c>
      <c r="L96" s="236">
        <v>21</v>
      </c>
      <c r="M96" s="236">
        <f>G96*(1+L96/100)</f>
        <v>0</v>
      </c>
      <c r="N96" s="234">
        <v>1.7</v>
      </c>
      <c r="O96" s="234">
        <f>ROUND(E96*N96,2)</f>
        <v>5.19</v>
      </c>
      <c r="P96" s="234">
        <v>0</v>
      </c>
      <c r="Q96" s="234">
        <f>ROUND(E96*P96,2)</f>
        <v>0</v>
      </c>
      <c r="R96" s="236" t="s">
        <v>195</v>
      </c>
      <c r="S96" s="236" t="s">
        <v>196</v>
      </c>
      <c r="T96" s="237" t="s">
        <v>196</v>
      </c>
      <c r="U96" s="220">
        <v>1.587</v>
      </c>
      <c r="V96" s="220">
        <f>ROUND(E96*U96,2)</f>
        <v>4.84</v>
      </c>
      <c r="W96" s="220"/>
      <c r="X96" s="220" t="s">
        <v>197</v>
      </c>
      <c r="Y96" s="220" t="s">
        <v>198</v>
      </c>
      <c r="Z96" s="210"/>
      <c r="AA96" s="210"/>
      <c r="AB96" s="210"/>
      <c r="AC96" s="210"/>
      <c r="AD96" s="210"/>
      <c r="AE96" s="210"/>
      <c r="AF96" s="210"/>
      <c r="AG96" s="210" t="s">
        <v>199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2.5" outlineLevel="2" x14ac:dyDescent="0.2">
      <c r="A97" s="217"/>
      <c r="B97" s="218"/>
      <c r="C97" s="251" t="s">
        <v>721</v>
      </c>
      <c r="D97" s="239"/>
      <c r="E97" s="239"/>
      <c r="F97" s="239"/>
      <c r="G97" s="239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201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38" t="str">
        <f>C97</f>
        <v>sypaninou z vhodných hornin tř. 1 - 4 nebo materiálem připraveným podél výkopu ve vzdálenosti do 3 m od jeho kraje, pro jakoukoliv hloubku výkopu a jakoukoliv míru zhutnění,</v>
      </c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17"/>
      <c r="B98" s="218"/>
      <c r="C98" s="252" t="s">
        <v>722</v>
      </c>
      <c r="D98" s="221"/>
      <c r="E98" s="222"/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203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17"/>
      <c r="B99" s="218"/>
      <c r="C99" s="252" t="s">
        <v>723</v>
      </c>
      <c r="D99" s="221"/>
      <c r="E99" s="222"/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203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61" t="s">
        <v>466</v>
      </c>
      <c r="D100" s="259"/>
      <c r="E100" s="260"/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203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62" t="s">
        <v>724</v>
      </c>
      <c r="D101" s="259"/>
      <c r="E101" s="260">
        <v>0.34</v>
      </c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203</v>
      </c>
      <c r="AH101" s="210">
        <v>2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61" t="s">
        <v>468</v>
      </c>
      <c r="D102" s="259"/>
      <c r="E102" s="260"/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203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52" t="s">
        <v>725</v>
      </c>
      <c r="D103" s="221"/>
      <c r="E103" s="222">
        <v>0.68</v>
      </c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203</v>
      </c>
      <c r="AH103" s="210">
        <v>5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52" t="s">
        <v>726</v>
      </c>
      <c r="D104" s="221"/>
      <c r="E104" s="222"/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203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61" t="s">
        <v>466</v>
      </c>
      <c r="D105" s="259"/>
      <c r="E105" s="260"/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203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62" t="s">
        <v>727</v>
      </c>
      <c r="D106" s="259"/>
      <c r="E106" s="260">
        <v>0.36</v>
      </c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203</v>
      </c>
      <c r="AH106" s="210">
        <v>2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61" t="s">
        <v>468</v>
      </c>
      <c r="D107" s="259"/>
      <c r="E107" s="260"/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203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17"/>
      <c r="B108" s="218"/>
      <c r="C108" s="252" t="s">
        <v>728</v>
      </c>
      <c r="D108" s="221"/>
      <c r="E108" s="222">
        <v>2.52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203</v>
      </c>
      <c r="AH108" s="210">
        <v>5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52" t="s">
        <v>306</v>
      </c>
      <c r="D109" s="221"/>
      <c r="E109" s="222"/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203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52" t="s">
        <v>729</v>
      </c>
      <c r="D110" s="221"/>
      <c r="E110" s="222"/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203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52" t="s">
        <v>723</v>
      </c>
      <c r="D111" s="221"/>
      <c r="E111" s="222"/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203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17"/>
      <c r="B112" s="218"/>
      <c r="C112" s="261" t="s">
        <v>466</v>
      </c>
      <c r="D112" s="259"/>
      <c r="E112" s="260"/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203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17"/>
      <c r="B113" s="218"/>
      <c r="C113" s="262" t="s">
        <v>730</v>
      </c>
      <c r="D113" s="259"/>
      <c r="E113" s="260">
        <v>-1.227E-2</v>
      </c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203</v>
      </c>
      <c r="AH113" s="210">
        <v>2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61" t="s">
        <v>468</v>
      </c>
      <c r="D114" s="259"/>
      <c r="E114" s="260"/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203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52" t="s">
        <v>731</v>
      </c>
      <c r="D115" s="221"/>
      <c r="E115" s="222">
        <v>-2.4539999999999999E-2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203</v>
      </c>
      <c r="AH115" s="210">
        <v>5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52" t="s">
        <v>726</v>
      </c>
      <c r="D116" s="221"/>
      <c r="E116" s="222"/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203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17"/>
      <c r="B117" s="218"/>
      <c r="C117" s="261" t="s">
        <v>466</v>
      </c>
      <c r="D117" s="259"/>
      <c r="E117" s="260"/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203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17"/>
      <c r="B118" s="218"/>
      <c r="C118" s="262" t="s">
        <v>732</v>
      </c>
      <c r="D118" s="259"/>
      <c r="E118" s="260">
        <v>-1.7670000000000002E-2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203</v>
      </c>
      <c r="AH118" s="210">
        <v>2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61" t="s">
        <v>468</v>
      </c>
      <c r="D119" s="259"/>
      <c r="E119" s="260"/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203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17"/>
      <c r="B120" s="218"/>
      <c r="C120" s="252" t="s">
        <v>733</v>
      </c>
      <c r="D120" s="221"/>
      <c r="E120" s="222">
        <v>-0.12368999999999999</v>
      </c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203</v>
      </c>
      <c r="AH120" s="210">
        <v>5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31">
        <v>14</v>
      </c>
      <c r="B121" s="232" t="s">
        <v>734</v>
      </c>
      <c r="C121" s="250" t="s">
        <v>735</v>
      </c>
      <c r="D121" s="233" t="s">
        <v>194</v>
      </c>
      <c r="E121" s="234">
        <v>0.72</v>
      </c>
      <c r="F121" s="235"/>
      <c r="G121" s="236">
        <f>ROUND(E121*F121,2)</f>
        <v>0</v>
      </c>
      <c r="H121" s="235"/>
      <c r="I121" s="236">
        <f>ROUND(E121*H121,2)</f>
        <v>0</v>
      </c>
      <c r="J121" s="235"/>
      <c r="K121" s="236">
        <f>ROUND(E121*J121,2)</f>
        <v>0</v>
      </c>
      <c r="L121" s="236">
        <v>21</v>
      </c>
      <c r="M121" s="236">
        <f>G121*(1+L121/100)</f>
        <v>0</v>
      </c>
      <c r="N121" s="234">
        <v>0</v>
      </c>
      <c r="O121" s="234">
        <f>ROUND(E121*N121,2)</f>
        <v>0</v>
      </c>
      <c r="P121" s="234">
        <v>0</v>
      </c>
      <c r="Q121" s="234">
        <f>ROUND(E121*P121,2)</f>
        <v>0</v>
      </c>
      <c r="R121" s="236" t="s">
        <v>195</v>
      </c>
      <c r="S121" s="236" t="s">
        <v>196</v>
      </c>
      <c r="T121" s="237" t="s">
        <v>196</v>
      </c>
      <c r="U121" s="220">
        <v>2.5999999999999999E-2</v>
      </c>
      <c r="V121" s="220">
        <f>ROUND(E121*U121,2)</f>
        <v>0.02</v>
      </c>
      <c r="W121" s="220"/>
      <c r="X121" s="220" t="s">
        <v>197</v>
      </c>
      <c r="Y121" s="220" t="s">
        <v>198</v>
      </c>
      <c r="Z121" s="210"/>
      <c r="AA121" s="210"/>
      <c r="AB121" s="210"/>
      <c r="AC121" s="210"/>
      <c r="AD121" s="210"/>
      <c r="AE121" s="210"/>
      <c r="AF121" s="210"/>
      <c r="AG121" s="210" t="s">
        <v>228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17"/>
      <c r="B122" s="218"/>
      <c r="C122" s="252" t="s">
        <v>736</v>
      </c>
      <c r="D122" s="221"/>
      <c r="E122" s="222"/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203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52" t="s">
        <v>737</v>
      </c>
      <c r="D123" s="221"/>
      <c r="E123" s="222">
        <v>0.72</v>
      </c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203</v>
      </c>
      <c r="AH123" s="210">
        <v>5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31">
        <v>15</v>
      </c>
      <c r="B124" s="232" t="s">
        <v>738</v>
      </c>
      <c r="C124" s="250" t="s">
        <v>739</v>
      </c>
      <c r="D124" s="233" t="s">
        <v>194</v>
      </c>
      <c r="E124" s="234">
        <v>0.72</v>
      </c>
      <c r="F124" s="235"/>
      <c r="G124" s="236">
        <f>ROUND(E124*F124,2)</f>
        <v>0</v>
      </c>
      <c r="H124" s="235"/>
      <c r="I124" s="236">
        <f>ROUND(E124*H124,2)</f>
        <v>0</v>
      </c>
      <c r="J124" s="235"/>
      <c r="K124" s="236">
        <f>ROUND(E124*J124,2)</f>
        <v>0</v>
      </c>
      <c r="L124" s="236">
        <v>21</v>
      </c>
      <c r="M124" s="236">
        <f>G124*(1+L124/100)</f>
        <v>0</v>
      </c>
      <c r="N124" s="234">
        <v>1.1322000000000001</v>
      </c>
      <c r="O124" s="234">
        <f>ROUND(E124*N124,2)</f>
        <v>0.82</v>
      </c>
      <c r="P124" s="234">
        <v>0</v>
      </c>
      <c r="Q124" s="234">
        <f>ROUND(E124*P124,2)</f>
        <v>0</v>
      </c>
      <c r="R124" s="236" t="s">
        <v>740</v>
      </c>
      <c r="S124" s="236" t="s">
        <v>196</v>
      </c>
      <c r="T124" s="237" t="s">
        <v>196</v>
      </c>
      <c r="U124" s="220">
        <v>1.6950000000000001</v>
      </c>
      <c r="V124" s="220">
        <f>ROUND(E124*U124,2)</f>
        <v>1.22</v>
      </c>
      <c r="W124" s="220"/>
      <c r="X124" s="220" t="s">
        <v>197</v>
      </c>
      <c r="Y124" s="220" t="s">
        <v>198</v>
      </c>
      <c r="Z124" s="210"/>
      <c r="AA124" s="210"/>
      <c r="AB124" s="210"/>
      <c r="AC124" s="210"/>
      <c r="AD124" s="210"/>
      <c r="AE124" s="210"/>
      <c r="AF124" s="210"/>
      <c r="AG124" s="210" t="s">
        <v>228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51" t="s">
        <v>741</v>
      </c>
      <c r="D125" s="239"/>
      <c r="E125" s="239"/>
      <c r="F125" s="239"/>
      <c r="G125" s="239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201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52" t="s">
        <v>742</v>
      </c>
      <c r="D126" s="221"/>
      <c r="E126" s="222"/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203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17"/>
      <c r="B127" s="218"/>
      <c r="C127" s="252" t="s">
        <v>723</v>
      </c>
      <c r="D127" s="221"/>
      <c r="E127" s="222"/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203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17"/>
      <c r="B128" s="218"/>
      <c r="C128" s="261" t="s">
        <v>466</v>
      </c>
      <c r="D128" s="259"/>
      <c r="E128" s="260"/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203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17"/>
      <c r="B129" s="218"/>
      <c r="C129" s="262" t="s">
        <v>743</v>
      </c>
      <c r="D129" s="259"/>
      <c r="E129" s="260">
        <v>0.08</v>
      </c>
      <c r="F129" s="220"/>
      <c r="G129" s="22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203</v>
      </c>
      <c r="AH129" s="210">
        <v>2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">
      <c r="A130" s="217"/>
      <c r="B130" s="218"/>
      <c r="C130" s="261" t="s">
        <v>468</v>
      </c>
      <c r="D130" s="259"/>
      <c r="E130" s="260"/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203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">
      <c r="A131" s="217"/>
      <c r="B131" s="218"/>
      <c r="C131" s="252" t="s">
        <v>744</v>
      </c>
      <c r="D131" s="221"/>
      <c r="E131" s="222">
        <v>0.16</v>
      </c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203</v>
      </c>
      <c r="AH131" s="210">
        <v>5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17"/>
      <c r="B132" s="218"/>
      <c r="C132" s="252" t="s">
        <v>726</v>
      </c>
      <c r="D132" s="221"/>
      <c r="E132" s="222"/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203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17"/>
      <c r="B133" s="218"/>
      <c r="C133" s="261" t="s">
        <v>466</v>
      </c>
      <c r="D133" s="259"/>
      <c r="E133" s="260"/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203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62" t="s">
        <v>743</v>
      </c>
      <c r="D134" s="259"/>
      <c r="E134" s="260">
        <v>0.08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203</v>
      </c>
      <c r="AH134" s="210">
        <v>2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61" t="s">
        <v>468</v>
      </c>
      <c r="D135" s="259"/>
      <c r="E135" s="260"/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203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52" t="s">
        <v>745</v>
      </c>
      <c r="D136" s="221"/>
      <c r="E136" s="222">
        <v>0.56000000000000005</v>
      </c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203</v>
      </c>
      <c r="AH136" s="210">
        <v>5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31">
        <v>16</v>
      </c>
      <c r="B137" s="232" t="s">
        <v>746</v>
      </c>
      <c r="C137" s="250" t="s">
        <v>747</v>
      </c>
      <c r="D137" s="233" t="s">
        <v>327</v>
      </c>
      <c r="E137" s="234">
        <v>9</v>
      </c>
      <c r="F137" s="235"/>
      <c r="G137" s="236">
        <f>ROUND(E137*F137,2)</f>
        <v>0</v>
      </c>
      <c r="H137" s="235"/>
      <c r="I137" s="236">
        <f>ROUND(E137*H137,2)</f>
        <v>0</v>
      </c>
      <c r="J137" s="235"/>
      <c r="K137" s="236">
        <f>ROUND(E137*J137,2)</f>
        <v>0</v>
      </c>
      <c r="L137" s="236">
        <v>21</v>
      </c>
      <c r="M137" s="236">
        <f>G137*(1+L137/100)</f>
        <v>0</v>
      </c>
      <c r="N137" s="234">
        <v>0</v>
      </c>
      <c r="O137" s="234">
        <f>ROUND(E137*N137,2)</f>
        <v>0</v>
      </c>
      <c r="P137" s="234">
        <v>0</v>
      </c>
      <c r="Q137" s="234">
        <f>ROUND(E137*P137,2)</f>
        <v>0</v>
      </c>
      <c r="R137" s="236" t="s">
        <v>740</v>
      </c>
      <c r="S137" s="236" t="s">
        <v>196</v>
      </c>
      <c r="T137" s="237" t="s">
        <v>196</v>
      </c>
      <c r="U137" s="220">
        <v>2.5999999999999999E-2</v>
      </c>
      <c r="V137" s="220">
        <f>ROUND(E137*U137,2)</f>
        <v>0.23</v>
      </c>
      <c r="W137" s="220"/>
      <c r="X137" s="220" t="s">
        <v>197</v>
      </c>
      <c r="Y137" s="220" t="s">
        <v>198</v>
      </c>
      <c r="Z137" s="210"/>
      <c r="AA137" s="210"/>
      <c r="AB137" s="210"/>
      <c r="AC137" s="210"/>
      <c r="AD137" s="210"/>
      <c r="AE137" s="210"/>
      <c r="AF137" s="210"/>
      <c r="AG137" s="210" t="s">
        <v>199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">
      <c r="A138" s="217"/>
      <c r="B138" s="218"/>
      <c r="C138" s="252" t="s">
        <v>748</v>
      </c>
      <c r="D138" s="221"/>
      <c r="E138" s="222"/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203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17"/>
      <c r="B139" s="218"/>
      <c r="C139" s="252" t="s">
        <v>723</v>
      </c>
      <c r="D139" s="221"/>
      <c r="E139" s="222"/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203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17"/>
      <c r="B140" s="218"/>
      <c r="C140" s="252" t="s">
        <v>749</v>
      </c>
      <c r="D140" s="221"/>
      <c r="E140" s="222">
        <v>2</v>
      </c>
      <c r="F140" s="220"/>
      <c r="G140" s="22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203</v>
      </c>
      <c r="AH140" s="210">
        <v>5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17"/>
      <c r="B141" s="218"/>
      <c r="C141" s="252" t="s">
        <v>726</v>
      </c>
      <c r="D141" s="221"/>
      <c r="E141" s="222"/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203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52" t="s">
        <v>750</v>
      </c>
      <c r="D142" s="221"/>
      <c r="E142" s="222">
        <v>7</v>
      </c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203</v>
      </c>
      <c r="AH142" s="210">
        <v>5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31">
        <v>17</v>
      </c>
      <c r="B143" s="232" t="s">
        <v>751</v>
      </c>
      <c r="C143" s="250" t="s">
        <v>752</v>
      </c>
      <c r="D143" s="233" t="s">
        <v>327</v>
      </c>
      <c r="E143" s="234">
        <v>9.9</v>
      </c>
      <c r="F143" s="235"/>
      <c r="G143" s="236">
        <f>ROUND(E143*F143,2)</f>
        <v>0</v>
      </c>
      <c r="H143" s="235"/>
      <c r="I143" s="236">
        <f>ROUND(E143*H143,2)</f>
        <v>0</v>
      </c>
      <c r="J143" s="235"/>
      <c r="K143" s="236">
        <f>ROUND(E143*J143,2)</f>
        <v>0</v>
      </c>
      <c r="L143" s="236">
        <v>21</v>
      </c>
      <c r="M143" s="236">
        <f>G143*(1+L143/100)</f>
        <v>0</v>
      </c>
      <c r="N143" s="234">
        <v>0</v>
      </c>
      <c r="O143" s="234">
        <f>ROUND(E143*N143,2)</f>
        <v>0</v>
      </c>
      <c r="P143" s="234">
        <v>0</v>
      </c>
      <c r="Q143" s="234">
        <f>ROUND(E143*P143,2)</f>
        <v>0</v>
      </c>
      <c r="R143" s="236" t="s">
        <v>546</v>
      </c>
      <c r="S143" s="236" t="s">
        <v>196</v>
      </c>
      <c r="T143" s="237" t="s">
        <v>196</v>
      </c>
      <c r="U143" s="220">
        <v>0</v>
      </c>
      <c r="V143" s="220">
        <f>ROUND(E143*U143,2)</f>
        <v>0</v>
      </c>
      <c r="W143" s="220"/>
      <c r="X143" s="220" t="s">
        <v>547</v>
      </c>
      <c r="Y143" s="220" t="s">
        <v>198</v>
      </c>
      <c r="Z143" s="210"/>
      <c r="AA143" s="210"/>
      <c r="AB143" s="210"/>
      <c r="AC143" s="210"/>
      <c r="AD143" s="210"/>
      <c r="AE143" s="210"/>
      <c r="AF143" s="210"/>
      <c r="AG143" s="210" t="s">
        <v>548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17"/>
      <c r="B144" s="218"/>
      <c r="C144" s="252" t="s">
        <v>753</v>
      </c>
      <c r="D144" s="221"/>
      <c r="E144" s="222"/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203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17"/>
      <c r="B145" s="218"/>
      <c r="C145" s="252" t="s">
        <v>754</v>
      </c>
      <c r="D145" s="221"/>
      <c r="E145" s="222">
        <v>9.9</v>
      </c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203</v>
      </c>
      <c r="AH145" s="210">
        <v>5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x14ac:dyDescent="0.2">
      <c r="A146" s="224" t="s">
        <v>190</v>
      </c>
      <c r="B146" s="225" t="s">
        <v>136</v>
      </c>
      <c r="C146" s="249" t="s">
        <v>137</v>
      </c>
      <c r="D146" s="226"/>
      <c r="E146" s="227"/>
      <c r="F146" s="228"/>
      <c r="G146" s="228">
        <f>SUMIF(AG147:AG155,"&lt;&gt;NOR",G147:G155)</f>
        <v>0</v>
      </c>
      <c r="H146" s="228"/>
      <c r="I146" s="228">
        <f>SUM(I147:I155)</f>
        <v>0</v>
      </c>
      <c r="J146" s="228"/>
      <c r="K146" s="228">
        <f>SUM(K147:K155)</f>
        <v>0</v>
      </c>
      <c r="L146" s="228"/>
      <c r="M146" s="228">
        <f>SUM(M147:M155)</f>
        <v>0</v>
      </c>
      <c r="N146" s="227"/>
      <c r="O146" s="227">
        <f>SUM(O147:O155)</f>
        <v>1.53</v>
      </c>
      <c r="P146" s="227"/>
      <c r="Q146" s="227">
        <f>SUM(Q147:Q155)</f>
        <v>0</v>
      </c>
      <c r="R146" s="228"/>
      <c r="S146" s="228"/>
      <c r="T146" s="229"/>
      <c r="U146" s="223"/>
      <c r="V146" s="223">
        <f>SUM(V147:V155)</f>
        <v>0.15</v>
      </c>
      <c r="W146" s="223"/>
      <c r="X146" s="223"/>
      <c r="Y146" s="223"/>
      <c r="AG146" t="s">
        <v>191</v>
      </c>
    </row>
    <row r="147" spans="1:60" outlineLevel="1" x14ac:dyDescent="0.2">
      <c r="A147" s="231">
        <v>18</v>
      </c>
      <c r="B147" s="232" t="s">
        <v>755</v>
      </c>
      <c r="C147" s="250" t="s">
        <v>756</v>
      </c>
      <c r="D147" s="233" t="s">
        <v>194</v>
      </c>
      <c r="E147" s="234">
        <v>0.91</v>
      </c>
      <c r="F147" s="235"/>
      <c r="G147" s="236">
        <f>ROUND(E147*F147,2)</f>
        <v>0</v>
      </c>
      <c r="H147" s="235"/>
      <c r="I147" s="236">
        <f>ROUND(E147*H147,2)</f>
        <v>0</v>
      </c>
      <c r="J147" s="235"/>
      <c r="K147" s="236">
        <f>ROUND(E147*J147,2)</f>
        <v>0</v>
      </c>
      <c r="L147" s="236">
        <v>21</v>
      </c>
      <c r="M147" s="236">
        <f>G147*(1+L147/100)</f>
        <v>0</v>
      </c>
      <c r="N147" s="234">
        <v>1.6867000000000001</v>
      </c>
      <c r="O147" s="234">
        <f>ROUND(E147*N147,2)</f>
        <v>1.53</v>
      </c>
      <c r="P147" s="234">
        <v>0</v>
      </c>
      <c r="Q147" s="234">
        <f>ROUND(E147*P147,2)</f>
        <v>0</v>
      </c>
      <c r="R147" s="236" t="s">
        <v>249</v>
      </c>
      <c r="S147" s="236" t="s">
        <v>196</v>
      </c>
      <c r="T147" s="237" t="s">
        <v>196</v>
      </c>
      <c r="U147" s="220">
        <v>0.16200000000000001</v>
      </c>
      <c r="V147" s="220">
        <f>ROUND(E147*U147,2)</f>
        <v>0.15</v>
      </c>
      <c r="W147" s="220"/>
      <c r="X147" s="220" t="s">
        <v>197</v>
      </c>
      <c r="Y147" s="220" t="s">
        <v>198</v>
      </c>
      <c r="Z147" s="210"/>
      <c r="AA147" s="210"/>
      <c r="AB147" s="210"/>
      <c r="AC147" s="210"/>
      <c r="AD147" s="210"/>
      <c r="AE147" s="210"/>
      <c r="AF147" s="210"/>
      <c r="AG147" s="210" t="s">
        <v>199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">
      <c r="A148" s="217"/>
      <c r="B148" s="218"/>
      <c r="C148" s="251" t="s">
        <v>757</v>
      </c>
      <c r="D148" s="239"/>
      <c r="E148" s="239"/>
      <c r="F148" s="239"/>
      <c r="G148" s="239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201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52" t="s">
        <v>758</v>
      </c>
      <c r="D149" s="221"/>
      <c r="E149" s="222"/>
      <c r="F149" s="220"/>
      <c r="G149" s="22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203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17"/>
      <c r="B150" s="218"/>
      <c r="C150" s="252" t="s">
        <v>759</v>
      </c>
      <c r="D150" s="221"/>
      <c r="E150" s="222"/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203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52" t="s">
        <v>760</v>
      </c>
      <c r="D151" s="221"/>
      <c r="E151" s="222"/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203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61" t="s">
        <v>466</v>
      </c>
      <c r="D152" s="259"/>
      <c r="E152" s="260"/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203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17"/>
      <c r="B153" s="218"/>
      <c r="C153" s="262" t="s">
        <v>761</v>
      </c>
      <c r="D153" s="259"/>
      <c r="E153" s="260">
        <v>0.13</v>
      </c>
      <c r="F153" s="220"/>
      <c r="G153" s="22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203</v>
      </c>
      <c r="AH153" s="210">
        <v>2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17"/>
      <c r="B154" s="218"/>
      <c r="C154" s="261" t="s">
        <v>468</v>
      </c>
      <c r="D154" s="259"/>
      <c r="E154" s="260"/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203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17"/>
      <c r="B155" s="218"/>
      <c r="C155" s="252" t="s">
        <v>762</v>
      </c>
      <c r="D155" s="221"/>
      <c r="E155" s="222">
        <v>0.91</v>
      </c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203</v>
      </c>
      <c r="AH155" s="210">
        <v>5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x14ac:dyDescent="0.2">
      <c r="A156" s="224" t="s">
        <v>190</v>
      </c>
      <c r="B156" s="225" t="s">
        <v>142</v>
      </c>
      <c r="C156" s="249" t="s">
        <v>143</v>
      </c>
      <c r="D156" s="226"/>
      <c r="E156" s="227"/>
      <c r="F156" s="228"/>
      <c r="G156" s="228">
        <f>SUMIF(AG157:AG212,"&lt;&gt;NOR",G157:G212)</f>
        <v>0</v>
      </c>
      <c r="H156" s="228"/>
      <c r="I156" s="228">
        <f>SUM(I157:I212)</f>
        <v>0</v>
      </c>
      <c r="J156" s="228"/>
      <c r="K156" s="228">
        <f>SUM(K157:K212)</f>
        <v>0</v>
      </c>
      <c r="L156" s="228"/>
      <c r="M156" s="228">
        <f>SUM(M157:M212)</f>
        <v>0</v>
      </c>
      <c r="N156" s="227"/>
      <c r="O156" s="227">
        <f>SUM(O157:O212)</f>
        <v>0.03</v>
      </c>
      <c r="P156" s="227"/>
      <c r="Q156" s="227">
        <f>SUM(Q157:Q212)</f>
        <v>0</v>
      </c>
      <c r="R156" s="228"/>
      <c r="S156" s="228"/>
      <c r="T156" s="229"/>
      <c r="U156" s="223"/>
      <c r="V156" s="223">
        <f>SUM(V157:V212)</f>
        <v>4.08</v>
      </c>
      <c r="W156" s="223"/>
      <c r="X156" s="223"/>
      <c r="Y156" s="223"/>
      <c r="AG156" t="s">
        <v>191</v>
      </c>
    </row>
    <row r="157" spans="1:60" outlineLevel="1" x14ac:dyDescent="0.2">
      <c r="A157" s="231">
        <v>19</v>
      </c>
      <c r="B157" s="232" t="s">
        <v>763</v>
      </c>
      <c r="C157" s="250" t="s">
        <v>764</v>
      </c>
      <c r="D157" s="233" t="s">
        <v>327</v>
      </c>
      <c r="E157" s="234">
        <v>2</v>
      </c>
      <c r="F157" s="235"/>
      <c r="G157" s="236">
        <f>ROUND(E157*F157,2)</f>
        <v>0</v>
      </c>
      <c r="H157" s="235"/>
      <c r="I157" s="236">
        <f>ROUND(E157*H157,2)</f>
        <v>0</v>
      </c>
      <c r="J157" s="235"/>
      <c r="K157" s="236">
        <f>ROUND(E157*J157,2)</f>
        <v>0</v>
      </c>
      <c r="L157" s="236">
        <v>21</v>
      </c>
      <c r="M157" s="236">
        <f>G157*(1+L157/100)</f>
        <v>0</v>
      </c>
      <c r="N157" s="234">
        <v>0</v>
      </c>
      <c r="O157" s="234">
        <f>ROUND(E157*N157,2)</f>
        <v>0</v>
      </c>
      <c r="P157" s="234">
        <v>0</v>
      </c>
      <c r="Q157" s="234">
        <f>ROUND(E157*P157,2)</f>
        <v>0</v>
      </c>
      <c r="R157" s="236" t="s">
        <v>740</v>
      </c>
      <c r="S157" s="236" t="s">
        <v>196</v>
      </c>
      <c r="T157" s="237" t="s">
        <v>196</v>
      </c>
      <c r="U157" s="220">
        <v>6.6000000000000003E-2</v>
      </c>
      <c r="V157" s="220">
        <f>ROUND(E157*U157,2)</f>
        <v>0.13</v>
      </c>
      <c r="W157" s="220"/>
      <c r="X157" s="220" t="s">
        <v>197</v>
      </c>
      <c r="Y157" s="220" t="s">
        <v>198</v>
      </c>
      <c r="Z157" s="210"/>
      <c r="AA157" s="210"/>
      <c r="AB157" s="210"/>
      <c r="AC157" s="210"/>
      <c r="AD157" s="210"/>
      <c r="AE157" s="210"/>
      <c r="AF157" s="210"/>
      <c r="AG157" s="210" t="s">
        <v>199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17"/>
      <c r="B158" s="218"/>
      <c r="C158" s="251" t="s">
        <v>765</v>
      </c>
      <c r="D158" s="239"/>
      <c r="E158" s="239"/>
      <c r="F158" s="239"/>
      <c r="G158" s="239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201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17"/>
      <c r="B159" s="218"/>
      <c r="C159" s="252" t="s">
        <v>766</v>
      </c>
      <c r="D159" s="221"/>
      <c r="E159" s="222"/>
      <c r="F159" s="220"/>
      <c r="G159" s="220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20"/>
      <c r="Z159" s="210"/>
      <c r="AA159" s="210"/>
      <c r="AB159" s="210"/>
      <c r="AC159" s="210"/>
      <c r="AD159" s="210"/>
      <c r="AE159" s="210"/>
      <c r="AF159" s="210"/>
      <c r="AG159" s="210" t="s">
        <v>203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17"/>
      <c r="B160" s="218"/>
      <c r="C160" s="252" t="s">
        <v>767</v>
      </c>
      <c r="D160" s="221"/>
      <c r="E160" s="222">
        <v>2</v>
      </c>
      <c r="F160" s="220"/>
      <c r="G160" s="22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203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31">
        <v>20</v>
      </c>
      <c r="B161" s="232" t="s">
        <v>763</v>
      </c>
      <c r="C161" s="250" t="s">
        <v>764</v>
      </c>
      <c r="D161" s="233" t="s">
        <v>327</v>
      </c>
      <c r="E161" s="234">
        <v>1</v>
      </c>
      <c r="F161" s="235"/>
      <c r="G161" s="236">
        <f>ROUND(E161*F161,2)</f>
        <v>0</v>
      </c>
      <c r="H161" s="235"/>
      <c r="I161" s="236">
        <f>ROUND(E161*H161,2)</f>
        <v>0</v>
      </c>
      <c r="J161" s="235"/>
      <c r="K161" s="236">
        <f>ROUND(E161*J161,2)</f>
        <v>0</v>
      </c>
      <c r="L161" s="236">
        <v>21</v>
      </c>
      <c r="M161" s="236">
        <f>G161*(1+L161/100)</f>
        <v>0</v>
      </c>
      <c r="N161" s="234">
        <v>0</v>
      </c>
      <c r="O161" s="234">
        <f>ROUND(E161*N161,2)</f>
        <v>0</v>
      </c>
      <c r="P161" s="234">
        <v>0</v>
      </c>
      <c r="Q161" s="234">
        <f>ROUND(E161*P161,2)</f>
        <v>0</v>
      </c>
      <c r="R161" s="236" t="s">
        <v>740</v>
      </c>
      <c r="S161" s="236" t="s">
        <v>196</v>
      </c>
      <c r="T161" s="237" t="s">
        <v>196</v>
      </c>
      <c r="U161" s="220">
        <v>6.6000000000000003E-2</v>
      </c>
      <c r="V161" s="220">
        <f>ROUND(E161*U161,2)</f>
        <v>7.0000000000000007E-2</v>
      </c>
      <c r="W161" s="220"/>
      <c r="X161" s="220" t="s">
        <v>197</v>
      </c>
      <c r="Y161" s="220" t="s">
        <v>198</v>
      </c>
      <c r="Z161" s="210"/>
      <c r="AA161" s="210"/>
      <c r="AB161" s="210"/>
      <c r="AC161" s="210"/>
      <c r="AD161" s="210"/>
      <c r="AE161" s="210"/>
      <c r="AF161" s="210"/>
      <c r="AG161" s="210" t="s">
        <v>199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">
      <c r="A162" s="217"/>
      <c r="B162" s="218"/>
      <c r="C162" s="251" t="s">
        <v>765</v>
      </c>
      <c r="D162" s="239"/>
      <c r="E162" s="239"/>
      <c r="F162" s="239"/>
      <c r="G162" s="239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201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17"/>
      <c r="B163" s="218"/>
      <c r="C163" s="252" t="s">
        <v>768</v>
      </c>
      <c r="D163" s="221"/>
      <c r="E163" s="222"/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203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17"/>
      <c r="B164" s="218"/>
      <c r="C164" s="252" t="s">
        <v>769</v>
      </c>
      <c r="D164" s="221"/>
      <c r="E164" s="222">
        <v>1</v>
      </c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203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31">
        <v>21</v>
      </c>
      <c r="B165" s="232" t="s">
        <v>763</v>
      </c>
      <c r="C165" s="250" t="s">
        <v>764</v>
      </c>
      <c r="D165" s="233" t="s">
        <v>327</v>
      </c>
      <c r="E165" s="234">
        <v>7</v>
      </c>
      <c r="F165" s="235"/>
      <c r="G165" s="236">
        <f>ROUND(E165*F165,2)</f>
        <v>0</v>
      </c>
      <c r="H165" s="235"/>
      <c r="I165" s="236">
        <f>ROUND(E165*H165,2)</f>
        <v>0</v>
      </c>
      <c r="J165" s="235"/>
      <c r="K165" s="236">
        <f>ROUND(E165*J165,2)</f>
        <v>0</v>
      </c>
      <c r="L165" s="236">
        <v>21</v>
      </c>
      <c r="M165" s="236">
        <f>G165*(1+L165/100)</f>
        <v>0</v>
      </c>
      <c r="N165" s="234">
        <v>0</v>
      </c>
      <c r="O165" s="234">
        <f>ROUND(E165*N165,2)</f>
        <v>0</v>
      </c>
      <c r="P165" s="234">
        <v>0</v>
      </c>
      <c r="Q165" s="234">
        <f>ROUND(E165*P165,2)</f>
        <v>0</v>
      </c>
      <c r="R165" s="236" t="s">
        <v>740</v>
      </c>
      <c r="S165" s="236" t="s">
        <v>196</v>
      </c>
      <c r="T165" s="237" t="s">
        <v>196</v>
      </c>
      <c r="U165" s="220">
        <v>6.6000000000000003E-2</v>
      </c>
      <c r="V165" s="220">
        <f>ROUND(E165*U165,2)</f>
        <v>0.46</v>
      </c>
      <c r="W165" s="220"/>
      <c r="X165" s="220" t="s">
        <v>197</v>
      </c>
      <c r="Y165" s="220" t="s">
        <v>198</v>
      </c>
      <c r="Z165" s="210"/>
      <c r="AA165" s="210"/>
      <c r="AB165" s="210"/>
      <c r="AC165" s="210"/>
      <c r="AD165" s="210"/>
      <c r="AE165" s="210"/>
      <c r="AF165" s="210"/>
      <c r="AG165" s="210" t="s">
        <v>199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">
      <c r="A166" s="217"/>
      <c r="B166" s="218"/>
      <c r="C166" s="251" t="s">
        <v>765</v>
      </c>
      <c r="D166" s="239"/>
      <c r="E166" s="239"/>
      <c r="F166" s="239"/>
      <c r="G166" s="239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201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17"/>
      <c r="B167" s="218"/>
      <c r="C167" s="252" t="s">
        <v>770</v>
      </c>
      <c r="D167" s="221"/>
      <c r="E167" s="222"/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203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17"/>
      <c r="B168" s="218"/>
      <c r="C168" s="252" t="s">
        <v>307</v>
      </c>
      <c r="D168" s="221"/>
      <c r="E168" s="222"/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203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52" t="s">
        <v>771</v>
      </c>
      <c r="D169" s="221"/>
      <c r="E169" s="222"/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203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17"/>
      <c r="B170" s="218"/>
      <c r="C170" s="252" t="s">
        <v>772</v>
      </c>
      <c r="D170" s="221"/>
      <c r="E170" s="222">
        <v>7</v>
      </c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203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31">
        <v>22</v>
      </c>
      <c r="B171" s="232" t="s">
        <v>763</v>
      </c>
      <c r="C171" s="250" t="s">
        <v>764</v>
      </c>
      <c r="D171" s="233" t="s">
        <v>327</v>
      </c>
      <c r="E171" s="234">
        <v>1</v>
      </c>
      <c r="F171" s="235"/>
      <c r="G171" s="236">
        <f>ROUND(E171*F171,2)</f>
        <v>0</v>
      </c>
      <c r="H171" s="235"/>
      <c r="I171" s="236">
        <f>ROUND(E171*H171,2)</f>
        <v>0</v>
      </c>
      <c r="J171" s="235"/>
      <c r="K171" s="236">
        <f>ROUND(E171*J171,2)</f>
        <v>0</v>
      </c>
      <c r="L171" s="236">
        <v>21</v>
      </c>
      <c r="M171" s="236">
        <f>G171*(1+L171/100)</f>
        <v>0</v>
      </c>
      <c r="N171" s="234">
        <v>0</v>
      </c>
      <c r="O171" s="234">
        <f>ROUND(E171*N171,2)</f>
        <v>0</v>
      </c>
      <c r="P171" s="234">
        <v>0</v>
      </c>
      <c r="Q171" s="234">
        <f>ROUND(E171*P171,2)</f>
        <v>0</v>
      </c>
      <c r="R171" s="236" t="s">
        <v>740</v>
      </c>
      <c r="S171" s="236" t="s">
        <v>196</v>
      </c>
      <c r="T171" s="237" t="s">
        <v>196</v>
      </c>
      <c r="U171" s="220">
        <v>6.6000000000000003E-2</v>
      </c>
      <c r="V171" s="220">
        <f>ROUND(E171*U171,2)</f>
        <v>7.0000000000000007E-2</v>
      </c>
      <c r="W171" s="220"/>
      <c r="X171" s="220" t="s">
        <v>197</v>
      </c>
      <c r="Y171" s="220" t="s">
        <v>198</v>
      </c>
      <c r="Z171" s="210"/>
      <c r="AA171" s="210"/>
      <c r="AB171" s="210"/>
      <c r="AC171" s="210"/>
      <c r="AD171" s="210"/>
      <c r="AE171" s="210"/>
      <c r="AF171" s="210"/>
      <c r="AG171" s="210" t="s">
        <v>199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17"/>
      <c r="B172" s="218"/>
      <c r="C172" s="251" t="s">
        <v>765</v>
      </c>
      <c r="D172" s="239"/>
      <c r="E172" s="239"/>
      <c r="F172" s="239"/>
      <c r="G172" s="239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201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2" x14ac:dyDescent="0.2">
      <c r="A173" s="217"/>
      <c r="B173" s="218"/>
      <c r="C173" s="252" t="s">
        <v>773</v>
      </c>
      <c r="D173" s="221"/>
      <c r="E173" s="222"/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203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52" t="s">
        <v>307</v>
      </c>
      <c r="D174" s="221"/>
      <c r="E174" s="222"/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203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17"/>
      <c r="B175" s="218"/>
      <c r="C175" s="252" t="s">
        <v>769</v>
      </c>
      <c r="D175" s="221"/>
      <c r="E175" s="222">
        <v>1</v>
      </c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203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22.5" outlineLevel="1" x14ac:dyDescent="0.2">
      <c r="A176" s="231">
        <v>23</v>
      </c>
      <c r="B176" s="232" t="s">
        <v>774</v>
      </c>
      <c r="C176" s="250" t="s">
        <v>775</v>
      </c>
      <c r="D176" s="233" t="s">
        <v>322</v>
      </c>
      <c r="E176" s="234">
        <v>4</v>
      </c>
      <c r="F176" s="235"/>
      <c r="G176" s="236">
        <f>ROUND(E176*F176,2)</f>
        <v>0</v>
      </c>
      <c r="H176" s="235"/>
      <c r="I176" s="236">
        <f>ROUND(E176*H176,2)</f>
        <v>0</v>
      </c>
      <c r="J176" s="235"/>
      <c r="K176" s="236">
        <f>ROUND(E176*J176,2)</f>
        <v>0</v>
      </c>
      <c r="L176" s="236">
        <v>21</v>
      </c>
      <c r="M176" s="236">
        <f>G176*(1+L176/100)</f>
        <v>0</v>
      </c>
      <c r="N176" s="234">
        <v>1.0000000000000001E-5</v>
      </c>
      <c r="O176" s="234">
        <f>ROUND(E176*N176,2)</f>
        <v>0</v>
      </c>
      <c r="P176" s="234">
        <v>0</v>
      </c>
      <c r="Q176" s="234">
        <f>ROUND(E176*P176,2)</f>
        <v>0</v>
      </c>
      <c r="R176" s="236" t="s">
        <v>740</v>
      </c>
      <c r="S176" s="236" t="s">
        <v>196</v>
      </c>
      <c r="T176" s="237" t="s">
        <v>196</v>
      </c>
      <c r="U176" s="220">
        <v>0.17599999999999999</v>
      </c>
      <c r="V176" s="220">
        <f>ROUND(E176*U176,2)</f>
        <v>0.7</v>
      </c>
      <c r="W176" s="220"/>
      <c r="X176" s="220" t="s">
        <v>197</v>
      </c>
      <c r="Y176" s="220" t="s">
        <v>198</v>
      </c>
      <c r="Z176" s="210"/>
      <c r="AA176" s="210"/>
      <c r="AB176" s="210"/>
      <c r="AC176" s="210"/>
      <c r="AD176" s="210"/>
      <c r="AE176" s="210"/>
      <c r="AF176" s="210"/>
      <c r="AG176" s="210" t="s">
        <v>199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51" t="s">
        <v>741</v>
      </c>
      <c r="D177" s="239"/>
      <c r="E177" s="239"/>
      <c r="F177" s="239"/>
      <c r="G177" s="239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201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">
      <c r="A178" s="217"/>
      <c r="B178" s="218"/>
      <c r="C178" s="252" t="s">
        <v>776</v>
      </c>
      <c r="D178" s="221"/>
      <c r="E178" s="222"/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203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17"/>
      <c r="B179" s="218"/>
      <c r="C179" s="252" t="s">
        <v>777</v>
      </c>
      <c r="D179" s="221"/>
      <c r="E179" s="222"/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10"/>
      <c r="AA179" s="210"/>
      <c r="AB179" s="210"/>
      <c r="AC179" s="210"/>
      <c r="AD179" s="210"/>
      <c r="AE179" s="210"/>
      <c r="AF179" s="210"/>
      <c r="AG179" s="210" t="s">
        <v>203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17"/>
      <c r="B180" s="218"/>
      <c r="C180" s="252" t="s">
        <v>778</v>
      </c>
      <c r="D180" s="221"/>
      <c r="E180" s="222">
        <v>4</v>
      </c>
      <c r="F180" s="220"/>
      <c r="G180" s="220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203</v>
      </c>
      <c r="AH180" s="210">
        <v>5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ht="22.5" outlineLevel="1" x14ac:dyDescent="0.2">
      <c r="A181" s="231">
        <v>24</v>
      </c>
      <c r="B181" s="232" t="s">
        <v>774</v>
      </c>
      <c r="C181" s="250" t="s">
        <v>775</v>
      </c>
      <c r="D181" s="233" t="s">
        <v>322</v>
      </c>
      <c r="E181" s="234">
        <v>8</v>
      </c>
      <c r="F181" s="235"/>
      <c r="G181" s="236">
        <f>ROUND(E181*F181,2)</f>
        <v>0</v>
      </c>
      <c r="H181" s="235"/>
      <c r="I181" s="236">
        <f>ROUND(E181*H181,2)</f>
        <v>0</v>
      </c>
      <c r="J181" s="235"/>
      <c r="K181" s="236">
        <f>ROUND(E181*J181,2)</f>
        <v>0</v>
      </c>
      <c r="L181" s="236">
        <v>21</v>
      </c>
      <c r="M181" s="236">
        <f>G181*(1+L181/100)</f>
        <v>0</v>
      </c>
      <c r="N181" s="234">
        <v>1.0000000000000001E-5</v>
      </c>
      <c r="O181" s="234">
        <f>ROUND(E181*N181,2)</f>
        <v>0</v>
      </c>
      <c r="P181" s="234">
        <v>0</v>
      </c>
      <c r="Q181" s="234">
        <f>ROUND(E181*P181,2)</f>
        <v>0</v>
      </c>
      <c r="R181" s="236" t="s">
        <v>740</v>
      </c>
      <c r="S181" s="236" t="s">
        <v>196</v>
      </c>
      <c r="T181" s="237" t="s">
        <v>196</v>
      </c>
      <c r="U181" s="220">
        <v>0.17599999999999999</v>
      </c>
      <c r="V181" s="220">
        <f>ROUND(E181*U181,2)</f>
        <v>1.41</v>
      </c>
      <c r="W181" s="220"/>
      <c r="X181" s="220" t="s">
        <v>197</v>
      </c>
      <c r="Y181" s="220" t="s">
        <v>198</v>
      </c>
      <c r="Z181" s="210"/>
      <c r="AA181" s="210"/>
      <c r="AB181" s="210"/>
      <c r="AC181" s="210"/>
      <c r="AD181" s="210"/>
      <c r="AE181" s="210"/>
      <c r="AF181" s="210"/>
      <c r="AG181" s="210" t="s">
        <v>199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2" x14ac:dyDescent="0.2">
      <c r="A182" s="217"/>
      <c r="B182" s="218"/>
      <c r="C182" s="251" t="s">
        <v>741</v>
      </c>
      <c r="D182" s="239"/>
      <c r="E182" s="239"/>
      <c r="F182" s="239"/>
      <c r="G182" s="239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201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">
      <c r="A183" s="217"/>
      <c r="B183" s="218"/>
      <c r="C183" s="252" t="s">
        <v>779</v>
      </c>
      <c r="D183" s="221"/>
      <c r="E183" s="222"/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203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17"/>
      <c r="B184" s="218"/>
      <c r="C184" s="252" t="s">
        <v>780</v>
      </c>
      <c r="D184" s="221"/>
      <c r="E184" s="222"/>
      <c r="F184" s="220"/>
      <c r="G184" s="22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203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">
      <c r="A185" s="217"/>
      <c r="B185" s="218"/>
      <c r="C185" s="252" t="s">
        <v>781</v>
      </c>
      <c r="D185" s="221"/>
      <c r="E185" s="222">
        <v>8</v>
      </c>
      <c r="F185" s="220"/>
      <c r="G185" s="22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10"/>
      <c r="AA185" s="210"/>
      <c r="AB185" s="210"/>
      <c r="AC185" s="210"/>
      <c r="AD185" s="210"/>
      <c r="AE185" s="210"/>
      <c r="AF185" s="210"/>
      <c r="AG185" s="210" t="s">
        <v>203</v>
      </c>
      <c r="AH185" s="210">
        <v>5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22.5" outlineLevel="1" x14ac:dyDescent="0.2">
      <c r="A186" s="231">
        <v>25</v>
      </c>
      <c r="B186" s="232" t="s">
        <v>782</v>
      </c>
      <c r="C186" s="250" t="s">
        <v>783</v>
      </c>
      <c r="D186" s="233" t="s">
        <v>784</v>
      </c>
      <c r="E186" s="234">
        <v>2</v>
      </c>
      <c r="F186" s="235"/>
      <c r="G186" s="236">
        <f>ROUND(E186*F186,2)</f>
        <v>0</v>
      </c>
      <c r="H186" s="235"/>
      <c r="I186" s="236">
        <f>ROUND(E186*H186,2)</f>
        <v>0</v>
      </c>
      <c r="J186" s="235"/>
      <c r="K186" s="236">
        <f>ROUND(E186*J186,2)</f>
        <v>0</v>
      </c>
      <c r="L186" s="236">
        <v>21</v>
      </c>
      <c r="M186" s="236">
        <f>G186*(1+L186/100)</f>
        <v>0</v>
      </c>
      <c r="N186" s="234">
        <v>2.0000000000000002E-5</v>
      </c>
      <c r="O186" s="234">
        <f>ROUND(E186*N186,2)</f>
        <v>0</v>
      </c>
      <c r="P186" s="234">
        <v>0</v>
      </c>
      <c r="Q186" s="234">
        <f>ROUND(E186*P186,2)</f>
        <v>0</v>
      </c>
      <c r="R186" s="236" t="s">
        <v>740</v>
      </c>
      <c r="S186" s="236" t="s">
        <v>196</v>
      </c>
      <c r="T186" s="237" t="s">
        <v>196</v>
      </c>
      <c r="U186" s="220">
        <v>0.31</v>
      </c>
      <c r="V186" s="220">
        <f>ROUND(E186*U186,2)</f>
        <v>0.62</v>
      </c>
      <c r="W186" s="220"/>
      <c r="X186" s="220" t="s">
        <v>197</v>
      </c>
      <c r="Y186" s="220" t="s">
        <v>198</v>
      </c>
      <c r="Z186" s="210"/>
      <c r="AA186" s="210"/>
      <c r="AB186" s="210"/>
      <c r="AC186" s="210"/>
      <c r="AD186" s="210"/>
      <c r="AE186" s="210"/>
      <c r="AF186" s="210"/>
      <c r="AG186" s="210" t="s">
        <v>199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">
      <c r="A187" s="217"/>
      <c r="B187" s="218"/>
      <c r="C187" s="251" t="s">
        <v>785</v>
      </c>
      <c r="D187" s="239"/>
      <c r="E187" s="239"/>
      <c r="F187" s="239"/>
      <c r="G187" s="239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201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2" x14ac:dyDescent="0.2">
      <c r="A188" s="217"/>
      <c r="B188" s="218"/>
      <c r="C188" s="252" t="s">
        <v>786</v>
      </c>
      <c r="D188" s="221"/>
      <c r="E188" s="222">
        <v>2</v>
      </c>
      <c r="F188" s="220"/>
      <c r="G188" s="220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10"/>
      <c r="AA188" s="210"/>
      <c r="AB188" s="210"/>
      <c r="AC188" s="210"/>
      <c r="AD188" s="210"/>
      <c r="AE188" s="210"/>
      <c r="AF188" s="210"/>
      <c r="AG188" s="210" t="s">
        <v>203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2.5" outlineLevel="1" x14ac:dyDescent="0.2">
      <c r="A189" s="231">
        <v>26</v>
      </c>
      <c r="B189" s="232" t="s">
        <v>782</v>
      </c>
      <c r="C189" s="250" t="s">
        <v>783</v>
      </c>
      <c r="D189" s="233" t="s">
        <v>784</v>
      </c>
      <c r="E189" s="234">
        <v>2</v>
      </c>
      <c r="F189" s="235"/>
      <c r="G189" s="236">
        <f>ROUND(E189*F189,2)</f>
        <v>0</v>
      </c>
      <c r="H189" s="235"/>
      <c r="I189" s="236">
        <f>ROUND(E189*H189,2)</f>
        <v>0</v>
      </c>
      <c r="J189" s="235"/>
      <c r="K189" s="236">
        <f>ROUND(E189*J189,2)</f>
        <v>0</v>
      </c>
      <c r="L189" s="236">
        <v>21</v>
      </c>
      <c r="M189" s="236">
        <f>G189*(1+L189/100)</f>
        <v>0</v>
      </c>
      <c r="N189" s="234">
        <v>2.0000000000000002E-5</v>
      </c>
      <c r="O189" s="234">
        <f>ROUND(E189*N189,2)</f>
        <v>0</v>
      </c>
      <c r="P189" s="234">
        <v>0</v>
      </c>
      <c r="Q189" s="234">
        <f>ROUND(E189*P189,2)</f>
        <v>0</v>
      </c>
      <c r="R189" s="236" t="s">
        <v>740</v>
      </c>
      <c r="S189" s="236" t="s">
        <v>196</v>
      </c>
      <c r="T189" s="237" t="s">
        <v>196</v>
      </c>
      <c r="U189" s="220">
        <v>0.31</v>
      </c>
      <c r="V189" s="220">
        <f>ROUND(E189*U189,2)</f>
        <v>0.62</v>
      </c>
      <c r="W189" s="220"/>
      <c r="X189" s="220" t="s">
        <v>197</v>
      </c>
      <c r="Y189" s="220" t="s">
        <v>198</v>
      </c>
      <c r="Z189" s="210"/>
      <c r="AA189" s="210"/>
      <c r="AB189" s="210"/>
      <c r="AC189" s="210"/>
      <c r="AD189" s="210"/>
      <c r="AE189" s="210"/>
      <c r="AF189" s="210"/>
      <c r="AG189" s="210" t="s">
        <v>199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">
      <c r="A190" s="217"/>
      <c r="B190" s="218"/>
      <c r="C190" s="251" t="s">
        <v>785</v>
      </c>
      <c r="D190" s="239"/>
      <c r="E190" s="239"/>
      <c r="F190" s="239"/>
      <c r="G190" s="239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10"/>
      <c r="AA190" s="210"/>
      <c r="AB190" s="210"/>
      <c r="AC190" s="210"/>
      <c r="AD190" s="210"/>
      <c r="AE190" s="210"/>
      <c r="AF190" s="210"/>
      <c r="AG190" s="210" t="s">
        <v>201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">
      <c r="A191" s="217"/>
      <c r="B191" s="218"/>
      <c r="C191" s="252" t="s">
        <v>786</v>
      </c>
      <c r="D191" s="221"/>
      <c r="E191" s="222">
        <v>2</v>
      </c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20"/>
      <c r="Z191" s="210"/>
      <c r="AA191" s="210"/>
      <c r="AB191" s="210"/>
      <c r="AC191" s="210"/>
      <c r="AD191" s="210"/>
      <c r="AE191" s="210"/>
      <c r="AF191" s="210"/>
      <c r="AG191" s="210" t="s">
        <v>203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ht="22.5" outlineLevel="1" x14ac:dyDescent="0.2">
      <c r="A192" s="231">
        <v>27</v>
      </c>
      <c r="B192" s="232" t="s">
        <v>787</v>
      </c>
      <c r="C192" s="250" t="s">
        <v>788</v>
      </c>
      <c r="D192" s="233" t="s">
        <v>322</v>
      </c>
      <c r="E192" s="234">
        <v>3.294</v>
      </c>
      <c r="F192" s="235"/>
      <c r="G192" s="236">
        <f>ROUND(E192*F192,2)</f>
        <v>0</v>
      </c>
      <c r="H192" s="235"/>
      <c r="I192" s="236">
        <f>ROUND(E192*H192,2)</f>
        <v>0</v>
      </c>
      <c r="J192" s="235"/>
      <c r="K192" s="236">
        <f>ROUND(E192*J192,2)</f>
        <v>0</v>
      </c>
      <c r="L192" s="236">
        <v>21</v>
      </c>
      <c r="M192" s="236">
        <f>G192*(1+L192/100)</f>
        <v>0</v>
      </c>
      <c r="N192" s="234">
        <v>1.6999999999999999E-3</v>
      </c>
      <c r="O192" s="234">
        <f>ROUND(E192*N192,2)</f>
        <v>0.01</v>
      </c>
      <c r="P192" s="234">
        <v>0</v>
      </c>
      <c r="Q192" s="234">
        <f>ROUND(E192*P192,2)</f>
        <v>0</v>
      </c>
      <c r="R192" s="236" t="s">
        <v>546</v>
      </c>
      <c r="S192" s="236" t="s">
        <v>196</v>
      </c>
      <c r="T192" s="237" t="s">
        <v>196</v>
      </c>
      <c r="U192" s="220">
        <v>0</v>
      </c>
      <c r="V192" s="220">
        <f>ROUND(E192*U192,2)</f>
        <v>0</v>
      </c>
      <c r="W192" s="220"/>
      <c r="X192" s="220" t="s">
        <v>547</v>
      </c>
      <c r="Y192" s="220" t="s">
        <v>198</v>
      </c>
      <c r="Z192" s="210"/>
      <c r="AA192" s="210"/>
      <c r="AB192" s="210"/>
      <c r="AC192" s="210"/>
      <c r="AD192" s="210"/>
      <c r="AE192" s="210"/>
      <c r="AF192" s="210"/>
      <c r="AG192" s="210" t="s">
        <v>548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">
      <c r="A193" s="217"/>
      <c r="B193" s="218"/>
      <c r="C193" s="252" t="s">
        <v>789</v>
      </c>
      <c r="D193" s="221"/>
      <c r="E193" s="222"/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203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">
      <c r="A194" s="217"/>
      <c r="B194" s="218"/>
      <c r="C194" s="252" t="s">
        <v>790</v>
      </c>
      <c r="D194" s="221"/>
      <c r="E194" s="222">
        <v>2.1960000000000002</v>
      </c>
      <c r="F194" s="220"/>
      <c r="G194" s="220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203</v>
      </c>
      <c r="AH194" s="210">
        <v>5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">
      <c r="A195" s="217"/>
      <c r="B195" s="218"/>
      <c r="C195" s="252" t="s">
        <v>791</v>
      </c>
      <c r="D195" s="221"/>
      <c r="E195" s="222"/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10"/>
      <c r="AA195" s="210"/>
      <c r="AB195" s="210"/>
      <c r="AC195" s="210"/>
      <c r="AD195" s="210"/>
      <c r="AE195" s="210"/>
      <c r="AF195" s="210"/>
      <c r="AG195" s="210" t="s">
        <v>203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">
      <c r="A196" s="217"/>
      <c r="B196" s="218"/>
      <c r="C196" s="252" t="s">
        <v>792</v>
      </c>
      <c r="D196" s="221"/>
      <c r="E196" s="222">
        <v>1.0980000000000001</v>
      </c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203</v>
      </c>
      <c r="AH196" s="210">
        <v>5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22.5" outlineLevel="1" x14ac:dyDescent="0.2">
      <c r="A197" s="231">
        <v>28</v>
      </c>
      <c r="B197" s="232" t="s">
        <v>793</v>
      </c>
      <c r="C197" s="250" t="s">
        <v>794</v>
      </c>
      <c r="D197" s="233" t="s">
        <v>322</v>
      </c>
      <c r="E197" s="234">
        <v>8.7840000000000007</v>
      </c>
      <c r="F197" s="235"/>
      <c r="G197" s="236">
        <f>ROUND(E197*F197,2)</f>
        <v>0</v>
      </c>
      <c r="H197" s="235"/>
      <c r="I197" s="236">
        <f>ROUND(E197*H197,2)</f>
        <v>0</v>
      </c>
      <c r="J197" s="235"/>
      <c r="K197" s="236">
        <f>ROUND(E197*J197,2)</f>
        <v>0</v>
      </c>
      <c r="L197" s="236">
        <v>21</v>
      </c>
      <c r="M197" s="236">
        <f>G197*(1+L197/100)</f>
        <v>0</v>
      </c>
      <c r="N197" s="234">
        <v>2.5999999999999999E-3</v>
      </c>
      <c r="O197" s="234">
        <f>ROUND(E197*N197,2)</f>
        <v>0.02</v>
      </c>
      <c r="P197" s="234">
        <v>0</v>
      </c>
      <c r="Q197" s="234">
        <f>ROUND(E197*P197,2)</f>
        <v>0</v>
      </c>
      <c r="R197" s="236" t="s">
        <v>546</v>
      </c>
      <c r="S197" s="236" t="s">
        <v>196</v>
      </c>
      <c r="T197" s="237" t="s">
        <v>196</v>
      </c>
      <c r="U197" s="220">
        <v>0</v>
      </c>
      <c r="V197" s="220">
        <f>ROUND(E197*U197,2)</f>
        <v>0</v>
      </c>
      <c r="W197" s="220"/>
      <c r="X197" s="220" t="s">
        <v>547</v>
      </c>
      <c r="Y197" s="220" t="s">
        <v>198</v>
      </c>
      <c r="Z197" s="210"/>
      <c r="AA197" s="210"/>
      <c r="AB197" s="210"/>
      <c r="AC197" s="210"/>
      <c r="AD197" s="210"/>
      <c r="AE197" s="210"/>
      <c r="AF197" s="210"/>
      <c r="AG197" s="210" t="s">
        <v>548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">
      <c r="A198" s="217"/>
      <c r="B198" s="218"/>
      <c r="C198" s="252" t="s">
        <v>795</v>
      </c>
      <c r="D198" s="221"/>
      <c r="E198" s="222"/>
      <c r="F198" s="220"/>
      <c r="G198" s="22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10"/>
      <c r="AA198" s="210"/>
      <c r="AB198" s="210"/>
      <c r="AC198" s="210"/>
      <c r="AD198" s="210"/>
      <c r="AE198" s="210"/>
      <c r="AF198" s="210"/>
      <c r="AG198" s="210" t="s">
        <v>203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">
      <c r="A199" s="217"/>
      <c r="B199" s="218"/>
      <c r="C199" s="252" t="s">
        <v>796</v>
      </c>
      <c r="D199" s="221"/>
      <c r="E199" s="222">
        <v>7.6859999999999999</v>
      </c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10"/>
      <c r="AA199" s="210"/>
      <c r="AB199" s="210"/>
      <c r="AC199" s="210"/>
      <c r="AD199" s="210"/>
      <c r="AE199" s="210"/>
      <c r="AF199" s="210"/>
      <c r="AG199" s="210" t="s">
        <v>203</v>
      </c>
      <c r="AH199" s="210">
        <v>5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">
      <c r="A200" s="217"/>
      <c r="B200" s="218"/>
      <c r="C200" s="252" t="s">
        <v>797</v>
      </c>
      <c r="D200" s="221"/>
      <c r="E200" s="222"/>
      <c r="F200" s="220"/>
      <c r="G200" s="22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203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17"/>
      <c r="B201" s="218"/>
      <c r="C201" s="252" t="s">
        <v>798</v>
      </c>
      <c r="D201" s="221"/>
      <c r="E201" s="222">
        <v>1.0980000000000001</v>
      </c>
      <c r="F201" s="220"/>
      <c r="G201" s="220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10"/>
      <c r="AA201" s="210"/>
      <c r="AB201" s="210"/>
      <c r="AC201" s="210"/>
      <c r="AD201" s="210"/>
      <c r="AE201" s="210"/>
      <c r="AF201" s="210"/>
      <c r="AG201" s="210" t="s">
        <v>203</v>
      </c>
      <c r="AH201" s="210">
        <v>5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31">
        <v>29</v>
      </c>
      <c r="B202" s="232" t="s">
        <v>799</v>
      </c>
      <c r="C202" s="250" t="s">
        <v>800</v>
      </c>
      <c r="D202" s="233" t="s">
        <v>322</v>
      </c>
      <c r="E202" s="234">
        <v>8</v>
      </c>
      <c r="F202" s="235"/>
      <c r="G202" s="236">
        <f>ROUND(E202*F202,2)</f>
        <v>0</v>
      </c>
      <c r="H202" s="235"/>
      <c r="I202" s="236">
        <f>ROUND(E202*H202,2)</f>
        <v>0</v>
      </c>
      <c r="J202" s="235"/>
      <c r="K202" s="236">
        <f>ROUND(E202*J202,2)</f>
        <v>0</v>
      </c>
      <c r="L202" s="236">
        <v>21</v>
      </c>
      <c r="M202" s="236">
        <f>G202*(1+L202/100)</f>
        <v>0</v>
      </c>
      <c r="N202" s="234">
        <v>3.8000000000000002E-4</v>
      </c>
      <c r="O202" s="234">
        <f>ROUND(E202*N202,2)</f>
        <v>0</v>
      </c>
      <c r="P202" s="234">
        <v>0</v>
      </c>
      <c r="Q202" s="234">
        <f>ROUND(E202*P202,2)</f>
        <v>0</v>
      </c>
      <c r="R202" s="236" t="s">
        <v>546</v>
      </c>
      <c r="S202" s="236" t="s">
        <v>196</v>
      </c>
      <c r="T202" s="237" t="s">
        <v>196</v>
      </c>
      <c r="U202" s="220">
        <v>0</v>
      </c>
      <c r="V202" s="220">
        <f>ROUND(E202*U202,2)</f>
        <v>0</v>
      </c>
      <c r="W202" s="220"/>
      <c r="X202" s="220" t="s">
        <v>547</v>
      </c>
      <c r="Y202" s="220" t="s">
        <v>198</v>
      </c>
      <c r="Z202" s="210"/>
      <c r="AA202" s="210"/>
      <c r="AB202" s="210"/>
      <c r="AC202" s="210"/>
      <c r="AD202" s="210"/>
      <c r="AE202" s="210"/>
      <c r="AF202" s="210"/>
      <c r="AG202" s="210" t="s">
        <v>548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">
      <c r="A203" s="217"/>
      <c r="B203" s="218"/>
      <c r="C203" s="252" t="s">
        <v>801</v>
      </c>
      <c r="D203" s="221"/>
      <c r="E203" s="222"/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10"/>
      <c r="AA203" s="210"/>
      <c r="AB203" s="210"/>
      <c r="AC203" s="210"/>
      <c r="AD203" s="210"/>
      <c r="AE203" s="210"/>
      <c r="AF203" s="210"/>
      <c r="AG203" s="210" t="s">
        <v>203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">
      <c r="A204" s="217"/>
      <c r="B204" s="218"/>
      <c r="C204" s="252" t="s">
        <v>802</v>
      </c>
      <c r="D204" s="221"/>
      <c r="E204" s="222"/>
      <c r="F204" s="220"/>
      <c r="G204" s="220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10"/>
      <c r="AA204" s="210"/>
      <c r="AB204" s="210"/>
      <c r="AC204" s="210"/>
      <c r="AD204" s="210"/>
      <c r="AE204" s="210"/>
      <c r="AF204" s="210"/>
      <c r="AG204" s="210" t="s">
        <v>203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">
      <c r="A205" s="217"/>
      <c r="B205" s="218"/>
      <c r="C205" s="252" t="s">
        <v>803</v>
      </c>
      <c r="D205" s="221"/>
      <c r="E205" s="222"/>
      <c r="F205" s="220"/>
      <c r="G205" s="220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10"/>
      <c r="AA205" s="210"/>
      <c r="AB205" s="210"/>
      <c r="AC205" s="210"/>
      <c r="AD205" s="210"/>
      <c r="AE205" s="210"/>
      <c r="AF205" s="210"/>
      <c r="AG205" s="210" t="s">
        <v>203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">
      <c r="A206" s="217"/>
      <c r="B206" s="218"/>
      <c r="C206" s="252" t="s">
        <v>804</v>
      </c>
      <c r="D206" s="221"/>
      <c r="E206" s="222">
        <v>8</v>
      </c>
      <c r="F206" s="220"/>
      <c r="G206" s="22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203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31">
        <v>30</v>
      </c>
      <c r="B207" s="232" t="s">
        <v>805</v>
      </c>
      <c r="C207" s="250" t="s">
        <v>806</v>
      </c>
      <c r="D207" s="233" t="s">
        <v>322</v>
      </c>
      <c r="E207" s="234">
        <v>4</v>
      </c>
      <c r="F207" s="235"/>
      <c r="G207" s="236">
        <f>ROUND(E207*F207,2)</f>
        <v>0</v>
      </c>
      <c r="H207" s="235"/>
      <c r="I207" s="236">
        <f>ROUND(E207*H207,2)</f>
        <v>0</v>
      </c>
      <c r="J207" s="235"/>
      <c r="K207" s="236">
        <f>ROUND(E207*J207,2)</f>
        <v>0</v>
      </c>
      <c r="L207" s="236">
        <v>21</v>
      </c>
      <c r="M207" s="236">
        <f>G207*(1+L207/100)</f>
        <v>0</v>
      </c>
      <c r="N207" s="234">
        <v>6.6E-4</v>
      </c>
      <c r="O207" s="234">
        <f>ROUND(E207*N207,2)</f>
        <v>0</v>
      </c>
      <c r="P207" s="234">
        <v>0</v>
      </c>
      <c r="Q207" s="234">
        <f>ROUND(E207*P207,2)</f>
        <v>0</v>
      </c>
      <c r="R207" s="236" t="s">
        <v>546</v>
      </c>
      <c r="S207" s="236" t="s">
        <v>196</v>
      </c>
      <c r="T207" s="237" t="s">
        <v>196</v>
      </c>
      <c r="U207" s="220">
        <v>0</v>
      </c>
      <c r="V207" s="220">
        <f>ROUND(E207*U207,2)</f>
        <v>0</v>
      </c>
      <c r="W207" s="220"/>
      <c r="X207" s="220" t="s">
        <v>547</v>
      </c>
      <c r="Y207" s="220" t="s">
        <v>198</v>
      </c>
      <c r="Z207" s="210"/>
      <c r="AA207" s="210"/>
      <c r="AB207" s="210"/>
      <c r="AC207" s="210"/>
      <c r="AD207" s="210"/>
      <c r="AE207" s="210"/>
      <c r="AF207" s="210"/>
      <c r="AG207" s="210" t="s">
        <v>548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2" x14ac:dyDescent="0.2">
      <c r="A208" s="217"/>
      <c r="B208" s="218"/>
      <c r="C208" s="252" t="s">
        <v>807</v>
      </c>
      <c r="D208" s="221"/>
      <c r="E208" s="222"/>
      <c r="F208" s="220"/>
      <c r="G208" s="220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10"/>
      <c r="AA208" s="210"/>
      <c r="AB208" s="210"/>
      <c r="AC208" s="210"/>
      <c r="AD208" s="210"/>
      <c r="AE208" s="210"/>
      <c r="AF208" s="210"/>
      <c r="AG208" s="210" t="s">
        <v>203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">
      <c r="A209" s="217"/>
      <c r="B209" s="218"/>
      <c r="C209" s="252" t="s">
        <v>802</v>
      </c>
      <c r="D209" s="221"/>
      <c r="E209" s="222"/>
      <c r="F209" s="220"/>
      <c r="G209" s="220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10"/>
      <c r="AA209" s="210"/>
      <c r="AB209" s="210"/>
      <c r="AC209" s="210"/>
      <c r="AD209" s="210"/>
      <c r="AE209" s="210"/>
      <c r="AF209" s="210"/>
      <c r="AG209" s="210" t="s">
        <v>203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">
      <c r="A210" s="217"/>
      <c r="B210" s="218"/>
      <c r="C210" s="252" t="s">
        <v>803</v>
      </c>
      <c r="D210" s="221"/>
      <c r="E210" s="222"/>
      <c r="F210" s="220"/>
      <c r="G210" s="220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20"/>
      <c r="Z210" s="210"/>
      <c r="AA210" s="210"/>
      <c r="AB210" s="210"/>
      <c r="AC210" s="210"/>
      <c r="AD210" s="210"/>
      <c r="AE210" s="210"/>
      <c r="AF210" s="210"/>
      <c r="AG210" s="210" t="s">
        <v>203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">
      <c r="A211" s="217"/>
      <c r="B211" s="218"/>
      <c r="C211" s="252" t="s">
        <v>307</v>
      </c>
      <c r="D211" s="221"/>
      <c r="E211" s="222"/>
      <c r="F211" s="220"/>
      <c r="G211" s="220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20"/>
      <c r="Z211" s="210"/>
      <c r="AA211" s="210"/>
      <c r="AB211" s="210"/>
      <c r="AC211" s="210"/>
      <c r="AD211" s="210"/>
      <c r="AE211" s="210"/>
      <c r="AF211" s="210"/>
      <c r="AG211" s="210" t="s">
        <v>203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17"/>
      <c r="B212" s="218"/>
      <c r="C212" s="252" t="s">
        <v>808</v>
      </c>
      <c r="D212" s="221"/>
      <c r="E212" s="222">
        <v>4</v>
      </c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203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x14ac:dyDescent="0.2">
      <c r="A213" s="224" t="s">
        <v>190</v>
      </c>
      <c r="B213" s="225" t="s">
        <v>144</v>
      </c>
      <c r="C213" s="249" t="s">
        <v>145</v>
      </c>
      <c r="D213" s="226"/>
      <c r="E213" s="227"/>
      <c r="F213" s="228"/>
      <c r="G213" s="228">
        <f>SUMIF(AG214:AG227,"&lt;&gt;NOR",G214:G227)</f>
        <v>0</v>
      </c>
      <c r="H213" s="228"/>
      <c r="I213" s="228">
        <f>SUM(I214:I227)</f>
        <v>0</v>
      </c>
      <c r="J213" s="228"/>
      <c r="K213" s="228">
        <f>SUM(K214:K227)</f>
        <v>0</v>
      </c>
      <c r="L213" s="228"/>
      <c r="M213" s="228">
        <f>SUM(M214:M227)</f>
        <v>0</v>
      </c>
      <c r="N213" s="227"/>
      <c r="O213" s="227">
        <f>SUM(O214:O227)</f>
        <v>0.02</v>
      </c>
      <c r="P213" s="227"/>
      <c r="Q213" s="227">
        <f>SUM(Q214:Q227)</f>
        <v>0</v>
      </c>
      <c r="R213" s="228"/>
      <c r="S213" s="228"/>
      <c r="T213" s="229"/>
      <c r="U213" s="223"/>
      <c r="V213" s="223">
        <f>SUM(V214:V227)</f>
        <v>7.1</v>
      </c>
      <c r="W213" s="223"/>
      <c r="X213" s="223"/>
      <c r="Y213" s="223"/>
      <c r="AG213" t="s">
        <v>191</v>
      </c>
    </row>
    <row r="214" spans="1:60" outlineLevel="1" x14ac:dyDescent="0.2">
      <c r="A214" s="231">
        <v>31</v>
      </c>
      <c r="B214" s="232" t="s">
        <v>809</v>
      </c>
      <c r="C214" s="250" t="s">
        <v>810</v>
      </c>
      <c r="D214" s="233" t="s">
        <v>322</v>
      </c>
      <c r="E214" s="234">
        <v>3</v>
      </c>
      <c r="F214" s="235"/>
      <c r="G214" s="236">
        <f>ROUND(E214*F214,2)</f>
        <v>0</v>
      </c>
      <c r="H214" s="235"/>
      <c r="I214" s="236">
        <f>ROUND(E214*H214,2)</f>
        <v>0</v>
      </c>
      <c r="J214" s="235"/>
      <c r="K214" s="236">
        <f>ROUND(E214*J214,2)</f>
        <v>0</v>
      </c>
      <c r="L214" s="236">
        <v>21</v>
      </c>
      <c r="M214" s="236">
        <f>G214*(1+L214/100)</f>
        <v>0</v>
      </c>
      <c r="N214" s="234">
        <v>1.7000000000000001E-4</v>
      </c>
      <c r="O214" s="234">
        <f>ROUND(E214*N214,2)</f>
        <v>0</v>
      </c>
      <c r="P214" s="234">
        <v>0</v>
      </c>
      <c r="Q214" s="234">
        <f>ROUND(E214*P214,2)</f>
        <v>0</v>
      </c>
      <c r="R214" s="236" t="s">
        <v>740</v>
      </c>
      <c r="S214" s="236" t="s">
        <v>196</v>
      </c>
      <c r="T214" s="237" t="s">
        <v>196</v>
      </c>
      <c r="U214" s="220">
        <v>1.6870000000000001</v>
      </c>
      <c r="V214" s="220">
        <f>ROUND(E214*U214,2)</f>
        <v>5.0599999999999996</v>
      </c>
      <c r="W214" s="220"/>
      <c r="X214" s="220" t="s">
        <v>197</v>
      </c>
      <c r="Y214" s="220" t="s">
        <v>198</v>
      </c>
      <c r="Z214" s="210"/>
      <c r="AA214" s="210"/>
      <c r="AB214" s="210"/>
      <c r="AC214" s="210"/>
      <c r="AD214" s="210"/>
      <c r="AE214" s="210"/>
      <c r="AF214" s="210"/>
      <c r="AG214" s="210" t="s">
        <v>199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">
      <c r="A215" s="217"/>
      <c r="B215" s="218"/>
      <c r="C215" s="251" t="s">
        <v>811</v>
      </c>
      <c r="D215" s="239"/>
      <c r="E215" s="239"/>
      <c r="F215" s="239"/>
      <c r="G215" s="239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20"/>
      <c r="Z215" s="210"/>
      <c r="AA215" s="210"/>
      <c r="AB215" s="210"/>
      <c r="AC215" s="210"/>
      <c r="AD215" s="210"/>
      <c r="AE215" s="210"/>
      <c r="AF215" s="210"/>
      <c r="AG215" s="210" t="s">
        <v>201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">
      <c r="A216" s="217"/>
      <c r="B216" s="218"/>
      <c r="C216" s="252" t="s">
        <v>812</v>
      </c>
      <c r="D216" s="221"/>
      <c r="E216" s="222"/>
      <c r="F216" s="220"/>
      <c r="G216" s="220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20"/>
      <c r="Z216" s="210"/>
      <c r="AA216" s="210"/>
      <c r="AB216" s="210"/>
      <c r="AC216" s="210"/>
      <c r="AD216" s="210"/>
      <c r="AE216" s="210"/>
      <c r="AF216" s="210"/>
      <c r="AG216" s="210" t="s">
        <v>203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">
      <c r="A217" s="217"/>
      <c r="B217" s="218"/>
      <c r="C217" s="252" t="s">
        <v>813</v>
      </c>
      <c r="D217" s="221"/>
      <c r="E217" s="222">
        <v>3</v>
      </c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203</v>
      </c>
      <c r="AH217" s="210">
        <v>5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31">
        <v>32</v>
      </c>
      <c r="B218" s="232" t="s">
        <v>814</v>
      </c>
      <c r="C218" s="250" t="s">
        <v>815</v>
      </c>
      <c r="D218" s="233" t="s">
        <v>322</v>
      </c>
      <c r="E218" s="234">
        <v>3</v>
      </c>
      <c r="F218" s="235"/>
      <c r="G218" s="236">
        <f>ROUND(E218*F218,2)</f>
        <v>0</v>
      </c>
      <c r="H218" s="235"/>
      <c r="I218" s="236">
        <f>ROUND(E218*H218,2)</f>
        <v>0</v>
      </c>
      <c r="J218" s="235"/>
      <c r="K218" s="236">
        <f>ROUND(E218*J218,2)</f>
        <v>0</v>
      </c>
      <c r="L218" s="236">
        <v>21</v>
      </c>
      <c r="M218" s="236">
        <f>G218*(1+L218/100)</f>
        <v>0</v>
      </c>
      <c r="N218" s="234">
        <v>4.6800000000000001E-3</v>
      </c>
      <c r="O218" s="234">
        <f>ROUND(E218*N218,2)</f>
        <v>0.01</v>
      </c>
      <c r="P218" s="234">
        <v>0</v>
      </c>
      <c r="Q218" s="234">
        <f>ROUND(E218*P218,2)</f>
        <v>0</v>
      </c>
      <c r="R218" s="236" t="s">
        <v>740</v>
      </c>
      <c r="S218" s="236" t="s">
        <v>196</v>
      </c>
      <c r="T218" s="237" t="s">
        <v>196</v>
      </c>
      <c r="U218" s="220">
        <v>0.68</v>
      </c>
      <c r="V218" s="220">
        <f>ROUND(E218*U218,2)</f>
        <v>2.04</v>
      </c>
      <c r="W218" s="220"/>
      <c r="X218" s="220" t="s">
        <v>197</v>
      </c>
      <c r="Y218" s="220" t="s">
        <v>198</v>
      </c>
      <c r="Z218" s="210"/>
      <c r="AA218" s="210"/>
      <c r="AB218" s="210"/>
      <c r="AC218" s="210"/>
      <c r="AD218" s="210"/>
      <c r="AE218" s="210"/>
      <c r="AF218" s="210"/>
      <c r="AG218" s="210" t="s">
        <v>199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2" x14ac:dyDescent="0.2">
      <c r="A219" s="217"/>
      <c r="B219" s="218"/>
      <c r="C219" s="252" t="s">
        <v>816</v>
      </c>
      <c r="D219" s="221"/>
      <c r="E219" s="222"/>
      <c r="F219" s="220"/>
      <c r="G219" s="22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20"/>
      <c r="Z219" s="210"/>
      <c r="AA219" s="210"/>
      <c r="AB219" s="210"/>
      <c r="AC219" s="210"/>
      <c r="AD219" s="210"/>
      <c r="AE219" s="210"/>
      <c r="AF219" s="210"/>
      <c r="AG219" s="210" t="s">
        <v>203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">
      <c r="A220" s="217"/>
      <c r="B220" s="218"/>
      <c r="C220" s="252" t="s">
        <v>817</v>
      </c>
      <c r="D220" s="221"/>
      <c r="E220" s="222"/>
      <c r="F220" s="220"/>
      <c r="G220" s="220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20"/>
      <c r="Z220" s="210"/>
      <c r="AA220" s="210"/>
      <c r="AB220" s="210"/>
      <c r="AC220" s="210"/>
      <c r="AD220" s="210"/>
      <c r="AE220" s="210"/>
      <c r="AF220" s="210"/>
      <c r="AG220" s="210" t="s">
        <v>203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">
      <c r="A221" s="217"/>
      <c r="B221" s="218"/>
      <c r="C221" s="252" t="s">
        <v>818</v>
      </c>
      <c r="D221" s="221"/>
      <c r="E221" s="222">
        <v>3</v>
      </c>
      <c r="F221" s="220"/>
      <c r="G221" s="220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20"/>
      <c r="Z221" s="210"/>
      <c r="AA221" s="210"/>
      <c r="AB221" s="210"/>
      <c r="AC221" s="210"/>
      <c r="AD221" s="210"/>
      <c r="AE221" s="210"/>
      <c r="AF221" s="210"/>
      <c r="AG221" s="210" t="s">
        <v>203</v>
      </c>
      <c r="AH221" s="210">
        <v>5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31">
        <v>33</v>
      </c>
      <c r="B222" s="232" t="s">
        <v>819</v>
      </c>
      <c r="C222" s="250" t="s">
        <v>820</v>
      </c>
      <c r="D222" s="233" t="s">
        <v>322</v>
      </c>
      <c r="E222" s="234">
        <v>3</v>
      </c>
      <c r="F222" s="235"/>
      <c r="G222" s="236">
        <f>ROUND(E222*F222,2)</f>
        <v>0</v>
      </c>
      <c r="H222" s="235"/>
      <c r="I222" s="236">
        <f>ROUND(E222*H222,2)</f>
        <v>0</v>
      </c>
      <c r="J222" s="235"/>
      <c r="K222" s="236">
        <f>ROUND(E222*J222,2)</f>
        <v>0</v>
      </c>
      <c r="L222" s="236">
        <v>21</v>
      </c>
      <c r="M222" s="236">
        <f>G222*(1+L222/100)</f>
        <v>0</v>
      </c>
      <c r="N222" s="234">
        <v>2E-3</v>
      </c>
      <c r="O222" s="234">
        <f>ROUND(E222*N222,2)</f>
        <v>0.01</v>
      </c>
      <c r="P222" s="234">
        <v>0</v>
      </c>
      <c r="Q222" s="234">
        <f>ROUND(E222*P222,2)</f>
        <v>0</v>
      </c>
      <c r="R222" s="236" t="s">
        <v>546</v>
      </c>
      <c r="S222" s="236" t="s">
        <v>196</v>
      </c>
      <c r="T222" s="237" t="s">
        <v>196</v>
      </c>
      <c r="U222" s="220">
        <v>0</v>
      </c>
      <c r="V222" s="220">
        <f>ROUND(E222*U222,2)</f>
        <v>0</v>
      </c>
      <c r="W222" s="220"/>
      <c r="X222" s="220" t="s">
        <v>547</v>
      </c>
      <c r="Y222" s="220" t="s">
        <v>198</v>
      </c>
      <c r="Z222" s="210"/>
      <c r="AA222" s="210"/>
      <c r="AB222" s="210"/>
      <c r="AC222" s="210"/>
      <c r="AD222" s="210"/>
      <c r="AE222" s="210"/>
      <c r="AF222" s="210"/>
      <c r="AG222" s="210" t="s">
        <v>548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2" x14ac:dyDescent="0.2">
      <c r="A223" s="217"/>
      <c r="B223" s="218"/>
      <c r="C223" s="252" t="s">
        <v>821</v>
      </c>
      <c r="D223" s="221"/>
      <c r="E223" s="222"/>
      <c r="F223" s="220"/>
      <c r="G223" s="220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20"/>
      <c r="Z223" s="210"/>
      <c r="AA223" s="210"/>
      <c r="AB223" s="210"/>
      <c r="AC223" s="210"/>
      <c r="AD223" s="210"/>
      <c r="AE223" s="210"/>
      <c r="AF223" s="210"/>
      <c r="AG223" s="210" t="s">
        <v>203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">
      <c r="A224" s="217"/>
      <c r="B224" s="218"/>
      <c r="C224" s="252" t="s">
        <v>822</v>
      </c>
      <c r="D224" s="221"/>
      <c r="E224" s="222">
        <v>2</v>
      </c>
      <c r="F224" s="220"/>
      <c r="G224" s="220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20"/>
      <c r="Z224" s="210"/>
      <c r="AA224" s="210"/>
      <c r="AB224" s="210"/>
      <c r="AC224" s="210"/>
      <c r="AD224" s="210"/>
      <c r="AE224" s="210"/>
      <c r="AF224" s="210"/>
      <c r="AG224" s="210" t="s">
        <v>203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">
      <c r="A225" s="217"/>
      <c r="B225" s="218"/>
      <c r="C225" s="252" t="s">
        <v>306</v>
      </c>
      <c r="D225" s="221"/>
      <c r="E225" s="222"/>
      <c r="F225" s="220"/>
      <c r="G225" s="220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20"/>
      <c r="Z225" s="210"/>
      <c r="AA225" s="210"/>
      <c r="AB225" s="210"/>
      <c r="AC225" s="210"/>
      <c r="AD225" s="210"/>
      <c r="AE225" s="210"/>
      <c r="AF225" s="210"/>
      <c r="AG225" s="210" t="s">
        <v>203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">
      <c r="A226" s="217"/>
      <c r="B226" s="218"/>
      <c r="C226" s="252" t="s">
        <v>307</v>
      </c>
      <c r="D226" s="221"/>
      <c r="E226" s="222"/>
      <c r="F226" s="220"/>
      <c r="G226" s="220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10"/>
      <c r="AA226" s="210"/>
      <c r="AB226" s="210"/>
      <c r="AC226" s="210"/>
      <c r="AD226" s="210"/>
      <c r="AE226" s="210"/>
      <c r="AF226" s="210"/>
      <c r="AG226" s="210" t="s">
        <v>203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">
      <c r="A227" s="217"/>
      <c r="B227" s="218"/>
      <c r="C227" s="252" t="s">
        <v>823</v>
      </c>
      <c r="D227" s="221"/>
      <c r="E227" s="222">
        <v>1</v>
      </c>
      <c r="F227" s="220"/>
      <c r="G227" s="220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20"/>
      <c r="Z227" s="210"/>
      <c r="AA227" s="210"/>
      <c r="AB227" s="210"/>
      <c r="AC227" s="210"/>
      <c r="AD227" s="210"/>
      <c r="AE227" s="210"/>
      <c r="AF227" s="210"/>
      <c r="AG227" s="210" t="s">
        <v>203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x14ac:dyDescent="0.2">
      <c r="A228" s="224" t="s">
        <v>190</v>
      </c>
      <c r="B228" s="225" t="s">
        <v>150</v>
      </c>
      <c r="C228" s="249" t="s">
        <v>151</v>
      </c>
      <c r="D228" s="226"/>
      <c r="E228" s="227"/>
      <c r="F228" s="228"/>
      <c r="G228" s="228">
        <f>SUMIF(AG229:AG236,"&lt;&gt;NOR",G229:G236)</f>
        <v>0</v>
      </c>
      <c r="H228" s="228"/>
      <c r="I228" s="228">
        <f>SUM(I229:I236)</f>
        <v>0</v>
      </c>
      <c r="J228" s="228"/>
      <c r="K228" s="228">
        <f>SUM(K229:K236)</f>
        <v>0</v>
      </c>
      <c r="L228" s="228"/>
      <c r="M228" s="228">
        <f>SUM(M229:M236)</f>
        <v>0</v>
      </c>
      <c r="N228" s="227"/>
      <c r="O228" s="227">
        <f>SUM(O229:O236)</f>
        <v>0</v>
      </c>
      <c r="P228" s="227"/>
      <c r="Q228" s="227">
        <f>SUM(Q229:Q236)</f>
        <v>7.0000000000000007E-2</v>
      </c>
      <c r="R228" s="228"/>
      <c r="S228" s="228"/>
      <c r="T228" s="229"/>
      <c r="U228" s="223"/>
      <c r="V228" s="223">
        <f>SUM(V229:V236)</f>
        <v>2.2999999999999998</v>
      </c>
      <c r="W228" s="223"/>
      <c r="X228" s="223"/>
      <c r="Y228" s="223"/>
      <c r="AG228" t="s">
        <v>191</v>
      </c>
    </row>
    <row r="229" spans="1:60" outlineLevel="1" x14ac:dyDescent="0.2">
      <c r="A229" s="231">
        <v>34</v>
      </c>
      <c r="B229" s="232" t="s">
        <v>824</v>
      </c>
      <c r="C229" s="250" t="s">
        <v>825</v>
      </c>
      <c r="D229" s="233" t="s">
        <v>327</v>
      </c>
      <c r="E229" s="234">
        <v>6</v>
      </c>
      <c r="F229" s="235"/>
      <c r="G229" s="236">
        <f>ROUND(E229*F229,2)</f>
        <v>0</v>
      </c>
      <c r="H229" s="235"/>
      <c r="I229" s="236">
        <f>ROUND(E229*H229,2)</f>
        <v>0</v>
      </c>
      <c r="J229" s="235"/>
      <c r="K229" s="236">
        <f>ROUND(E229*J229,2)</f>
        <v>0</v>
      </c>
      <c r="L229" s="236">
        <v>21</v>
      </c>
      <c r="M229" s="236">
        <f>G229*(1+L229/100)</f>
        <v>0</v>
      </c>
      <c r="N229" s="234">
        <v>0</v>
      </c>
      <c r="O229" s="234">
        <f>ROUND(E229*N229,2)</f>
        <v>0</v>
      </c>
      <c r="P229" s="234">
        <v>0</v>
      </c>
      <c r="Q229" s="234">
        <f>ROUND(E229*P229,2)</f>
        <v>0</v>
      </c>
      <c r="R229" s="236" t="s">
        <v>740</v>
      </c>
      <c r="S229" s="236" t="s">
        <v>196</v>
      </c>
      <c r="T229" s="237" t="s">
        <v>196</v>
      </c>
      <c r="U229" s="220">
        <v>0.29299999999999998</v>
      </c>
      <c r="V229" s="220">
        <f>ROUND(E229*U229,2)</f>
        <v>1.76</v>
      </c>
      <c r="W229" s="220"/>
      <c r="X229" s="220" t="s">
        <v>197</v>
      </c>
      <c r="Y229" s="220" t="s">
        <v>198</v>
      </c>
      <c r="Z229" s="210"/>
      <c r="AA229" s="210"/>
      <c r="AB229" s="210"/>
      <c r="AC229" s="210"/>
      <c r="AD229" s="210"/>
      <c r="AE229" s="210"/>
      <c r="AF229" s="210"/>
      <c r="AG229" s="210" t="s">
        <v>199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">
      <c r="A230" s="217"/>
      <c r="B230" s="218"/>
      <c r="C230" s="255" t="s">
        <v>826</v>
      </c>
      <c r="D230" s="248"/>
      <c r="E230" s="248"/>
      <c r="F230" s="248"/>
      <c r="G230" s="248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10"/>
      <c r="AA230" s="210"/>
      <c r="AB230" s="210"/>
      <c r="AC230" s="210"/>
      <c r="AD230" s="210"/>
      <c r="AE230" s="210"/>
      <c r="AF230" s="210"/>
      <c r="AG230" s="210" t="s">
        <v>364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2" x14ac:dyDescent="0.2">
      <c r="A231" s="217"/>
      <c r="B231" s="218"/>
      <c r="C231" s="252" t="s">
        <v>827</v>
      </c>
      <c r="D231" s="221"/>
      <c r="E231" s="222"/>
      <c r="F231" s="220"/>
      <c r="G231" s="220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20"/>
      <c r="Z231" s="210"/>
      <c r="AA231" s="210"/>
      <c r="AB231" s="210"/>
      <c r="AC231" s="210"/>
      <c r="AD231" s="210"/>
      <c r="AE231" s="210"/>
      <c r="AF231" s="210"/>
      <c r="AG231" s="210" t="s">
        <v>203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">
      <c r="A232" s="217"/>
      <c r="B232" s="218"/>
      <c r="C232" s="252" t="s">
        <v>828</v>
      </c>
      <c r="D232" s="221"/>
      <c r="E232" s="222"/>
      <c r="F232" s="220"/>
      <c r="G232" s="220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20"/>
      <c r="Z232" s="210"/>
      <c r="AA232" s="210"/>
      <c r="AB232" s="210"/>
      <c r="AC232" s="210"/>
      <c r="AD232" s="210"/>
      <c r="AE232" s="210"/>
      <c r="AF232" s="210"/>
      <c r="AG232" s="210" t="s">
        <v>203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">
      <c r="A233" s="217"/>
      <c r="B233" s="218"/>
      <c r="C233" s="252" t="s">
        <v>829</v>
      </c>
      <c r="D233" s="221"/>
      <c r="E233" s="222">
        <v>6</v>
      </c>
      <c r="F233" s="220"/>
      <c r="G233" s="220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20"/>
      <c r="Z233" s="210"/>
      <c r="AA233" s="210"/>
      <c r="AB233" s="210"/>
      <c r="AC233" s="210"/>
      <c r="AD233" s="210"/>
      <c r="AE233" s="210"/>
      <c r="AF233" s="210"/>
      <c r="AG233" s="210" t="s">
        <v>203</v>
      </c>
      <c r="AH233" s="210">
        <v>5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22.5" outlineLevel="1" x14ac:dyDescent="0.2">
      <c r="A234" s="231">
        <v>35</v>
      </c>
      <c r="B234" s="232" t="s">
        <v>830</v>
      </c>
      <c r="C234" s="250" t="s">
        <v>831</v>
      </c>
      <c r="D234" s="233" t="s">
        <v>322</v>
      </c>
      <c r="E234" s="234">
        <v>3</v>
      </c>
      <c r="F234" s="235"/>
      <c r="G234" s="236">
        <f>ROUND(E234*F234,2)</f>
        <v>0</v>
      </c>
      <c r="H234" s="235"/>
      <c r="I234" s="236">
        <f>ROUND(E234*H234,2)</f>
        <v>0</v>
      </c>
      <c r="J234" s="235"/>
      <c r="K234" s="236">
        <f>ROUND(E234*J234,2)</f>
        <v>0</v>
      </c>
      <c r="L234" s="236">
        <v>21</v>
      </c>
      <c r="M234" s="236">
        <f>G234*(1+L234/100)</f>
        <v>0</v>
      </c>
      <c r="N234" s="234">
        <v>0</v>
      </c>
      <c r="O234" s="234">
        <f>ROUND(E234*N234,2)</f>
        <v>0</v>
      </c>
      <c r="P234" s="234">
        <v>2.4E-2</v>
      </c>
      <c r="Q234" s="234">
        <f>ROUND(E234*P234,2)</f>
        <v>7.0000000000000007E-2</v>
      </c>
      <c r="R234" s="236" t="s">
        <v>407</v>
      </c>
      <c r="S234" s="236" t="s">
        <v>196</v>
      </c>
      <c r="T234" s="237" t="s">
        <v>196</v>
      </c>
      <c r="U234" s="220">
        <v>0.18</v>
      </c>
      <c r="V234" s="220">
        <f>ROUND(E234*U234,2)</f>
        <v>0.54</v>
      </c>
      <c r="W234" s="220"/>
      <c r="X234" s="220" t="s">
        <v>197</v>
      </c>
      <c r="Y234" s="220" t="s">
        <v>198</v>
      </c>
      <c r="Z234" s="210"/>
      <c r="AA234" s="210"/>
      <c r="AB234" s="210"/>
      <c r="AC234" s="210"/>
      <c r="AD234" s="210"/>
      <c r="AE234" s="210"/>
      <c r="AF234" s="210"/>
      <c r="AG234" s="210" t="s">
        <v>199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">
      <c r="A235" s="217"/>
      <c r="B235" s="218"/>
      <c r="C235" s="252" t="s">
        <v>832</v>
      </c>
      <c r="D235" s="221"/>
      <c r="E235" s="222"/>
      <c r="F235" s="220"/>
      <c r="G235" s="220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10"/>
      <c r="AA235" s="210"/>
      <c r="AB235" s="210"/>
      <c r="AC235" s="210"/>
      <c r="AD235" s="210"/>
      <c r="AE235" s="210"/>
      <c r="AF235" s="210"/>
      <c r="AG235" s="210" t="s">
        <v>203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">
      <c r="A236" s="217"/>
      <c r="B236" s="218"/>
      <c r="C236" s="252" t="s">
        <v>833</v>
      </c>
      <c r="D236" s="221"/>
      <c r="E236" s="222">
        <v>3</v>
      </c>
      <c r="F236" s="220"/>
      <c r="G236" s="220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20"/>
      <c r="Z236" s="210"/>
      <c r="AA236" s="210"/>
      <c r="AB236" s="210"/>
      <c r="AC236" s="210"/>
      <c r="AD236" s="210"/>
      <c r="AE236" s="210"/>
      <c r="AF236" s="210"/>
      <c r="AG236" s="210" t="s">
        <v>203</v>
      </c>
      <c r="AH236" s="210">
        <v>5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x14ac:dyDescent="0.2">
      <c r="A237" s="224" t="s">
        <v>190</v>
      </c>
      <c r="B237" s="225" t="s">
        <v>152</v>
      </c>
      <c r="C237" s="249" t="s">
        <v>153</v>
      </c>
      <c r="D237" s="226"/>
      <c r="E237" s="227"/>
      <c r="F237" s="228"/>
      <c r="G237" s="228">
        <f>SUMIF(AG238:AG242,"&lt;&gt;NOR",G238:G242)</f>
        <v>0</v>
      </c>
      <c r="H237" s="228"/>
      <c r="I237" s="228">
        <f>SUM(I238:I242)</f>
        <v>0</v>
      </c>
      <c r="J237" s="228"/>
      <c r="K237" s="228">
        <f>SUM(K238:K242)</f>
        <v>0</v>
      </c>
      <c r="L237" s="228"/>
      <c r="M237" s="228">
        <f>SUM(M238:M242)</f>
        <v>0</v>
      </c>
      <c r="N237" s="227"/>
      <c r="O237" s="227">
        <f>SUM(O238:O242)</f>
        <v>0</v>
      </c>
      <c r="P237" s="227"/>
      <c r="Q237" s="227">
        <f>SUM(Q238:Q242)</f>
        <v>0</v>
      </c>
      <c r="R237" s="228"/>
      <c r="S237" s="228"/>
      <c r="T237" s="229"/>
      <c r="U237" s="223"/>
      <c r="V237" s="223">
        <f>SUM(V238:V242)</f>
        <v>1.61</v>
      </c>
      <c r="W237" s="223"/>
      <c r="X237" s="223"/>
      <c r="Y237" s="223"/>
      <c r="AG237" t="s">
        <v>191</v>
      </c>
    </row>
    <row r="238" spans="1:60" ht="22.5" outlineLevel="1" x14ac:dyDescent="0.2">
      <c r="A238" s="231">
        <v>36</v>
      </c>
      <c r="B238" s="232" t="s">
        <v>834</v>
      </c>
      <c r="C238" s="250" t="s">
        <v>835</v>
      </c>
      <c r="D238" s="233" t="s">
        <v>352</v>
      </c>
      <c r="E238" s="234">
        <v>7.5929599999999997</v>
      </c>
      <c r="F238" s="235"/>
      <c r="G238" s="236">
        <f>ROUND(E238*F238,2)</f>
        <v>0</v>
      </c>
      <c r="H238" s="235"/>
      <c r="I238" s="236">
        <f>ROUND(E238*H238,2)</f>
        <v>0</v>
      </c>
      <c r="J238" s="235"/>
      <c r="K238" s="236">
        <f>ROUND(E238*J238,2)</f>
        <v>0</v>
      </c>
      <c r="L238" s="236">
        <v>21</v>
      </c>
      <c r="M238" s="236">
        <f>G238*(1+L238/100)</f>
        <v>0</v>
      </c>
      <c r="N238" s="234">
        <v>0</v>
      </c>
      <c r="O238" s="234">
        <f>ROUND(E238*N238,2)</f>
        <v>0</v>
      </c>
      <c r="P238" s="234">
        <v>0</v>
      </c>
      <c r="Q238" s="234">
        <f>ROUND(E238*P238,2)</f>
        <v>0</v>
      </c>
      <c r="R238" s="236" t="s">
        <v>740</v>
      </c>
      <c r="S238" s="236" t="s">
        <v>196</v>
      </c>
      <c r="T238" s="237" t="s">
        <v>196</v>
      </c>
      <c r="U238" s="220">
        <v>0.21149999999999999</v>
      </c>
      <c r="V238" s="220">
        <f>ROUND(E238*U238,2)</f>
        <v>1.61</v>
      </c>
      <c r="W238" s="220"/>
      <c r="X238" s="220" t="s">
        <v>353</v>
      </c>
      <c r="Y238" s="220" t="s">
        <v>198</v>
      </c>
      <c r="Z238" s="210"/>
      <c r="AA238" s="210"/>
      <c r="AB238" s="210"/>
      <c r="AC238" s="210"/>
      <c r="AD238" s="210"/>
      <c r="AE238" s="210"/>
      <c r="AF238" s="210"/>
      <c r="AG238" s="210" t="s">
        <v>606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2" x14ac:dyDescent="0.2">
      <c r="A239" s="217"/>
      <c r="B239" s="218"/>
      <c r="C239" s="251" t="s">
        <v>836</v>
      </c>
      <c r="D239" s="239"/>
      <c r="E239" s="239"/>
      <c r="F239" s="239"/>
      <c r="G239" s="239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201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2" x14ac:dyDescent="0.2">
      <c r="A240" s="217"/>
      <c r="B240" s="218"/>
      <c r="C240" s="252" t="s">
        <v>356</v>
      </c>
      <c r="D240" s="221"/>
      <c r="E240" s="222"/>
      <c r="F240" s="220"/>
      <c r="G240" s="22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20"/>
      <c r="Z240" s="210"/>
      <c r="AA240" s="210"/>
      <c r="AB240" s="210"/>
      <c r="AC240" s="210"/>
      <c r="AD240" s="210"/>
      <c r="AE240" s="210"/>
      <c r="AF240" s="210"/>
      <c r="AG240" s="210" t="s">
        <v>203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">
      <c r="A241" s="217"/>
      <c r="B241" s="218"/>
      <c r="C241" s="252" t="s">
        <v>837</v>
      </c>
      <c r="D241" s="221"/>
      <c r="E241" s="222"/>
      <c r="F241" s="220"/>
      <c r="G241" s="22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10"/>
      <c r="AA241" s="210"/>
      <c r="AB241" s="210"/>
      <c r="AC241" s="210"/>
      <c r="AD241" s="210"/>
      <c r="AE241" s="210"/>
      <c r="AF241" s="210"/>
      <c r="AG241" s="210" t="s">
        <v>203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">
      <c r="A242" s="217"/>
      <c r="B242" s="218"/>
      <c r="C242" s="252" t="s">
        <v>838</v>
      </c>
      <c r="D242" s="221"/>
      <c r="E242" s="222">
        <v>7.5929599999999997</v>
      </c>
      <c r="F242" s="220"/>
      <c r="G242" s="220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220"/>
      <c r="Z242" s="210"/>
      <c r="AA242" s="210"/>
      <c r="AB242" s="210"/>
      <c r="AC242" s="210"/>
      <c r="AD242" s="210"/>
      <c r="AE242" s="210"/>
      <c r="AF242" s="210"/>
      <c r="AG242" s="210" t="s">
        <v>203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x14ac:dyDescent="0.2">
      <c r="A243" s="224" t="s">
        <v>190</v>
      </c>
      <c r="B243" s="225" t="s">
        <v>156</v>
      </c>
      <c r="C243" s="249" t="s">
        <v>157</v>
      </c>
      <c r="D243" s="226"/>
      <c r="E243" s="227"/>
      <c r="F243" s="228"/>
      <c r="G243" s="228">
        <f>SUMIF(AG244:AG258,"&lt;&gt;NOR",G244:G258)</f>
        <v>0</v>
      </c>
      <c r="H243" s="228"/>
      <c r="I243" s="228">
        <f>SUM(I244:I258)</f>
        <v>0</v>
      </c>
      <c r="J243" s="228"/>
      <c r="K243" s="228">
        <f>SUM(K244:K258)</f>
        <v>0</v>
      </c>
      <c r="L243" s="228"/>
      <c r="M243" s="228">
        <f>SUM(M244:M258)</f>
        <v>0</v>
      </c>
      <c r="N243" s="227"/>
      <c r="O243" s="227">
        <f>SUM(O244:O258)</f>
        <v>0</v>
      </c>
      <c r="P243" s="227"/>
      <c r="Q243" s="227">
        <f>SUM(Q244:Q258)</f>
        <v>0</v>
      </c>
      <c r="R243" s="228"/>
      <c r="S243" s="228"/>
      <c r="T243" s="229"/>
      <c r="U243" s="223"/>
      <c r="V243" s="223">
        <f>SUM(V244:V258)</f>
        <v>0.01</v>
      </c>
      <c r="W243" s="223"/>
      <c r="X243" s="223"/>
      <c r="Y243" s="223"/>
      <c r="AG243" t="s">
        <v>191</v>
      </c>
    </row>
    <row r="244" spans="1:60" outlineLevel="1" x14ac:dyDescent="0.2">
      <c r="A244" s="231">
        <v>37</v>
      </c>
      <c r="B244" s="232" t="s">
        <v>393</v>
      </c>
      <c r="C244" s="250" t="s">
        <v>394</v>
      </c>
      <c r="D244" s="233" t="s">
        <v>352</v>
      </c>
      <c r="E244" s="234">
        <v>7.1999999999999995E-2</v>
      </c>
      <c r="F244" s="235"/>
      <c r="G244" s="236">
        <f>ROUND(E244*F244,2)</f>
        <v>0</v>
      </c>
      <c r="H244" s="235"/>
      <c r="I244" s="236">
        <f>ROUND(E244*H244,2)</f>
        <v>0</v>
      </c>
      <c r="J244" s="235"/>
      <c r="K244" s="236">
        <f>ROUND(E244*J244,2)</f>
        <v>0</v>
      </c>
      <c r="L244" s="236">
        <v>21</v>
      </c>
      <c r="M244" s="236">
        <f>G244*(1+L244/100)</f>
        <v>0</v>
      </c>
      <c r="N244" s="234">
        <v>0</v>
      </c>
      <c r="O244" s="234">
        <f>ROUND(E244*N244,2)</f>
        <v>0</v>
      </c>
      <c r="P244" s="234">
        <v>0</v>
      </c>
      <c r="Q244" s="234">
        <f>ROUND(E244*P244,2)</f>
        <v>0</v>
      </c>
      <c r="R244" s="236" t="s">
        <v>395</v>
      </c>
      <c r="S244" s="236" t="s">
        <v>196</v>
      </c>
      <c r="T244" s="237" t="s">
        <v>196</v>
      </c>
      <c r="U244" s="220">
        <v>0.16400000000000001</v>
      </c>
      <c r="V244" s="220">
        <f>ROUND(E244*U244,2)</f>
        <v>0.01</v>
      </c>
      <c r="W244" s="220"/>
      <c r="X244" s="220" t="s">
        <v>396</v>
      </c>
      <c r="Y244" s="220" t="s">
        <v>198</v>
      </c>
      <c r="Z244" s="210"/>
      <c r="AA244" s="210"/>
      <c r="AB244" s="210"/>
      <c r="AC244" s="210"/>
      <c r="AD244" s="210"/>
      <c r="AE244" s="210"/>
      <c r="AF244" s="210"/>
      <c r="AG244" s="210" t="s">
        <v>397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ht="22.5" outlineLevel="2" x14ac:dyDescent="0.2">
      <c r="A245" s="217"/>
      <c r="B245" s="218"/>
      <c r="C245" s="251" t="s">
        <v>398</v>
      </c>
      <c r="D245" s="239"/>
      <c r="E245" s="239"/>
      <c r="F245" s="239"/>
      <c r="G245" s="239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10"/>
      <c r="AA245" s="210"/>
      <c r="AB245" s="210"/>
      <c r="AC245" s="210"/>
      <c r="AD245" s="210"/>
      <c r="AE245" s="210"/>
      <c r="AF245" s="210"/>
      <c r="AG245" s="210" t="s">
        <v>201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38" t="str">
        <f>C245</f>
        <v>se složením a hrubým urovnáním nebo s přeložením na jiný dopravní prostředek kromě lodi, vč. příplatku za každých dalších i započatých 1000 m přes 1000 m,</v>
      </c>
      <c r="BB245" s="210"/>
      <c r="BC245" s="210"/>
      <c r="BD245" s="210"/>
      <c r="BE245" s="210"/>
      <c r="BF245" s="210"/>
      <c r="BG245" s="210"/>
      <c r="BH245" s="210"/>
    </row>
    <row r="246" spans="1:60" outlineLevel="2" x14ac:dyDescent="0.2">
      <c r="A246" s="217"/>
      <c r="B246" s="218"/>
      <c r="C246" s="252" t="s">
        <v>399</v>
      </c>
      <c r="D246" s="221"/>
      <c r="E246" s="222"/>
      <c r="F246" s="220"/>
      <c r="G246" s="220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20"/>
      <c r="Z246" s="210"/>
      <c r="AA246" s="210"/>
      <c r="AB246" s="210"/>
      <c r="AC246" s="210"/>
      <c r="AD246" s="210"/>
      <c r="AE246" s="210"/>
      <c r="AF246" s="210"/>
      <c r="AG246" s="210" t="s">
        <v>203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">
      <c r="A247" s="217"/>
      <c r="B247" s="218"/>
      <c r="C247" s="252" t="s">
        <v>839</v>
      </c>
      <c r="D247" s="221"/>
      <c r="E247" s="222"/>
      <c r="F247" s="220"/>
      <c r="G247" s="220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20"/>
      <c r="Z247" s="210"/>
      <c r="AA247" s="210"/>
      <c r="AB247" s="210"/>
      <c r="AC247" s="210"/>
      <c r="AD247" s="210"/>
      <c r="AE247" s="210"/>
      <c r="AF247" s="210"/>
      <c r="AG247" s="210" t="s">
        <v>203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">
      <c r="A248" s="217"/>
      <c r="B248" s="218"/>
      <c r="C248" s="252" t="s">
        <v>840</v>
      </c>
      <c r="D248" s="221"/>
      <c r="E248" s="222">
        <v>7.1999999999999995E-2</v>
      </c>
      <c r="F248" s="220"/>
      <c r="G248" s="22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20"/>
      <c r="Z248" s="210"/>
      <c r="AA248" s="210"/>
      <c r="AB248" s="210"/>
      <c r="AC248" s="210"/>
      <c r="AD248" s="210"/>
      <c r="AE248" s="210"/>
      <c r="AF248" s="210"/>
      <c r="AG248" s="210" t="s">
        <v>203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31">
        <v>38</v>
      </c>
      <c r="B249" s="232" t="s">
        <v>379</v>
      </c>
      <c r="C249" s="250" t="s">
        <v>380</v>
      </c>
      <c r="D249" s="233" t="s">
        <v>352</v>
      </c>
      <c r="E249" s="234">
        <v>7.1999999999999995E-2</v>
      </c>
      <c r="F249" s="235"/>
      <c r="G249" s="236">
        <f>ROUND(E249*F249,2)</f>
        <v>0</v>
      </c>
      <c r="H249" s="235"/>
      <c r="I249" s="236">
        <f>ROUND(E249*H249,2)</f>
        <v>0</v>
      </c>
      <c r="J249" s="235"/>
      <c r="K249" s="236">
        <f>ROUND(E249*J249,2)</f>
        <v>0</v>
      </c>
      <c r="L249" s="236">
        <v>21</v>
      </c>
      <c r="M249" s="236">
        <f>G249*(1+L249/100)</f>
        <v>0</v>
      </c>
      <c r="N249" s="234">
        <v>0</v>
      </c>
      <c r="O249" s="234">
        <f>ROUND(E249*N249,2)</f>
        <v>0</v>
      </c>
      <c r="P249" s="234">
        <v>0</v>
      </c>
      <c r="Q249" s="234">
        <f>ROUND(E249*P249,2)</f>
        <v>0</v>
      </c>
      <c r="R249" s="236" t="s">
        <v>381</v>
      </c>
      <c r="S249" s="236" t="s">
        <v>196</v>
      </c>
      <c r="T249" s="237" t="s">
        <v>196</v>
      </c>
      <c r="U249" s="220">
        <v>4.2000000000000003E-2</v>
      </c>
      <c r="V249" s="220">
        <f>ROUND(E249*U249,2)</f>
        <v>0</v>
      </c>
      <c r="W249" s="220"/>
      <c r="X249" s="220" t="s">
        <v>396</v>
      </c>
      <c r="Y249" s="220" t="s">
        <v>198</v>
      </c>
      <c r="Z249" s="210"/>
      <c r="AA249" s="210"/>
      <c r="AB249" s="210"/>
      <c r="AC249" s="210"/>
      <c r="AD249" s="210"/>
      <c r="AE249" s="210"/>
      <c r="AF249" s="210"/>
      <c r="AG249" s="210" t="s">
        <v>397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2" x14ac:dyDescent="0.2">
      <c r="A250" s="217"/>
      <c r="B250" s="218"/>
      <c r="C250" s="251" t="s">
        <v>382</v>
      </c>
      <c r="D250" s="239"/>
      <c r="E250" s="239"/>
      <c r="F250" s="239"/>
      <c r="G250" s="239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20"/>
      <c r="Z250" s="210"/>
      <c r="AA250" s="210"/>
      <c r="AB250" s="210"/>
      <c r="AC250" s="210"/>
      <c r="AD250" s="210"/>
      <c r="AE250" s="210"/>
      <c r="AF250" s="210"/>
      <c r="AG250" s="210" t="s">
        <v>201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">
      <c r="A251" s="217"/>
      <c r="B251" s="218"/>
      <c r="C251" s="252" t="s">
        <v>399</v>
      </c>
      <c r="D251" s="221"/>
      <c r="E251" s="222"/>
      <c r="F251" s="220"/>
      <c r="G251" s="220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20"/>
      <c r="Z251" s="210"/>
      <c r="AA251" s="210"/>
      <c r="AB251" s="210"/>
      <c r="AC251" s="210"/>
      <c r="AD251" s="210"/>
      <c r="AE251" s="210"/>
      <c r="AF251" s="210"/>
      <c r="AG251" s="210" t="s">
        <v>203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">
      <c r="A252" s="217"/>
      <c r="B252" s="218"/>
      <c r="C252" s="252" t="s">
        <v>839</v>
      </c>
      <c r="D252" s="221"/>
      <c r="E252" s="222"/>
      <c r="F252" s="220"/>
      <c r="G252" s="220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220"/>
      <c r="Z252" s="210"/>
      <c r="AA252" s="210"/>
      <c r="AB252" s="210"/>
      <c r="AC252" s="210"/>
      <c r="AD252" s="210"/>
      <c r="AE252" s="210"/>
      <c r="AF252" s="210"/>
      <c r="AG252" s="210" t="s">
        <v>203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">
      <c r="A253" s="217"/>
      <c r="B253" s="218"/>
      <c r="C253" s="252" t="s">
        <v>840</v>
      </c>
      <c r="D253" s="221"/>
      <c r="E253" s="222">
        <v>7.1999999999999995E-2</v>
      </c>
      <c r="F253" s="220"/>
      <c r="G253" s="220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10"/>
      <c r="AA253" s="210"/>
      <c r="AB253" s="210"/>
      <c r="AC253" s="210"/>
      <c r="AD253" s="210"/>
      <c r="AE253" s="210"/>
      <c r="AF253" s="210"/>
      <c r="AG253" s="210" t="s">
        <v>203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31">
        <v>39</v>
      </c>
      <c r="B254" s="232" t="s">
        <v>402</v>
      </c>
      <c r="C254" s="250" t="s">
        <v>403</v>
      </c>
      <c r="D254" s="233" t="s">
        <v>352</v>
      </c>
      <c r="E254" s="234">
        <v>7.1999999999999995E-2</v>
      </c>
      <c r="F254" s="235"/>
      <c r="G254" s="236">
        <f>ROUND(E254*F254,2)</f>
        <v>0</v>
      </c>
      <c r="H254" s="235"/>
      <c r="I254" s="236">
        <f>ROUND(E254*H254,2)</f>
        <v>0</v>
      </c>
      <c r="J254" s="235"/>
      <c r="K254" s="236">
        <f>ROUND(E254*J254,2)</f>
        <v>0</v>
      </c>
      <c r="L254" s="236">
        <v>21</v>
      </c>
      <c r="M254" s="236">
        <f>G254*(1+L254/100)</f>
        <v>0</v>
      </c>
      <c r="N254" s="234">
        <v>0</v>
      </c>
      <c r="O254" s="234">
        <f>ROUND(E254*N254,2)</f>
        <v>0</v>
      </c>
      <c r="P254" s="234">
        <v>0</v>
      </c>
      <c r="Q254" s="234">
        <f>ROUND(E254*P254,2)</f>
        <v>0</v>
      </c>
      <c r="R254" s="236" t="s">
        <v>381</v>
      </c>
      <c r="S254" s="236" t="s">
        <v>196</v>
      </c>
      <c r="T254" s="237" t="s">
        <v>196</v>
      </c>
      <c r="U254" s="220">
        <v>6.0000000000000001E-3</v>
      </c>
      <c r="V254" s="220">
        <f>ROUND(E254*U254,2)</f>
        <v>0</v>
      </c>
      <c r="W254" s="220"/>
      <c r="X254" s="220" t="s">
        <v>396</v>
      </c>
      <c r="Y254" s="220" t="s">
        <v>198</v>
      </c>
      <c r="Z254" s="210"/>
      <c r="AA254" s="210"/>
      <c r="AB254" s="210"/>
      <c r="AC254" s="210"/>
      <c r="AD254" s="210"/>
      <c r="AE254" s="210"/>
      <c r="AF254" s="210"/>
      <c r="AG254" s="210" t="s">
        <v>397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2" x14ac:dyDescent="0.2">
      <c r="A255" s="217"/>
      <c r="B255" s="218"/>
      <c r="C255" s="251" t="s">
        <v>404</v>
      </c>
      <c r="D255" s="239"/>
      <c r="E255" s="239"/>
      <c r="F255" s="239"/>
      <c r="G255" s="239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10"/>
      <c r="AA255" s="210"/>
      <c r="AB255" s="210"/>
      <c r="AC255" s="210"/>
      <c r="AD255" s="210"/>
      <c r="AE255" s="210"/>
      <c r="AF255" s="210"/>
      <c r="AG255" s="210" t="s">
        <v>201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2" x14ac:dyDescent="0.2">
      <c r="A256" s="217"/>
      <c r="B256" s="218"/>
      <c r="C256" s="252" t="s">
        <v>399</v>
      </c>
      <c r="D256" s="221"/>
      <c r="E256" s="222"/>
      <c r="F256" s="220"/>
      <c r="G256" s="220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20"/>
      <c r="Z256" s="210"/>
      <c r="AA256" s="210"/>
      <c r="AB256" s="210"/>
      <c r="AC256" s="210"/>
      <c r="AD256" s="210"/>
      <c r="AE256" s="210"/>
      <c r="AF256" s="210"/>
      <c r="AG256" s="210" t="s">
        <v>203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">
      <c r="A257" s="217"/>
      <c r="B257" s="218"/>
      <c r="C257" s="252" t="s">
        <v>839</v>
      </c>
      <c r="D257" s="221"/>
      <c r="E257" s="222"/>
      <c r="F257" s="220"/>
      <c r="G257" s="220"/>
      <c r="H257" s="220"/>
      <c r="I257" s="220"/>
      <c r="J257" s="220"/>
      <c r="K257" s="220"/>
      <c r="L257" s="220"/>
      <c r="M257" s="220"/>
      <c r="N257" s="219"/>
      <c r="O257" s="219"/>
      <c r="P257" s="219"/>
      <c r="Q257" s="219"/>
      <c r="R257" s="220"/>
      <c r="S257" s="220"/>
      <c r="T257" s="220"/>
      <c r="U257" s="220"/>
      <c r="V257" s="220"/>
      <c r="W257" s="220"/>
      <c r="X257" s="220"/>
      <c r="Y257" s="220"/>
      <c r="Z257" s="210"/>
      <c r="AA257" s="210"/>
      <c r="AB257" s="210"/>
      <c r="AC257" s="210"/>
      <c r="AD257" s="210"/>
      <c r="AE257" s="210"/>
      <c r="AF257" s="210"/>
      <c r="AG257" s="210" t="s">
        <v>203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">
      <c r="A258" s="217"/>
      <c r="B258" s="218"/>
      <c r="C258" s="252" t="s">
        <v>840</v>
      </c>
      <c r="D258" s="221"/>
      <c r="E258" s="222">
        <v>7.1999999999999995E-2</v>
      </c>
      <c r="F258" s="220"/>
      <c r="G258" s="220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20"/>
      <c r="Z258" s="210"/>
      <c r="AA258" s="210"/>
      <c r="AB258" s="210"/>
      <c r="AC258" s="210"/>
      <c r="AD258" s="210"/>
      <c r="AE258" s="210"/>
      <c r="AF258" s="210"/>
      <c r="AG258" s="210" t="s">
        <v>203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x14ac:dyDescent="0.2">
      <c r="A259" s="3"/>
      <c r="B259" s="4"/>
      <c r="C259" s="256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AE259">
        <v>15</v>
      </c>
      <c r="AF259">
        <v>21</v>
      </c>
      <c r="AG259" t="s">
        <v>176</v>
      </c>
    </row>
    <row r="260" spans="1:60" x14ac:dyDescent="0.2">
      <c r="A260" s="213"/>
      <c r="B260" s="214" t="s">
        <v>29</v>
      </c>
      <c r="C260" s="257"/>
      <c r="D260" s="215"/>
      <c r="E260" s="216"/>
      <c r="F260" s="216"/>
      <c r="G260" s="230">
        <f>G8+G95+G146+G156+G213+G228+G237+G243</f>
        <v>0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AE260">
        <f>SUMIF(L7:L258,AE259,G7:G258)</f>
        <v>0</v>
      </c>
      <c r="AF260">
        <f>SUMIF(L7:L258,AF259,G7:G258)</f>
        <v>0</v>
      </c>
      <c r="AG260" t="s">
        <v>460</v>
      </c>
    </row>
    <row r="261" spans="1:60" x14ac:dyDescent="0.2">
      <c r="C261" s="258"/>
      <c r="D261" s="10"/>
      <c r="AG261" t="s">
        <v>461</v>
      </c>
    </row>
    <row r="262" spans="1:60" x14ac:dyDescent="0.2">
      <c r="D262" s="10"/>
    </row>
    <row r="263" spans="1:60" x14ac:dyDescent="0.2">
      <c r="D263" s="10"/>
    </row>
    <row r="264" spans="1:60" x14ac:dyDescent="0.2">
      <c r="D264" s="10"/>
    </row>
    <row r="265" spans="1:60" x14ac:dyDescent="0.2">
      <c r="D265" s="10"/>
    </row>
    <row r="266" spans="1:60" x14ac:dyDescent="0.2">
      <c r="D266" s="10"/>
    </row>
    <row r="267" spans="1:60" x14ac:dyDescent="0.2">
      <c r="D267" s="10"/>
    </row>
    <row r="268" spans="1:60" x14ac:dyDescent="0.2">
      <c r="D268" s="10"/>
    </row>
    <row r="269" spans="1:60" x14ac:dyDescent="0.2">
      <c r="D269" s="10"/>
    </row>
    <row r="270" spans="1:60" x14ac:dyDescent="0.2">
      <c r="D270" s="10"/>
    </row>
    <row r="271" spans="1:60" x14ac:dyDescent="0.2">
      <c r="D271" s="10"/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yePq4FSSyjyF6576VNtPzOrFF9bfYBYLbNR0XN9G0koY+LGFPcuXNpSA1gryqgRQs+W0FqJ4/zl259rlMSv0g==" saltValue="joh2TJvRLLlTa9uzEuEkOA==" spinCount="100000" sheet="1" formatRows="0"/>
  <mergeCells count="31">
    <mergeCell ref="C255:G255"/>
    <mergeCell ref="C190:G190"/>
    <mergeCell ref="C215:G215"/>
    <mergeCell ref="C230:G230"/>
    <mergeCell ref="C239:G239"/>
    <mergeCell ref="C245:G245"/>
    <mergeCell ref="C250:G250"/>
    <mergeCell ref="C162:G162"/>
    <mergeCell ref="C166:G166"/>
    <mergeCell ref="C172:G172"/>
    <mergeCell ref="C177:G177"/>
    <mergeCell ref="C182:G182"/>
    <mergeCell ref="C187:G187"/>
    <mergeCell ref="C66:G66"/>
    <mergeCell ref="C81:G81"/>
    <mergeCell ref="C97:G97"/>
    <mergeCell ref="C125:G125"/>
    <mergeCell ref="C148:G148"/>
    <mergeCell ref="C158:G158"/>
    <mergeCell ref="C30:G30"/>
    <mergeCell ref="C35:G35"/>
    <mergeCell ref="C40:G40"/>
    <mergeCell ref="C45:G45"/>
    <mergeCell ref="C52:G52"/>
    <mergeCell ref="C65:G65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D43D5-D3C5-4E10-B644-3C8D6A21C21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163</v>
      </c>
      <c r="B1" s="195"/>
      <c r="C1" s="195"/>
      <c r="D1" s="195"/>
      <c r="E1" s="195"/>
      <c r="F1" s="195"/>
      <c r="G1" s="195"/>
      <c r="AG1" t="s">
        <v>164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165</v>
      </c>
    </row>
    <row r="3" spans="1:60" ht="24.95" customHeight="1" x14ac:dyDescent="0.2">
      <c r="A3" s="196" t="s">
        <v>8</v>
      </c>
      <c r="B3" s="49" t="s">
        <v>64</v>
      </c>
      <c r="C3" s="199" t="s">
        <v>65</v>
      </c>
      <c r="D3" s="197"/>
      <c r="E3" s="197"/>
      <c r="F3" s="197"/>
      <c r="G3" s="198"/>
      <c r="AC3" s="174" t="s">
        <v>165</v>
      </c>
      <c r="AG3" t="s">
        <v>166</v>
      </c>
    </row>
    <row r="4" spans="1:60" ht="24.95" customHeight="1" x14ac:dyDescent="0.2">
      <c r="A4" s="200" t="s">
        <v>9</v>
      </c>
      <c r="B4" s="201" t="s">
        <v>66</v>
      </c>
      <c r="C4" s="202" t="s">
        <v>67</v>
      </c>
      <c r="D4" s="203"/>
      <c r="E4" s="203"/>
      <c r="F4" s="203"/>
      <c r="G4" s="204"/>
      <c r="AG4" t="s">
        <v>167</v>
      </c>
    </row>
    <row r="5" spans="1:60" x14ac:dyDescent="0.2">
      <c r="D5" s="10"/>
    </row>
    <row r="6" spans="1:60" ht="38.25" x14ac:dyDescent="0.2">
      <c r="A6" s="206" t="s">
        <v>168</v>
      </c>
      <c r="B6" s="208" t="s">
        <v>169</v>
      </c>
      <c r="C6" s="208" t="s">
        <v>170</v>
      </c>
      <c r="D6" s="207" t="s">
        <v>171</v>
      </c>
      <c r="E6" s="206" t="s">
        <v>172</v>
      </c>
      <c r="F6" s="205" t="s">
        <v>173</v>
      </c>
      <c r="G6" s="206" t="s">
        <v>29</v>
      </c>
      <c r="H6" s="209" t="s">
        <v>30</v>
      </c>
      <c r="I6" s="209" t="s">
        <v>174</v>
      </c>
      <c r="J6" s="209" t="s">
        <v>31</v>
      </c>
      <c r="K6" s="209" t="s">
        <v>175</v>
      </c>
      <c r="L6" s="209" t="s">
        <v>176</v>
      </c>
      <c r="M6" s="209" t="s">
        <v>177</v>
      </c>
      <c r="N6" s="209" t="s">
        <v>178</v>
      </c>
      <c r="O6" s="209" t="s">
        <v>179</v>
      </c>
      <c r="P6" s="209" t="s">
        <v>180</v>
      </c>
      <c r="Q6" s="209" t="s">
        <v>181</v>
      </c>
      <c r="R6" s="209" t="s">
        <v>182</v>
      </c>
      <c r="S6" s="209" t="s">
        <v>183</v>
      </c>
      <c r="T6" s="209" t="s">
        <v>184</v>
      </c>
      <c r="U6" s="209" t="s">
        <v>185</v>
      </c>
      <c r="V6" s="209" t="s">
        <v>186</v>
      </c>
      <c r="W6" s="209" t="s">
        <v>187</v>
      </c>
      <c r="X6" s="209" t="s">
        <v>188</v>
      </c>
      <c r="Y6" s="209" t="s">
        <v>189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190</v>
      </c>
      <c r="B8" s="225" t="s">
        <v>118</v>
      </c>
      <c r="C8" s="249" t="s">
        <v>119</v>
      </c>
      <c r="D8" s="226"/>
      <c r="E8" s="227"/>
      <c r="F8" s="228"/>
      <c r="G8" s="228">
        <f>SUMIF(AG9:AG32,"&lt;&gt;NOR",G9:G32)</f>
        <v>0</v>
      </c>
      <c r="H8" s="228"/>
      <c r="I8" s="228">
        <f>SUM(I9:I32)</f>
        <v>0</v>
      </c>
      <c r="J8" s="228"/>
      <c r="K8" s="228">
        <f>SUM(K9:K32)</f>
        <v>0</v>
      </c>
      <c r="L8" s="228"/>
      <c r="M8" s="228">
        <f>SUM(M9:M32)</f>
        <v>0</v>
      </c>
      <c r="N8" s="227"/>
      <c r="O8" s="227">
        <f>SUM(O9:O32)</f>
        <v>0</v>
      </c>
      <c r="P8" s="227"/>
      <c r="Q8" s="227">
        <f>SUM(Q9:Q32)</f>
        <v>53.070000000000007</v>
      </c>
      <c r="R8" s="228"/>
      <c r="S8" s="228"/>
      <c r="T8" s="229"/>
      <c r="U8" s="223"/>
      <c r="V8" s="223">
        <f>SUM(V9:V32)</f>
        <v>27.679999999999996</v>
      </c>
      <c r="W8" s="223"/>
      <c r="X8" s="223"/>
      <c r="Y8" s="223"/>
      <c r="AG8" t="s">
        <v>191</v>
      </c>
    </row>
    <row r="9" spans="1:60" ht="22.5" outlineLevel="1" x14ac:dyDescent="0.2">
      <c r="A9" s="231">
        <v>1</v>
      </c>
      <c r="B9" s="232" t="s">
        <v>252</v>
      </c>
      <c r="C9" s="250" t="s">
        <v>253</v>
      </c>
      <c r="D9" s="233" t="s">
        <v>234</v>
      </c>
      <c r="E9" s="234">
        <v>25.3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0.11</v>
      </c>
      <c r="Q9" s="234">
        <f>ROUND(E9*P9,2)</f>
        <v>2.78</v>
      </c>
      <c r="R9" s="236" t="s">
        <v>249</v>
      </c>
      <c r="S9" s="236" t="s">
        <v>196</v>
      </c>
      <c r="T9" s="237" t="s">
        <v>196</v>
      </c>
      <c r="U9" s="220">
        <v>0.08</v>
      </c>
      <c r="V9" s="220">
        <f>ROUND(E9*U9,2)</f>
        <v>2.02</v>
      </c>
      <c r="W9" s="220"/>
      <c r="X9" s="220" t="s">
        <v>197</v>
      </c>
      <c r="Y9" s="220" t="s">
        <v>198</v>
      </c>
      <c r="Z9" s="210"/>
      <c r="AA9" s="210"/>
      <c r="AB9" s="210"/>
      <c r="AC9" s="210"/>
      <c r="AD9" s="210"/>
      <c r="AE9" s="210"/>
      <c r="AF9" s="210"/>
      <c r="AG9" s="210" t="s">
        <v>228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51" t="s">
        <v>254</v>
      </c>
      <c r="D10" s="239"/>
      <c r="E10" s="239"/>
      <c r="F10" s="239"/>
      <c r="G10" s="239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201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8" t="str">
        <f>C10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2" t="s">
        <v>255</v>
      </c>
      <c r="D11" s="221"/>
      <c r="E11" s="222"/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203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2" t="s">
        <v>256</v>
      </c>
      <c r="D12" s="221"/>
      <c r="E12" s="222"/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203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52" t="s">
        <v>841</v>
      </c>
      <c r="D13" s="221"/>
      <c r="E13" s="222">
        <v>25.3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203</v>
      </c>
      <c r="AH13" s="210">
        <v>5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33.75" outlineLevel="1" x14ac:dyDescent="0.2">
      <c r="A14" s="231">
        <v>2</v>
      </c>
      <c r="B14" s="232" t="s">
        <v>263</v>
      </c>
      <c r="C14" s="250" t="s">
        <v>264</v>
      </c>
      <c r="D14" s="233" t="s">
        <v>234</v>
      </c>
      <c r="E14" s="234">
        <v>253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4">
        <v>0</v>
      </c>
      <c r="O14" s="234">
        <f>ROUND(E14*N14,2)</f>
        <v>0</v>
      </c>
      <c r="P14" s="234">
        <v>0.11</v>
      </c>
      <c r="Q14" s="234">
        <f>ROUND(E14*P14,2)</f>
        <v>27.83</v>
      </c>
      <c r="R14" s="236" t="s">
        <v>249</v>
      </c>
      <c r="S14" s="236" t="s">
        <v>196</v>
      </c>
      <c r="T14" s="237" t="s">
        <v>196</v>
      </c>
      <c r="U14" s="220">
        <v>5.1499999999999997E-2</v>
      </c>
      <c r="V14" s="220">
        <f>ROUND(E14*U14,2)</f>
        <v>13.03</v>
      </c>
      <c r="W14" s="220"/>
      <c r="X14" s="220" t="s">
        <v>197</v>
      </c>
      <c r="Y14" s="220" t="s">
        <v>198</v>
      </c>
      <c r="Z14" s="210"/>
      <c r="AA14" s="210"/>
      <c r="AB14" s="210"/>
      <c r="AC14" s="210"/>
      <c r="AD14" s="210"/>
      <c r="AE14" s="210"/>
      <c r="AF14" s="210"/>
      <c r="AG14" s="210" t="s">
        <v>228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2" x14ac:dyDescent="0.2">
      <c r="A15" s="217"/>
      <c r="B15" s="218"/>
      <c r="C15" s="251" t="s">
        <v>254</v>
      </c>
      <c r="D15" s="239"/>
      <c r="E15" s="239"/>
      <c r="F15" s="239"/>
      <c r="G15" s="239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201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38" t="str">
        <f>C15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2" t="s">
        <v>265</v>
      </c>
      <c r="D16" s="221"/>
      <c r="E16" s="222"/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203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52" t="s">
        <v>266</v>
      </c>
      <c r="D17" s="221"/>
      <c r="E17" s="222"/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203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52" t="s">
        <v>842</v>
      </c>
      <c r="D18" s="221"/>
      <c r="E18" s="222">
        <v>253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203</v>
      </c>
      <c r="AH18" s="210">
        <v>5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31">
        <v>3</v>
      </c>
      <c r="B19" s="232" t="s">
        <v>843</v>
      </c>
      <c r="C19" s="250" t="s">
        <v>844</v>
      </c>
      <c r="D19" s="233" t="s">
        <v>234</v>
      </c>
      <c r="E19" s="234">
        <v>63.25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4">
        <v>0</v>
      </c>
      <c r="O19" s="234">
        <f>ROUND(E19*N19,2)</f>
        <v>0</v>
      </c>
      <c r="P19" s="234">
        <v>0.33</v>
      </c>
      <c r="Q19" s="234">
        <f>ROUND(E19*P19,2)</f>
        <v>20.87</v>
      </c>
      <c r="R19" s="236" t="s">
        <v>249</v>
      </c>
      <c r="S19" s="236" t="s">
        <v>196</v>
      </c>
      <c r="T19" s="237" t="s">
        <v>196</v>
      </c>
      <c r="U19" s="220">
        <v>0.184</v>
      </c>
      <c r="V19" s="220">
        <f>ROUND(E19*U19,2)</f>
        <v>11.64</v>
      </c>
      <c r="W19" s="220"/>
      <c r="X19" s="220" t="s">
        <v>197</v>
      </c>
      <c r="Y19" s="220" t="s">
        <v>198</v>
      </c>
      <c r="Z19" s="210"/>
      <c r="AA19" s="210"/>
      <c r="AB19" s="210"/>
      <c r="AC19" s="210"/>
      <c r="AD19" s="210"/>
      <c r="AE19" s="210"/>
      <c r="AF19" s="210"/>
      <c r="AG19" s="210" t="s">
        <v>199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2" x14ac:dyDescent="0.2">
      <c r="A20" s="217"/>
      <c r="B20" s="218"/>
      <c r="C20" s="251" t="s">
        <v>254</v>
      </c>
      <c r="D20" s="239"/>
      <c r="E20" s="239"/>
      <c r="F20" s="239"/>
      <c r="G20" s="239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201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38" t="str">
        <f>C20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52" t="s">
        <v>845</v>
      </c>
      <c r="D21" s="221"/>
      <c r="E21" s="222"/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203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52" t="s">
        <v>846</v>
      </c>
      <c r="D22" s="221"/>
      <c r="E22" s="222">
        <v>63.25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203</v>
      </c>
      <c r="AH22" s="210">
        <v>5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1">
        <v>4</v>
      </c>
      <c r="B23" s="232" t="s">
        <v>268</v>
      </c>
      <c r="C23" s="250" t="s">
        <v>269</v>
      </c>
      <c r="D23" s="233" t="s">
        <v>234</v>
      </c>
      <c r="E23" s="234">
        <v>278.3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4">
        <v>0</v>
      </c>
      <c r="O23" s="234">
        <f>ROUND(E23*N23,2)</f>
        <v>0</v>
      </c>
      <c r="P23" s="234">
        <v>0</v>
      </c>
      <c r="Q23" s="234">
        <f>ROUND(E23*P23,2)</f>
        <v>0</v>
      </c>
      <c r="R23" s="236" t="s">
        <v>249</v>
      </c>
      <c r="S23" s="236" t="s">
        <v>196</v>
      </c>
      <c r="T23" s="237" t="s">
        <v>196</v>
      </c>
      <c r="U23" s="220">
        <v>2E-3</v>
      </c>
      <c r="V23" s="220">
        <f>ROUND(E23*U23,2)</f>
        <v>0.56000000000000005</v>
      </c>
      <c r="W23" s="220"/>
      <c r="X23" s="220" t="s">
        <v>197</v>
      </c>
      <c r="Y23" s="220" t="s">
        <v>198</v>
      </c>
      <c r="Z23" s="210"/>
      <c r="AA23" s="210"/>
      <c r="AB23" s="210"/>
      <c r="AC23" s="210"/>
      <c r="AD23" s="210"/>
      <c r="AE23" s="210"/>
      <c r="AF23" s="210"/>
      <c r="AG23" s="210" t="s">
        <v>199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2" t="s">
        <v>270</v>
      </c>
      <c r="D24" s="221"/>
      <c r="E24" s="222"/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203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2" t="s">
        <v>256</v>
      </c>
      <c r="D25" s="221"/>
      <c r="E25" s="222"/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203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2" t="s">
        <v>841</v>
      </c>
      <c r="D26" s="221"/>
      <c r="E26" s="222">
        <v>25.3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203</v>
      </c>
      <c r="AH26" s="210">
        <v>5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52" t="s">
        <v>266</v>
      </c>
      <c r="D27" s="221"/>
      <c r="E27" s="222"/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203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52" t="s">
        <v>842</v>
      </c>
      <c r="D28" s="221"/>
      <c r="E28" s="222">
        <v>253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203</v>
      </c>
      <c r="AH28" s="210">
        <v>5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1">
        <v>5</v>
      </c>
      <c r="B29" s="232" t="s">
        <v>271</v>
      </c>
      <c r="C29" s="250" t="s">
        <v>272</v>
      </c>
      <c r="D29" s="233" t="s">
        <v>234</v>
      </c>
      <c r="E29" s="234">
        <v>12.65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4">
        <v>0</v>
      </c>
      <c r="O29" s="234">
        <f>ROUND(E29*N29,2)</f>
        <v>0</v>
      </c>
      <c r="P29" s="234">
        <v>0.126</v>
      </c>
      <c r="Q29" s="234">
        <f>ROUND(E29*P29,2)</f>
        <v>1.59</v>
      </c>
      <c r="R29" s="236" t="s">
        <v>249</v>
      </c>
      <c r="S29" s="236" t="s">
        <v>196</v>
      </c>
      <c r="T29" s="237" t="s">
        <v>196</v>
      </c>
      <c r="U29" s="220">
        <v>3.4000000000000002E-2</v>
      </c>
      <c r="V29" s="220">
        <f>ROUND(E29*U29,2)</f>
        <v>0.43</v>
      </c>
      <c r="W29" s="220"/>
      <c r="X29" s="220" t="s">
        <v>197</v>
      </c>
      <c r="Y29" s="220" t="s">
        <v>198</v>
      </c>
      <c r="Z29" s="210"/>
      <c r="AA29" s="210"/>
      <c r="AB29" s="210"/>
      <c r="AC29" s="210"/>
      <c r="AD29" s="210"/>
      <c r="AE29" s="210"/>
      <c r="AF29" s="210"/>
      <c r="AG29" s="210" t="s">
        <v>199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2" t="s">
        <v>273</v>
      </c>
      <c r="D30" s="221"/>
      <c r="E30" s="222"/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203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52" t="s">
        <v>274</v>
      </c>
      <c r="D31" s="221"/>
      <c r="E31" s="222"/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203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52" t="s">
        <v>847</v>
      </c>
      <c r="D32" s="221"/>
      <c r="E32" s="222">
        <v>12.65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203</v>
      </c>
      <c r="AH32" s="210">
        <v>5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24" t="s">
        <v>190</v>
      </c>
      <c r="B33" s="225" t="s">
        <v>134</v>
      </c>
      <c r="C33" s="249" t="s">
        <v>135</v>
      </c>
      <c r="D33" s="226"/>
      <c r="E33" s="227"/>
      <c r="F33" s="228"/>
      <c r="G33" s="228">
        <f>SUMIF(AG34:AG57,"&lt;&gt;NOR",G34:G57)</f>
        <v>0</v>
      </c>
      <c r="H33" s="228"/>
      <c r="I33" s="228">
        <f>SUM(I34:I57)</f>
        <v>0</v>
      </c>
      <c r="J33" s="228"/>
      <c r="K33" s="228">
        <f>SUM(K34:K57)</f>
        <v>0</v>
      </c>
      <c r="L33" s="228"/>
      <c r="M33" s="228">
        <f>SUM(M34:M57)</f>
        <v>0</v>
      </c>
      <c r="N33" s="227"/>
      <c r="O33" s="227">
        <f>SUM(O34:O57)</f>
        <v>63.28</v>
      </c>
      <c r="P33" s="227"/>
      <c r="Q33" s="227">
        <f>SUM(Q34:Q57)</f>
        <v>0</v>
      </c>
      <c r="R33" s="228"/>
      <c r="S33" s="228"/>
      <c r="T33" s="229"/>
      <c r="U33" s="223"/>
      <c r="V33" s="223">
        <f>SUM(V34:V57)</f>
        <v>28.72</v>
      </c>
      <c r="W33" s="223"/>
      <c r="X33" s="223"/>
      <c r="Y33" s="223"/>
      <c r="AG33" t="s">
        <v>191</v>
      </c>
    </row>
    <row r="34" spans="1:60" ht="22.5" outlineLevel="1" x14ac:dyDescent="0.2">
      <c r="A34" s="231">
        <v>6</v>
      </c>
      <c r="B34" s="232" t="s">
        <v>285</v>
      </c>
      <c r="C34" s="250" t="s">
        <v>280</v>
      </c>
      <c r="D34" s="233" t="s">
        <v>234</v>
      </c>
      <c r="E34" s="234">
        <v>25.3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4">
        <v>0.13188</v>
      </c>
      <c r="O34" s="234">
        <f>ROUND(E34*N34,2)</f>
        <v>3.34</v>
      </c>
      <c r="P34" s="234">
        <v>0</v>
      </c>
      <c r="Q34" s="234">
        <f>ROUND(E34*P34,2)</f>
        <v>0</v>
      </c>
      <c r="R34" s="236" t="s">
        <v>249</v>
      </c>
      <c r="S34" s="236" t="s">
        <v>196</v>
      </c>
      <c r="T34" s="237" t="s">
        <v>196</v>
      </c>
      <c r="U34" s="220">
        <v>4.9000000000000002E-2</v>
      </c>
      <c r="V34" s="220">
        <f>ROUND(E34*U34,2)</f>
        <v>1.24</v>
      </c>
      <c r="W34" s="220"/>
      <c r="X34" s="220" t="s">
        <v>197</v>
      </c>
      <c r="Y34" s="220" t="s">
        <v>198</v>
      </c>
      <c r="Z34" s="210"/>
      <c r="AA34" s="210"/>
      <c r="AB34" s="210"/>
      <c r="AC34" s="210"/>
      <c r="AD34" s="210"/>
      <c r="AE34" s="210"/>
      <c r="AF34" s="210"/>
      <c r="AG34" s="210" t="s">
        <v>199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51" t="s">
        <v>281</v>
      </c>
      <c r="D35" s="239"/>
      <c r="E35" s="239"/>
      <c r="F35" s="239"/>
      <c r="G35" s="239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201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2" t="s">
        <v>286</v>
      </c>
      <c r="D36" s="221"/>
      <c r="E36" s="222"/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203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52" t="s">
        <v>287</v>
      </c>
      <c r="D37" s="221"/>
      <c r="E37" s="222"/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203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52" t="s">
        <v>848</v>
      </c>
      <c r="D38" s="221"/>
      <c r="E38" s="222">
        <v>25.3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203</v>
      </c>
      <c r="AH38" s="210">
        <v>5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31">
        <v>7</v>
      </c>
      <c r="B39" s="232" t="s">
        <v>849</v>
      </c>
      <c r="C39" s="250" t="s">
        <v>850</v>
      </c>
      <c r="D39" s="233" t="s">
        <v>234</v>
      </c>
      <c r="E39" s="234">
        <v>63.25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4">
        <v>0.39561000000000002</v>
      </c>
      <c r="O39" s="234">
        <f>ROUND(E39*N39,2)</f>
        <v>25.02</v>
      </c>
      <c r="P39" s="234">
        <v>0</v>
      </c>
      <c r="Q39" s="234">
        <f>ROUND(E39*P39,2)</f>
        <v>0</v>
      </c>
      <c r="R39" s="236" t="s">
        <v>249</v>
      </c>
      <c r="S39" s="236" t="s">
        <v>196</v>
      </c>
      <c r="T39" s="237" t="s">
        <v>196</v>
      </c>
      <c r="U39" s="220">
        <v>0.12</v>
      </c>
      <c r="V39" s="220">
        <f>ROUND(E39*U39,2)</f>
        <v>7.59</v>
      </c>
      <c r="W39" s="220"/>
      <c r="X39" s="220" t="s">
        <v>197</v>
      </c>
      <c r="Y39" s="220" t="s">
        <v>198</v>
      </c>
      <c r="Z39" s="210"/>
      <c r="AA39" s="210"/>
      <c r="AB39" s="210"/>
      <c r="AC39" s="210"/>
      <c r="AD39" s="210"/>
      <c r="AE39" s="210"/>
      <c r="AF39" s="210"/>
      <c r="AG39" s="210" t="s">
        <v>199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51" t="s">
        <v>281</v>
      </c>
      <c r="D40" s="239"/>
      <c r="E40" s="239"/>
      <c r="F40" s="239"/>
      <c r="G40" s="239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201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2" t="s">
        <v>851</v>
      </c>
      <c r="D41" s="221"/>
      <c r="E41" s="222"/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203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17"/>
      <c r="B42" s="218"/>
      <c r="C42" s="252" t="s">
        <v>852</v>
      </c>
      <c r="D42" s="221"/>
      <c r="E42" s="222"/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203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52" t="s">
        <v>853</v>
      </c>
      <c r="D43" s="221"/>
      <c r="E43" s="222">
        <v>63.25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203</v>
      </c>
      <c r="AH43" s="210">
        <v>5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1">
        <v>8</v>
      </c>
      <c r="B44" s="232" t="s">
        <v>289</v>
      </c>
      <c r="C44" s="250" t="s">
        <v>290</v>
      </c>
      <c r="D44" s="233" t="s">
        <v>234</v>
      </c>
      <c r="E44" s="234">
        <v>278.3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21</v>
      </c>
      <c r="M44" s="236">
        <f>G44*(1+L44/100)</f>
        <v>0</v>
      </c>
      <c r="N44" s="234">
        <v>7.0200000000000002E-3</v>
      </c>
      <c r="O44" s="234">
        <f>ROUND(E44*N44,2)</f>
        <v>1.95</v>
      </c>
      <c r="P44" s="234">
        <v>0</v>
      </c>
      <c r="Q44" s="234">
        <f>ROUND(E44*P44,2)</f>
        <v>0</v>
      </c>
      <c r="R44" s="236" t="s">
        <v>249</v>
      </c>
      <c r="S44" s="236" t="s">
        <v>196</v>
      </c>
      <c r="T44" s="237" t="s">
        <v>196</v>
      </c>
      <c r="U44" s="220">
        <v>4.0000000000000001E-3</v>
      </c>
      <c r="V44" s="220">
        <f>ROUND(E44*U44,2)</f>
        <v>1.1100000000000001</v>
      </c>
      <c r="W44" s="220"/>
      <c r="X44" s="220" t="s">
        <v>197</v>
      </c>
      <c r="Y44" s="220" t="s">
        <v>198</v>
      </c>
      <c r="Z44" s="210"/>
      <c r="AA44" s="210"/>
      <c r="AB44" s="210"/>
      <c r="AC44" s="210"/>
      <c r="AD44" s="210"/>
      <c r="AE44" s="210"/>
      <c r="AF44" s="210"/>
      <c r="AG44" s="210" t="s">
        <v>199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52" t="s">
        <v>291</v>
      </c>
      <c r="D45" s="221"/>
      <c r="E45" s="222"/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203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52" t="s">
        <v>296</v>
      </c>
      <c r="D46" s="221"/>
      <c r="E46" s="222"/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203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52" t="s">
        <v>841</v>
      </c>
      <c r="D47" s="221"/>
      <c r="E47" s="222">
        <v>25.3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203</v>
      </c>
      <c r="AH47" s="210">
        <v>5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52" t="s">
        <v>854</v>
      </c>
      <c r="D48" s="221"/>
      <c r="E48" s="222"/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203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52" t="s">
        <v>842</v>
      </c>
      <c r="D49" s="221"/>
      <c r="E49" s="222">
        <v>253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203</v>
      </c>
      <c r="AH49" s="210">
        <v>5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31">
        <v>9</v>
      </c>
      <c r="B50" s="232" t="s">
        <v>855</v>
      </c>
      <c r="C50" s="250" t="s">
        <v>856</v>
      </c>
      <c r="D50" s="233" t="s">
        <v>234</v>
      </c>
      <c r="E50" s="234">
        <v>278.3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4">
        <v>5.9999999999999995E-4</v>
      </c>
      <c r="O50" s="234">
        <f>ROUND(E50*N50,2)</f>
        <v>0.17</v>
      </c>
      <c r="P50" s="234">
        <v>0</v>
      </c>
      <c r="Q50" s="234">
        <f>ROUND(E50*P50,2)</f>
        <v>0</v>
      </c>
      <c r="R50" s="236" t="s">
        <v>249</v>
      </c>
      <c r="S50" s="236" t="s">
        <v>196</v>
      </c>
      <c r="T50" s="237" t="s">
        <v>196</v>
      </c>
      <c r="U50" s="220">
        <v>2E-3</v>
      </c>
      <c r="V50" s="220">
        <f>ROUND(E50*U50,2)</f>
        <v>0.56000000000000005</v>
      </c>
      <c r="W50" s="220"/>
      <c r="X50" s="220" t="s">
        <v>197</v>
      </c>
      <c r="Y50" s="220" t="s">
        <v>198</v>
      </c>
      <c r="Z50" s="210"/>
      <c r="AA50" s="210"/>
      <c r="AB50" s="210"/>
      <c r="AC50" s="210"/>
      <c r="AD50" s="210"/>
      <c r="AE50" s="210"/>
      <c r="AF50" s="210"/>
      <c r="AG50" s="210" t="s">
        <v>199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2" t="s">
        <v>295</v>
      </c>
      <c r="D51" s="221"/>
      <c r="E51" s="222"/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203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17"/>
      <c r="B52" s="218"/>
      <c r="C52" s="252" t="s">
        <v>857</v>
      </c>
      <c r="D52" s="221"/>
      <c r="E52" s="222">
        <v>278.3</v>
      </c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203</v>
      </c>
      <c r="AH52" s="210">
        <v>5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31">
        <v>10</v>
      </c>
      <c r="B53" s="232" t="s">
        <v>311</v>
      </c>
      <c r="C53" s="250" t="s">
        <v>312</v>
      </c>
      <c r="D53" s="233" t="s">
        <v>234</v>
      </c>
      <c r="E53" s="234">
        <v>253</v>
      </c>
      <c r="F53" s="235"/>
      <c r="G53" s="236">
        <f>ROUND(E53*F53,2)</f>
        <v>0</v>
      </c>
      <c r="H53" s="235"/>
      <c r="I53" s="236">
        <f>ROUND(E53*H53,2)</f>
        <v>0</v>
      </c>
      <c r="J53" s="235"/>
      <c r="K53" s="236">
        <f>ROUND(E53*J53,2)</f>
        <v>0</v>
      </c>
      <c r="L53" s="236">
        <v>21</v>
      </c>
      <c r="M53" s="236">
        <f>G53*(1+L53/100)</f>
        <v>0</v>
      </c>
      <c r="N53" s="234">
        <v>0.12966</v>
      </c>
      <c r="O53" s="234">
        <f>ROUND(E53*N53,2)</f>
        <v>32.799999999999997</v>
      </c>
      <c r="P53" s="234">
        <v>0</v>
      </c>
      <c r="Q53" s="234">
        <f>ROUND(E53*P53,2)</f>
        <v>0</v>
      </c>
      <c r="R53" s="236" t="s">
        <v>249</v>
      </c>
      <c r="S53" s="236" t="s">
        <v>196</v>
      </c>
      <c r="T53" s="237" t="s">
        <v>196</v>
      </c>
      <c r="U53" s="220">
        <v>7.1999999999999995E-2</v>
      </c>
      <c r="V53" s="220">
        <f>ROUND(E53*U53,2)</f>
        <v>18.22</v>
      </c>
      <c r="W53" s="220"/>
      <c r="X53" s="220" t="s">
        <v>197</v>
      </c>
      <c r="Y53" s="220" t="s">
        <v>198</v>
      </c>
      <c r="Z53" s="210"/>
      <c r="AA53" s="210"/>
      <c r="AB53" s="210"/>
      <c r="AC53" s="210"/>
      <c r="AD53" s="210"/>
      <c r="AE53" s="210"/>
      <c r="AF53" s="210"/>
      <c r="AG53" s="210" t="s">
        <v>199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52" t="s">
        <v>266</v>
      </c>
      <c r="D54" s="221"/>
      <c r="E54" s="222"/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203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52" t="s">
        <v>304</v>
      </c>
      <c r="D55" s="221"/>
      <c r="E55" s="222"/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203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52" t="s">
        <v>314</v>
      </c>
      <c r="D56" s="221"/>
      <c r="E56" s="222"/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203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52" t="s">
        <v>858</v>
      </c>
      <c r="D57" s="221"/>
      <c r="E57" s="222">
        <v>253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203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x14ac:dyDescent="0.2">
      <c r="A58" s="224" t="s">
        <v>190</v>
      </c>
      <c r="B58" s="225" t="s">
        <v>144</v>
      </c>
      <c r="C58" s="249" t="s">
        <v>145</v>
      </c>
      <c r="D58" s="226"/>
      <c r="E58" s="227"/>
      <c r="F58" s="228"/>
      <c r="G58" s="228">
        <f>SUMIF(AG59:AG62,"&lt;&gt;NOR",G59:G62)</f>
        <v>0</v>
      </c>
      <c r="H58" s="228"/>
      <c r="I58" s="228">
        <f>SUM(I59:I62)</f>
        <v>0</v>
      </c>
      <c r="J58" s="228"/>
      <c r="K58" s="228">
        <f>SUM(K59:K62)</f>
        <v>0</v>
      </c>
      <c r="L58" s="228"/>
      <c r="M58" s="228">
        <f>SUM(M59:M62)</f>
        <v>0</v>
      </c>
      <c r="N58" s="227"/>
      <c r="O58" s="227">
        <f>SUM(O59:O62)</f>
        <v>0.79</v>
      </c>
      <c r="P58" s="227"/>
      <c r="Q58" s="227">
        <f>SUM(Q59:Q62)</f>
        <v>0</v>
      </c>
      <c r="R58" s="228"/>
      <c r="S58" s="228"/>
      <c r="T58" s="229"/>
      <c r="U58" s="223"/>
      <c r="V58" s="223">
        <f>SUM(V59:V62)</f>
        <v>4.6500000000000004</v>
      </c>
      <c r="W58" s="223"/>
      <c r="X58" s="223"/>
      <c r="Y58" s="223"/>
      <c r="AG58" t="s">
        <v>191</v>
      </c>
    </row>
    <row r="59" spans="1:60" outlineLevel="1" x14ac:dyDescent="0.2">
      <c r="A59" s="231">
        <v>11</v>
      </c>
      <c r="B59" s="232" t="s">
        <v>859</v>
      </c>
      <c r="C59" s="250" t="s">
        <v>860</v>
      </c>
      <c r="D59" s="233" t="s">
        <v>322</v>
      </c>
      <c r="E59" s="234">
        <v>3</v>
      </c>
      <c r="F59" s="235"/>
      <c r="G59" s="236">
        <f>ROUND(E59*F59,2)</f>
        <v>0</v>
      </c>
      <c r="H59" s="235"/>
      <c r="I59" s="236">
        <f>ROUND(E59*H59,2)</f>
        <v>0</v>
      </c>
      <c r="J59" s="235"/>
      <c r="K59" s="236">
        <f>ROUND(E59*J59,2)</f>
        <v>0</v>
      </c>
      <c r="L59" s="236">
        <v>21</v>
      </c>
      <c r="M59" s="236">
        <f>G59*(1+L59/100)</f>
        <v>0</v>
      </c>
      <c r="N59" s="234">
        <v>0.26469999999999999</v>
      </c>
      <c r="O59" s="234">
        <f>ROUND(E59*N59,2)</f>
        <v>0.79</v>
      </c>
      <c r="P59" s="234">
        <v>0</v>
      </c>
      <c r="Q59" s="234">
        <f>ROUND(E59*P59,2)</f>
        <v>0</v>
      </c>
      <c r="R59" s="236" t="s">
        <v>249</v>
      </c>
      <c r="S59" s="236" t="s">
        <v>196</v>
      </c>
      <c r="T59" s="237" t="s">
        <v>196</v>
      </c>
      <c r="U59" s="220">
        <v>1.5509999999999999</v>
      </c>
      <c r="V59" s="220">
        <f>ROUND(E59*U59,2)</f>
        <v>4.6500000000000004</v>
      </c>
      <c r="W59" s="220"/>
      <c r="X59" s="220" t="s">
        <v>197</v>
      </c>
      <c r="Y59" s="220" t="s">
        <v>198</v>
      </c>
      <c r="Z59" s="210"/>
      <c r="AA59" s="210"/>
      <c r="AB59" s="210"/>
      <c r="AC59" s="210"/>
      <c r="AD59" s="210"/>
      <c r="AE59" s="210"/>
      <c r="AF59" s="210"/>
      <c r="AG59" s="210" t="s">
        <v>199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33.75" outlineLevel="2" x14ac:dyDescent="0.2">
      <c r="A60" s="217"/>
      <c r="B60" s="218"/>
      <c r="C60" s="251" t="s">
        <v>323</v>
      </c>
      <c r="D60" s="239"/>
      <c r="E60" s="239"/>
      <c r="F60" s="239"/>
      <c r="G60" s="239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201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38" t="str">
        <f>C60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52" t="s">
        <v>861</v>
      </c>
      <c r="D61" s="221"/>
      <c r="E61" s="222">
        <v>1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203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52" t="s">
        <v>862</v>
      </c>
      <c r="D62" s="221"/>
      <c r="E62" s="222">
        <v>2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203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">
      <c r="A63" s="224" t="s">
        <v>190</v>
      </c>
      <c r="B63" s="225" t="s">
        <v>148</v>
      </c>
      <c r="C63" s="249" t="s">
        <v>149</v>
      </c>
      <c r="D63" s="226"/>
      <c r="E63" s="227"/>
      <c r="F63" s="228"/>
      <c r="G63" s="228">
        <f>SUMIF(AG64:AG86,"&lt;&gt;NOR",G64:G86)</f>
        <v>0</v>
      </c>
      <c r="H63" s="228"/>
      <c r="I63" s="228">
        <f>SUM(I64:I86)</f>
        <v>0</v>
      </c>
      <c r="J63" s="228"/>
      <c r="K63" s="228">
        <f>SUM(K64:K86)</f>
        <v>0</v>
      </c>
      <c r="L63" s="228"/>
      <c r="M63" s="228">
        <f>SUM(M64:M86)</f>
        <v>0</v>
      </c>
      <c r="N63" s="227"/>
      <c r="O63" s="227">
        <f>SUM(O64:O86)</f>
        <v>0.11</v>
      </c>
      <c r="P63" s="227"/>
      <c r="Q63" s="227">
        <f>SUM(Q64:Q86)</f>
        <v>0</v>
      </c>
      <c r="R63" s="228"/>
      <c r="S63" s="228"/>
      <c r="T63" s="229"/>
      <c r="U63" s="223"/>
      <c r="V63" s="223">
        <f>SUM(V64:V86)</f>
        <v>8.57</v>
      </c>
      <c r="W63" s="223"/>
      <c r="X63" s="223"/>
      <c r="Y63" s="223"/>
      <c r="AG63" t="s">
        <v>191</v>
      </c>
    </row>
    <row r="64" spans="1:60" outlineLevel="1" x14ac:dyDescent="0.2">
      <c r="A64" s="231">
        <v>12</v>
      </c>
      <c r="B64" s="232" t="s">
        <v>325</v>
      </c>
      <c r="C64" s="250" t="s">
        <v>326</v>
      </c>
      <c r="D64" s="233" t="s">
        <v>327</v>
      </c>
      <c r="E64" s="234">
        <v>24.6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4">
        <v>4.3E-3</v>
      </c>
      <c r="O64" s="234">
        <f>ROUND(E64*N64,2)</f>
        <v>0.11</v>
      </c>
      <c r="P64" s="234">
        <v>0</v>
      </c>
      <c r="Q64" s="234">
        <f>ROUND(E64*P64,2)</f>
        <v>0</v>
      </c>
      <c r="R64" s="236" t="s">
        <v>249</v>
      </c>
      <c r="S64" s="236" t="s">
        <v>196</v>
      </c>
      <c r="T64" s="237" t="s">
        <v>196</v>
      </c>
      <c r="U64" s="220">
        <v>0.20799999999999999</v>
      </c>
      <c r="V64" s="220">
        <f>ROUND(E64*U64,2)</f>
        <v>5.12</v>
      </c>
      <c r="W64" s="220"/>
      <c r="X64" s="220" t="s">
        <v>197</v>
      </c>
      <c r="Y64" s="220" t="s">
        <v>198</v>
      </c>
      <c r="Z64" s="210"/>
      <c r="AA64" s="210"/>
      <c r="AB64" s="210"/>
      <c r="AC64" s="210"/>
      <c r="AD64" s="210"/>
      <c r="AE64" s="210"/>
      <c r="AF64" s="210"/>
      <c r="AG64" s="210" t="s">
        <v>199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51" t="s">
        <v>328</v>
      </c>
      <c r="D65" s="239"/>
      <c r="E65" s="239"/>
      <c r="F65" s="239"/>
      <c r="G65" s="239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201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52" t="s">
        <v>329</v>
      </c>
      <c r="D66" s="221"/>
      <c r="E66" s="222"/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203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52" t="s">
        <v>863</v>
      </c>
      <c r="D67" s="221"/>
      <c r="E67" s="222">
        <v>24.6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203</v>
      </c>
      <c r="AH67" s="210">
        <v>5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1">
        <v>13</v>
      </c>
      <c r="B68" s="232" t="s">
        <v>331</v>
      </c>
      <c r="C68" s="250" t="s">
        <v>332</v>
      </c>
      <c r="D68" s="233" t="s">
        <v>327</v>
      </c>
      <c r="E68" s="234">
        <v>24.6</v>
      </c>
      <c r="F68" s="235"/>
      <c r="G68" s="236">
        <f>ROUND(E68*F68,2)</f>
        <v>0</v>
      </c>
      <c r="H68" s="235"/>
      <c r="I68" s="236">
        <f>ROUND(E68*H68,2)</f>
        <v>0</v>
      </c>
      <c r="J68" s="235"/>
      <c r="K68" s="236">
        <f>ROUND(E68*J68,2)</f>
        <v>0</v>
      </c>
      <c r="L68" s="236">
        <v>21</v>
      </c>
      <c r="M68" s="236">
        <f>G68*(1+L68/100)</f>
        <v>0</v>
      </c>
      <c r="N68" s="234">
        <v>1.0000000000000001E-5</v>
      </c>
      <c r="O68" s="234">
        <f>ROUND(E68*N68,2)</f>
        <v>0</v>
      </c>
      <c r="P68" s="234">
        <v>0</v>
      </c>
      <c r="Q68" s="234">
        <f>ROUND(E68*P68,2)</f>
        <v>0</v>
      </c>
      <c r="R68" s="236" t="s">
        <v>249</v>
      </c>
      <c r="S68" s="236" t="s">
        <v>196</v>
      </c>
      <c r="T68" s="237" t="s">
        <v>196</v>
      </c>
      <c r="U68" s="220">
        <v>3.5999999999999997E-2</v>
      </c>
      <c r="V68" s="220">
        <f>ROUND(E68*U68,2)</f>
        <v>0.89</v>
      </c>
      <c r="W68" s="220"/>
      <c r="X68" s="220" t="s">
        <v>197</v>
      </c>
      <c r="Y68" s="220" t="s">
        <v>198</v>
      </c>
      <c r="Z68" s="210"/>
      <c r="AA68" s="210"/>
      <c r="AB68" s="210"/>
      <c r="AC68" s="210"/>
      <c r="AD68" s="210"/>
      <c r="AE68" s="210"/>
      <c r="AF68" s="210"/>
      <c r="AG68" s="210" t="s">
        <v>199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51" t="s">
        <v>333</v>
      </c>
      <c r="D69" s="239"/>
      <c r="E69" s="239"/>
      <c r="F69" s="239"/>
      <c r="G69" s="239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201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52" t="s">
        <v>334</v>
      </c>
      <c r="D70" s="221"/>
      <c r="E70" s="222"/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203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52" t="s">
        <v>304</v>
      </c>
      <c r="D71" s="221"/>
      <c r="E71" s="222"/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203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52" t="s">
        <v>335</v>
      </c>
      <c r="D72" s="221"/>
      <c r="E72" s="222"/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203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52" t="s">
        <v>864</v>
      </c>
      <c r="D73" s="221"/>
      <c r="E73" s="222">
        <v>3.7</v>
      </c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203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17"/>
      <c r="B74" s="218"/>
      <c r="C74" s="252" t="s">
        <v>865</v>
      </c>
      <c r="D74" s="221"/>
      <c r="E74" s="222">
        <v>10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203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52" t="s">
        <v>866</v>
      </c>
      <c r="D75" s="221"/>
      <c r="E75" s="222">
        <v>7.2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203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17"/>
      <c r="B76" s="218"/>
      <c r="C76" s="252" t="s">
        <v>867</v>
      </c>
      <c r="D76" s="221"/>
      <c r="E76" s="222">
        <v>3.7</v>
      </c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203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31">
        <v>14</v>
      </c>
      <c r="B77" s="232" t="s">
        <v>341</v>
      </c>
      <c r="C77" s="250" t="s">
        <v>342</v>
      </c>
      <c r="D77" s="233" t="s">
        <v>327</v>
      </c>
      <c r="E77" s="234">
        <v>24.6</v>
      </c>
      <c r="F77" s="235"/>
      <c r="G77" s="236">
        <f>ROUND(E77*F77,2)</f>
        <v>0</v>
      </c>
      <c r="H77" s="235"/>
      <c r="I77" s="236">
        <f>ROUND(E77*H77,2)</f>
        <v>0</v>
      </c>
      <c r="J77" s="235"/>
      <c r="K77" s="236">
        <f>ROUND(E77*J77,2)</f>
        <v>0</v>
      </c>
      <c r="L77" s="236">
        <v>21</v>
      </c>
      <c r="M77" s="236">
        <f>G77*(1+L77/100)</f>
        <v>0</v>
      </c>
      <c r="N77" s="234">
        <v>0</v>
      </c>
      <c r="O77" s="234">
        <f>ROUND(E77*N77,2)</f>
        <v>0</v>
      </c>
      <c r="P77" s="234">
        <v>0</v>
      </c>
      <c r="Q77" s="234">
        <f>ROUND(E77*P77,2)</f>
        <v>0</v>
      </c>
      <c r="R77" s="236" t="s">
        <v>249</v>
      </c>
      <c r="S77" s="236" t="s">
        <v>196</v>
      </c>
      <c r="T77" s="237" t="s">
        <v>196</v>
      </c>
      <c r="U77" s="220">
        <v>6.7000000000000004E-2</v>
      </c>
      <c r="V77" s="220">
        <f>ROUND(E77*U77,2)</f>
        <v>1.65</v>
      </c>
      <c r="W77" s="220"/>
      <c r="X77" s="220" t="s">
        <v>197</v>
      </c>
      <c r="Y77" s="220" t="s">
        <v>198</v>
      </c>
      <c r="Z77" s="210"/>
      <c r="AA77" s="210"/>
      <c r="AB77" s="210"/>
      <c r="AC77" s="210"/>
      <c r="AD77" s="210"/>
      <c r="AE77" s="210"/>
      <c r="AF77" s="210"/>
      <c r="AG77" s="210" t="s">
        <v>199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51" t="s">
        <v>343</v>
      </c>
      <c r="D78" s="239"/>
      <c r="E78" s="239"/>
      <c r="F78" s="239"/>
      <c r="G78" s="239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201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52" t="s">
        <v>344</v>
      </c>
      <c r="D79" s="221"/>
      <c r="E79" s="222"/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203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52" t="s">
        <v>335</v>
      </c>
      <c r="D80" s="221"/>
      <c r="E80" s="222"/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203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17"/>
      <c r="B81" s="218"/>
      <c r="C81" s="252" t="s">
        <v>863</v>
      </c>
      <c r="D81" s="221"/>
      <c r="E81" s="222">
        <v>24.6</v>
      </c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203</v>
      </c>
      <c r="AH81" s="210">
        <v>5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31">
        <v>15</v>
      </c>
      <c r="B82" s="232" t="s">
        <v>345</v>
      </c>
      <c r="C82" s="250" t="s">
        <v>346</v>
      </c>
      <c r="D82" s="233" t="s">
        <v>327</v>
      </c>
      <c r="E82" s="234">
        <v>24.6</v>
      </c>
      <c r="F82" s="235"/>
      <c r="G82" s="236">
        <f>ROUND(E82*F82,2)</f>
        <v>0</v>
      </c>
      <c r="H82" s="235"/>
      <c r="I82" s="236">
        <f>ROUND(E82*H82,2)</f>
        <v>0</v>
      </c>
      <c r="J82" s="235"/>
      <c r="K82" s="236">
        <f>ROUND(E82*J82,2)</f>
        <v>0</v>
      </c>
      <c r="L82" s="236">
        <v>21</v>
      </c>
      <c r="M82" s="236">
        <f>G82*(1+L82/100)</f>
        <v>0</v>
      </c>
      <c r="N82" s="234">
        <v>0</v>
      </c>
      <c r="O82" s="234">
        <f>ROUND(E82*N82,2)</f>
        <v>0</v>
      </c>
      <c r="P82" s="234">
        <v>0</v>
      </c>
      <c r="Q82" s="234">
        <f>ROUND(E82*P82,2)</f>
        <v>0</v>
      </c>
      <c r="R82" s="236" t="s">
        <v>249</v>
      </c>
      <c r="S82" s="236" t="s">
        <v>196</v>
      </c>
      <c r="T82" s="237" t="s">
        <v>196</v>
      </c>
      <c r="U82" s="220">
        <v>3.6999999999999998E-2</v>
      </c>
      <c r="V82" s="220">
        <f>ROUND(E82*U82,2)</f>
        <v>0.91</v>
      </c>
      <c r="W82" s="220"/>
      <c r="X82" s="220" t="s">
        <v>197</v>
      </c>
      <c r="Y82" s="220" t="s">
        <v>198</v>
      </c>
      <c r="Z82" s="210"/>
      <c r="AA82" s="210"/>
      <c r="AB82" s="210"/>
      <c r="AC82" s="210"/>
      <c r="AD82" s="210"/>
      <c r="AE82" s="210"/>
      <c r="AF82" s="210"/>
      <c r="AG82" s="210" t="s">
        <v>199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51" t="s">
        <v>347</v>
      </c>
      <c r="D83" s="239"/>
      <c r="E83" s="239"/>
      <c r="F83" s="239"/>
      <c r="G83" s="239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201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52" t="s">
        <v>348</v>
      </c>
      <c r="D84" s="221"/>
      <c r="E84" s="222"/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203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17"/>
      <c r="B85" s="218"/>
      <c r="C85" s="252" t="s">
        <v>335</v>
      </c>
      <c r="D85" s="221"/>
      <c r="E85" s="222"/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203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52" t="s">
        <v>868</v>
      </c>
      <c r="D86" s="221"/>
      <c r="E86" s="222">
        <v>24.6</v>
      </c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203</v>
      </c>
      <c r="AH86" s="210">
        <v>5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x14ac:dyDescent="0.2">
      <c r="A87" s="224" t="s">
        <v>190</v>
      </c>
      <c r="B87" s="225" t="s">
        <v>152</v>
      </c>
      <c r="C87" s="249" t="s">
        <v>153</v>
      </c>
      <c r="D87" s="226"/>
      <c r="E87" s="227"/>
      <c r="F87" s="228"/>
      <c r="G87" s="228">
        <f>SUMIF(AG88:AG92,"&lt;&gt;NOR",G88:G92)</f>
        <v>0</v>
      </c>
      <c r="H87" s="228"/>
      <c r="I87" s="228">
        <f>SUM(I88:I92)</f>
        <v>0</v>
      </c>
      <c r="J87" s="228"/>
      <c r="K87" s="228">
        <f>SUM(K88:K92)</f>
        <v>0</v>
      </c>
      <c r="L87" s="228"/>
      <c r="M87" s="228">
        <f>SUM(M88:M92)</f>
        <v>0</v>
      </c>
      <c r="N87" s="227"/>
      <c r="O87" s="227">
        <f>SUM(O88:O92)</f>
        <v>0</v>
      </c>
      <c r="P87" s="227"/>
      <c r="Q87" s="227">
        <f>SUM(Q88:Q92)</f>
        <v>0</v>
      </c>
      <c r="R87" s="228"/>
      <c r="S87" s="228"/>
      <c r="T87" s="229"/>
      <c r="U87" s="223"/>
      <c r="V87" s="223">
        <f>SUM(V88:V92)</f>
        <v>1.03</v>
      </c>
      <c r="W87" s="223"/>
      <c r="X87" s="223"/>
      <c r="Y87" s="223"/>
      <c r="AG87" t="s">
        <v>191</v>
      </c>
    </row>
    <row r="88" spans="1:60" outlineLevel="1" x14ac:dyDescent="0.2">
      <c r="A88" s="231">
        <v>16</v>
      </c>
      <c r="B88" s="232" t="s">
        <v>350</v>
      </c>
      <c r="C88" s="250" t="s">
        <v>351</v>
      </c>
      <c r="D88" s="233" t="s">
        <v>352</v>
      </c>
      <c r="E88" s="234">
        <v>64.18365</v>
      </c>
      <c r="F88" s="235"/>
      <c r="G88" s="236">
        <f>ROUND(E88*F88,2)</f>
        <v>0</v>
      </c>
      <c r="H88" s="235"/>
      <c r="I88" s="236">
        <f>ROUND(E88*H88,2)</f>
        <v>0</v>
      </c>
      <c r="J88" s="235"/>
      <c r="K88" s="236">
        <f>ROUND(E88*J88,2)</f>
        <v>0</v>
      </c>
      <c r="L88" s="236">
        <v>21</v>
      </c>
      <c r="M88" s="236">
        <f>G88*(1+L88/100)</f>
        <v>0</v>
      </c>
      <c r="N88" s="234">
        <v>0</v>
      </c>
      <c r="O88" s="234">
        <f>ROUND(E88*N88,2)</f>
        <v>0</v>
      </c>
      <c r="P88" s="234">
        <v>0</v>
      </c>
      <c r="Q88" s="234">
        <f>ROUND(E88*P88,2)</f>
        <v>0</v>
      </c>
      <c r="R88" s="236" t="s">
        <v>249</v>
      </c>
      <c r="S88" s="236" t="s">
        <v>196</v>
      </c>
      <c r="T88" s="237" t="s">
        <v>196</v>
      </c>
      <c r="U88" s="220">
        <v>1.6E-2</v>
      </c>
      <c r="V88" s="220">
        <f>ROUND(E88*U88,2)</f>
        <v>1.03</v>
      </c>
      <c r="W88" s="220"/>
      <c r="X88" s="220" t="s">
        <v>353</v>
      </c>
      <c r="Y88" s="220" t="s">
        <v>198</v>
      </c>
      <c r="Z88" s="210"/>
      <c r="AA88" s="210"/>
      <c r="AB88" s="210"/>
      <c r="AC88" s="210"/>
      <c r="AD88" s="210"/>
      <c r="AE88" s="210"/>
      <c r="AF88" s="210"/>
      <c r="AG88" s="210" t="s">
        <v>354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51" t="s">
        <v>355</v>
      </c>
      <c r="D89" s="239"/>
      <c r="E89" s="239"/>
      <c r="F89" s="239"/>
      <c r="G89" s="239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201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52" t="s">
        <v>356</v>
      </c>
      <c r="D90" s="221"/>
      <c r="E90" s="222"/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203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52" t="s">
        <v>869</v>
      </c>
      <c r="D91" s="221"/>
      <c r="E91" s="222"/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203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52" t="s">
        <v>870</v>
      </c>
      <c r="D92" s="221"/>
      <c r="E92" s="222">
        <v>64.18365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203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x14ac:dyDescent="0.2">
      <c r="A93" s="224" t="s">
        <v>190</v>
      </c>
      <c r="B93" s="225" t="s">
        <v>156</v>
      </c>
      <c r="C93" s="249" t="s">
        <v>157</v>
      </c>
      <c r="D93" s="226"/>
      <c r="E93" s="227"/>
      <c r="F93" s="228"/>
      <c r="G93" s="228">
        <f>SUMIF(AG94:AG124,"&lt;&gt;NOR",G94:G124)</f>
        <v>0</v>
      </c>
      <c r="H93" s="228"/>
      <c r="I93" s="228">
        <f>SUM(I94:I124)</f>
        <v>0</v>
      </c>
      <c r="J93" s="228"/>
      <c r="K93" s="228">
        <f>SUM(K94:K124)</f>
        <v>0</v>
      </c>
      <c r="L93" s="228"/>
      <c r="M93" s="228">
        <f>SUM(M94:M124)</f>
        <v>0</v>
      </c>
      <c r="N93" s="227"/>
      <c r="O93" s="227">
        <f>SUM(O94:O124)</f>
        <v>0</v>
      </c>
      <c r="P93" s="227"/>
      <c r="Q93" s="227">
        <f>SUM(Q94:Q124)</f>
        <v>0</v>
      </c>
      <c r="R93" s="228"/>
      <c r="S93" s="228"/>
      <c r="T93" s="229"/>
      <c r="U93" s="223"/>
      <c r="V93" s="223">
        <f>SUM(V94:V124)</f>
        <v>9.1000000000000014</v>
      </c>
      <c r="W93" s="223"/>
      <c r="X93" s="223"/>
      <c r="Y93" s="223"/>
      <c r="AG93" t="s">
        <v>191</v>
      </c>
    </row>
    <row r="94" spans="1:60" ht="22.5" outlineLevel="1" x14ac:dyDescent="0.2">
      <c r="A94" s="231">
        <v>17</v>
      </c>
      <c r="B94" s="232" t="s">
        <v>359</v>
      </c>
      <c r="C94" s="250" t="s">
        <v>360</v>
      </c>
      <c r="D94" s="233" t="s">
        <v>352</v>
      </c>
      <c r="E94" s="234">
        <v>30.613</v>
      </c>
      <c r="F94" s="235"/>
      <c r="G94" s="236">
        <f>ROUND(E94*F94,2)</f>
        <v>0</v>
      </c>
      <c r="H94" s="235"/>
      <c r="I94" s="236">
        <f>ROUND(E94*H94,2)</f>
        <v>0</v>
      </c>
      <c r="J94" s="235"/>
      <c r="K94" s="236">
        <f>ROUND(E94*J94,2)</f>
        <v>0</v>
      </c>
      <c r="L94" s="236">
        <v>21</v>
      </c>
      <c r="M94" s="236">
        <f>G94*(1+L94/100)</f>
        <v>0</v>
      </c>
      <c r="N94" s="234">
        <v>0</v>
      </c>
      <c r="O94" s="234">
        <f>ROUND(E94*N94,2)</f>
        <v>0</v>
      </c>
      <c r="P94" s="234">
        <v>0</v>
      </c>
      <c r="Q94" s="234">
        <f>ROUND(E94*P94,2)</f>
        <v>0</v>
      </c>
      <c r="R94" s="236" t="s">
        <v>361</v>
      </c>
      <c r="S94" s="236" t="s">
        <v>196</v>
      </c>
      <c r="T94" s="237" t="s">
        <v>196</v>
      </c>
      <c r="U94" s="220">
        <v>0</v>
      </c>
      <c r="V94" s="220">
        <f>ROUND(E94*U94,2)</f>
        <v>0</v>
      </c>
      <c r="W94" s="220"/>
      <c r="X94" s="220" t="s">
        <v>197</v>
      </c>
      <c r="Y94" s="220" t="s">
        <v>198</v>
      </c>
      <c r="Z94" s="210"/>
      <c r="AA94" s="210"/>
      <c r="AB94" s="210"/>
      <c r="AC94" s="210"/>
      <c r="AD94" s="210"/>
      <c r="AE94" s="210"/>
      <c r="AF94" s="210"/>
      <c r="AG94" s="210" t="s">
        <v>199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51" t="s">
        <v>362</v>
      </c>
      <c r="D95" s="239"/>
      <c r="E95" s="239"/>
      <c r="F95" s="239"/>
      <c r="G95" s="239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201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53" t="s">
        <v>363</v>
      </c>
      <c r="D96" s="240"/>
      <c r="E96" s="240"/>
      <c r="F96" s="240"/>
      <c r="G96" s="24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364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53" t="s">
        <v>365</v>
      </c>
      <c r="D97" s="240"/>
      <c r="E97" s="240"/>
      <c r="F97" s="240"/>
      <c r="G97" s="24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364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3" x14ac:dyDescent="0.2">
      <c r="A98" s="217"/>
      <c r="B98" s="218"/>
      <c r="C98" s="253" t="s">
        <v>366</v>
      </c>
      <c r="D98" s="240"/>
      <c r="E98" s="240"/>
      <c r="F98" s="240"/>
      <c r="G98" s="24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364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38" t="str">
        <f>C98</f>
        <v>- při vodorovné dopravě po vodě : vyložení na hromady na suchu nebo na přeložení na dopravní prostředek na suchu do 15 m vodorovně a současně do 4 m svisle,</v>
      </c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17"/>
      <c r="B99" s="218"/>
      <c r="C99" s="253" t="s">
        <v>367</v>
      </c>
      <c r="D99" s="240"/>
      <c r="E99" s="240"/>
      <c r="F99" s="240"/>
      <c r="G99" s="24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364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2" x14ac:dyDescent="0.2">
      <c r="A100" s="217"/>
      <c r="B100" s="218"/>
      <c r="C100" s="252" t="s">
        <v>368</v>
      </c>
      <c r="D100" s="221"/>
      <c r="E100" s="222"/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203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52" t="s">
        <v>369</v>
      </c>
      <c r="D101" s="221"/>
      <c r="E101" s="222"/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203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52" t="s">
        <v>871</v>
      </c>
      <c r="D102" s="221"/>
      <c r="E102" s="222">
        <v>27.83</v>
      </c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203</v>
      </c>
      <c r="AH102" s="210">
        <v>7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52" t="s">
        <v>371</v>
      </c>
      <c r="D103" s="221"/>
      <c r="E103" s="222"/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203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52" t="s">
        <v>872</v>
      </c>
      <c r="D104" s="221"/>
      <c r="E104" s="222">
        <v>2.7829999999999999</v>
      </c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203</v>
      </c>
      <c r="AH104" s="210">
        <v>7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1" x14ac:dyDescent="0.2">
      <c r="A105" s="231">
        <v>18</v>
      </c>
      <c r="B105" s="232" t="s">
        <v>375</v>
      </c>
      <c r="C105" s="250" t="s">
        <v>376</v>
      </c>
      <c r="D105" s="233" t="s">
        <v>352</v>
      </c>
      <c r="E105" s="234">
        <v>122.452</v>
      </c>
      <c r="F105" s="235"/>
      <c r="G105" s="236">
        <f>ROUND(E105*F105,2)</f>
        <v>0</v>
      </c>
      <c r="H105" s="235"/>
      <c r="I105" s="236">
        <f>ROUND(E105*H105,2)</f>
        <v>0</v>
      </c>
      <c r="J105" s="235"/>
      <c r="K105" s="236">
        <f>ROUND(E105*J105,2)</f>
        <v>0</v>
      </c>
      <c r="L105" s="236">
        <v>21</v>
      </c>
      <c r="M105" s="236">
        <f>G105*(1+L105/100)</f>
        <v>0</v>
      </c>
      <c r="N105" s="234">
        <v>0</v>
      </c>
      <c r="O105" s="234">
        <f>ROUND(E105*N105,2)</f>
        <v>0</v>
      </c>
      <c r="P105" s="234">
        <v>0</v>
      </c>
      <c r="Q105" s="234">
        <f>ROUND(E105*P105,2)</f>
        <v>0</v>
      </c>
      <c r="R105" s="236" t="s">
        <v>361</v>
      </c>
      <c r="S105" s="236" t="s">
        <v>196</v>
      </c>
      <c r="T105" s="237" t="s">
        <v>196</v>
      </c>
      <c r="U105" s="220">
        <v>0</v>
      </c>
      <c r="V105" s="220">
        <f>ROUND(E105*U105,2)</f>
        <v>0</v>
      </c>
      <c r="W105" s="220"/>
      <c r="X105" s="220" t="s">
        <v>197</v>
      </c>
      <c r="Y105" s="220" t="s">
        <v>198</v>
      </c>
      <c r="Z105" s="210"/>
      <c r="AA105" s="210"/>
      <c r="AB105" s="210"/>
      <c r="AC105" s="210"/>
      <c r="AD105" s="210"/>
      <c r="AE105" s="210"/>
      <c r="AF105" s="210"/>
      <c r="AG105" s="210" t="s">
        <v>199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51" t="s">
        <v>362</v>
      </c>
      <c r="D106" s="239"/>
      <c r="E106" s="239"/>
      <c r="F106" s="239"/>
      <c r="G106" s="239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201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52" t="s">
        <v>377</v>
      </c>
      <c r="D107" s="221"/>
      <c r="E107" s="222"/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203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17"/>
      <c r="B108" s="218"/>
      <c r="C108" s="252" t="s">
        <v>873</v>
      </c>
      <c r="D108" s="221"/>
      <c r="E108" s="222">
        <v>122.452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203</v>
      </c>
      <c r="AH108" s="210">
        <v>5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31">
        <v>19</v>
      </c>
      <c r="B109" s="232" t="s">
        <v>379</v>
      </c>
      <c r="C109" s="250" t="s">
        <v>610</v>
      </c>
      <c r="D109" s="233" t="s">
        <v>352</v>
      </c>
      <c r="E109" s="234">
        <v>1.5939000000000001</v>
      </c>
      <c r="F109" s="235"/>
      <c r="G109" s="236">
        <f>ROUND(E109*F109,2)</f>
        <v>0</v>
      </c>
      <c r="H109" s="235"/>
      <c r="I109" s="236">
        <f>ROUND(E109*H109,2)</f>
        <v>0</v>
      </c>
      <c r="J109" s="235"/>
      <c r="K109" s="236">
        <f>ROUND(E109*J109,2)</f>
        <v>0</v>
      </c>
      <c r="L109" s="236">
        <v>21</v>
      </c>
      <c r="M109" s="236">
        <f>G109*(1+L109/100)</f>
        <v>0</v>
      </c>
      <c r="N109" s="234">
        <v>0</v>
      </c>
      <c r="O109" s="234">
        <f>ROUND(E109*N109,2)</f>
        <v>0</v>
      </c>
      <c r="P109" s="234">
        <v>0</v>
      </c>
      <c r="Q109" s="234">
        <f>ROUND(E109*P109,2)</f>
        <v>0</v>
      </c>
      <c r="R109" s="236"/>
      <c r="S109" s="236" t="s">
        <v>196</v>
      </c>
      <c r="T109" s="237" t="s">
        <v>196</v>
      </c>
      <c r="U109" s="220">
        <v>4.2000000000000003E-2</v>
      </c>
      <c r="V109" s="220">
        <f>ROUND(E109*U109,2)</f>
        <v>7.0000000000000007E-2</v>
      </c>
      <c r="W109" s="220"/>
      <c r="X109" s="220" t="s">
        <v>197</v>
      </c>
      <c r="Y109" s="220" t="s">
        <v>198</v>
      </c>
      <c r="Z109" s="210"/>
      <c r="AA109" s="210"/>
      <c r="AB109" s="210"/>
      <c r="AC109" s="210"/>
      <c r="AD109" s="210"/>
      <c r="AE109" s="210"/>
      <c r="AF109" s="210"/>
      <c r="AG109" s="210" t="s">
        <v>199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52" t="s">
        <v>383</v>
      </c>
      <c r="D110" s="221"/>
      <c r="E110" s="222"/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203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52" t="s">
        <v>386</v>
      </c>
      <c r="D111" s="221"/>
      <c r="E111" s="222"/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203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17"/>
      <c r="B112" s="218"/>
      <c r="C112" s="252" t="s">
        <v>874</v>
      </c>
      <c r="D112" s="221"/>
      <c r="E112" s="222"/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203</v>
      </c>
      <c r="AH112" s="210">
        <v>7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17"/>
      <c r="B113" s="218"/>
      <c r="C113" s="252" t="s">
        <v>875</v>
      </c>
      <c r="D113" s="221"/>
      <c r="E113" s="222">
        <v>1.5939000000000001</v>
      </c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203</v>
      </c>
      <c r="AH113" s="210">
        <v>7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31">
        <v>20</v>
      </c>
      <c r="B114" s="232" t="s">
        <v>389</v>
      </c>
      <c r="C114" s="250" t="s">
        <v>615</v>
      </c>
      <c r="D114" s="233" t="s">
        <v>352</v>
      </c>
      <c r="E114" s="234">
        <v>14.3451</v>
      </c>
      <c r="F114" s="235"/>
      <c r="G114" s="236">
        <f>ROUND(E114*F114,2)</f>
        <v>0</v>
      </c>
      <c r="H114" s="235"/>
      <c r="I114" s="236">
        <f>ROUND(E114*H114,2)</f>
        <v>0</v>
      </c>
      <c r="J114" s="235"/>
      <c r="K114" s="236">
        <f>ROUND(E114*J114,2)</f>
        <v>0</v>
      </c>
      <c r="L114" s="236">
        <v>21</v>
      </c>
      <c r="M114" s="236">
        <f>G114*(1+L114/100)</f>
        <v>0</v>
      </c>
      <c r="N114" s="234">
        <v>0</v>
      </c>
      <c r="O114" s="234">
        <f>ROUND(E114*N114,2)</f>
        <v>0</v>
      </c>
      <c r="P114" s="234">
        <v>0</v>
      </c>
      <c r="Q114" s="234">
        <f>ROUND(E114*P114,2)</f>
        <v>0</v>
      </c>
      <c r="R114" s="236"/>
      <c r="S114" s="236" t="s">
        <v>196</v>
      </c>
      <c r="T114" s="237" t="s">
        <v>196</v>
      </c>
      <c r="U114" s="220">
        <v>0</v>
      </c>
      <c r="V114" s="220">
        <f>ROUND(E114*U114,2)</f>
        <v>0</v>
      </c>
      <c r="W114" s="220"/>
      <c r="X114" s="220" t="s">
        <v>197</v>
      </c>
      <c r="Y114" s="220" t="s">
        <v>198</v>
      </c>
      <c r="Z114" s="210"/>
      <c r="AA114" s="210"/>
      <c r="AB114" s="210"/>
      <c r="AC114" s="210"/>
      <c r="AD114" s="210"/>
      <c r="AE114" s="210"/>
      <c r="AF114" s="210"/>
      <c r="AG114" s="210" t="s">
        <v>199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52" t="s">
        <v>391</v>
      </c>
      <c r="D115" s="221"/>
      <c r="E115" s="222"/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203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52" t="s">
        <v>876</v>
      </c>
      <c r="D116" s="221"/>
      <c r="E116" s="222">
        <v>14.3451</v>
      </c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203</v>
      </c>
      <c r="AH116" s="210">
        <v>5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31">
        <v>21</v>
      </c>
      <c r="B117" s="232" t="s">
        <v>393</v>
      </c>
      <c r="C117" s="250" t="s">
        <v>617</v>
      </c>
      <c r="D117" s="233" t="s">
        <v>352</v>
      </c>
      <c r="E117" s="234">
        <v>53.0794</v>
      </c>
      <c r="F117" s="235"/>
      <c r="G117" s="236">
        <f>ROUND(E117*F117,2)</f>
        <v>0</v>
      </c>
      <c r="H117" s="235"/>
      <c r="I117" s="236">
        <f>ROUND(E117*H117,2)</f>
        <v>0</v>
      </c>
      <c r="J117" s="235"/>
      <c r="K117" s="236">
        <f>ROUND(E117*J117,2)</f>
        <v>0</v>
      </c>
      <c r="L117" s="236">
        <v>21</v>
      </c>
      <c r="M117" s="236">
        <f>G117*(1+L117/100)</f>
        <v>0</v>
      </c>
      <c r="N117" s="234">
        <v>0</v>
      </c>
      <c r="O117" s="234">
        <f>ROUND(E117*N117,2)</f>
        <v>0</v>
      </c>
      <c r="P117" s="234">
        <v>0</v>
      </c>
      <c r="Q117" s="234">
        <f>ROUND(E117*P117,2)</f>
        <v>0</v>
      </c>
      <c r="R117" s="236"/>
      <c r="S117" s="236" t="s">
        <v>196</v>
      </c>
      <c r="T117" s="237" t="s">
        <v>196</v>
      </c>
      <c r="U117" s="220">
        <v>0.16400000000000001</v>
      </c>
      <c r="V117" s="220">
        <f>ROUND(E117*U117,2)</f>
        <v>8.7100000000000009</v>
      </c>
      <c r="W117" s="220"/>
      <c r="X117" s="220" t="s">
        <v>396</v>
      </c>
      <c r="Y117" s="220" t="s">
        <v>198</v>
      </c>
      <c r="Z117" s="210"/>
      <c r="AA117" s="210"/>
      <c r="AB117" s="210"/>
      <c r="AC117" s="210"/>
      <c r="AD117" s="210"/>
      <c r="AE117" s="210"/>
      <c r="AF117" s="210"/>
      <c r="AG117" s="210" t="s">
        <v>397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17"/>
      <c r="B118" s="218"/>
      <c r="C118" s="252" t="s">
        <v>399</v>
      </c>
      <c r="D118" s="221"/>
      <c r="E118" s="222"/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203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52" t="s">
        <v>877</v>
      </c>
      <c r="D119" s="221"/>
      <c r="E119" s="222"/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203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17"/>
      <c r="B120" s="218"/>
      <c r="C120" s="252" t="s">
        <v>878</v>
      </c>
      <c r="D120" s="221"/>
      <c r="E120" s="222">
        <v>53.0794</v>
      </c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203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31">
        <v>22</v>
      </c>
      <c r="B121" s="232" t="s">
        <v>402</v>
      </c>
      <c r="C121" s="250" t="s">
        <v>403</v>
      </c>
      <c r="D121" s="233" t="s">
        <v>352</v>
      </c>
      <c r="E121" s="234">
        <v>53.0794</v>
      </c>
      <c r="F121" s="235"/>
      <c r="G121" s="236">
        <f>ROUND(E121*F121,2)</f>
        <v>0</v>
      </c>
      <c r="H121" s="235"/>
      <c r="I121" s="236">
        <f>ROUND(E121*H121,2)</f>
        <v>0</v>
      </c>
      <c r="J121" s="235"/>
      <c r="K121" s="236">
        <f>ROUND(E121*J121,2)</f>
        <v>0</v>
      </c>
      <c r="L121" s="236">
        <v>21</v>
      </c>
      <c r="M121" s="236">
        <f>G121*(1+L121/100)</f>
        <v>0</v>
      </c>
      <c r="N121" s="234">
        <v>0</v>
      </c>
      <c r="O121" s="234">
        <f>ROUND(E121*N121,2)</f>
        <v>0</v>
      </c>
      <c r="P121" s="234">
        <v>0</v>
      </c>
      <c r="Q121" s="234">
        <f>ROUND(E121*P121,2)</f>
        <v>0</v>
      </c>
      <c r="R121" s="236"/>
      <c r="S121" s="236" t="s">
        <v>196</v>
      </c>
      <c r="T121" s="237" t="s">
        <v>196</v>
      </c>
      <c r="U121" s="220">
        <v>6.0000000000000001E-3</v>
      </c>
      <c r="V121" s="220">
        <f>ROUND(E121*U121,2)</f>
        <v>0.32</v>
      </c>
      <c r="W121" s="220"/>
      <c r="X121" s="220" t="s">
        <v>396</v>
      </c>
      <c r="Y121" s="220" t="s">
        <v>198</v>
      </c>
      <c r="Z121" s="210"/>
      <c r="AA121" s="210"/>
      <c r="AB121" s="210"/>
      <c r="AC121" s="210"/>
      <c r="AD121" s="210"/>
      <c r="AE121" s="210"/>
      <c r="AF121" s="210"/>
      <c r="AG121" s="210" t="s">
        <v>397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17"/>
      <c r="B122" s="218"/>
      <c r="C122" s="252" t="s">
        <v>399</v>
      </c>
      <c r="D122" s="221"/>
      <c r="E122" s="222"/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203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52" t="s">
        <v>877</v>
      </c>
      <c r="D123" s="221"/>
      <c r="E123" s="222"/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203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17"/>
      <c r="B124" s="218"/>
      <c r="C124" s="252" t="s">
        <v>878</v>
      </c>
      <c r="D124" s="221"/>
      <c r="E124" s="222">
        <v>53.0794</v>
      </c>
      <c r="F124" s="220"/>
      <c r="G124" s="22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203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x14ac:dyDescent="0.2">
      <c r="A125" s="224" t="s">
        <v>190</v>
      </c>
      <c r="B125" s="225" t="s">
        <v>159</v>
      </c>
      <c r="C125" s="249" t="s">
        <v>160</v>
      </c>
      <c r="D125" s="226"/>
      <c r="E125" s="227"/>
      <c r="F125" s="228"/>
      <c r="G125" s="228">
        <f>SUMIF(AG126:AG130,"&lt;&gt;NOR",G126:G130)</f>
        <v>0</v>
      </c>
      <c r="H125" s="228"/>
      <c r="I125" s="228">
        <f>SUM(I126:I130)</f>
        <v>0</v>
      </c>
      <c r="J125" s="228"/>
      <c r="K125" s="228">
        <f>SUM(K126:K130)</f>
        <v>0</v>
      </c>
      <c r="L125" s="228"/>
      <c r="M125" s="228">
        <f>SUM(M126:M130)</f>
        <v>0</v>
      </c>
      <c r="N125" s="227"/>
      <c r="O125" s="227">
        <f>SUM(O126:O130)</f>
        <v>0</v>
      </c>
      <c r="P125" s="227"/>
      <c r="Q125" s="227">
        <f>SUM(Q126:Q130)</f>
        <v>0</v>
      </c>
      <c r="R125" s="228"/>
      <c r="S125" s="228"/>
      <c r="T125" s="229"/>
      <c r="U125" s="223"/>
      <c r="V125" s="223">
        <f>SUM(V126:V130)</f>
        <v>0</v>
      </c>
      <c r="W125" s="223"/>
      <c r="X125" s="223"/>
      <c r="Y125" s="223"/>
      <c r="AG125" t="s">
        <v>191</v>
      </c>
    </row>
    <row r="126" spans="1:60" outlineLevel="1" x14ac:dyDescent="0.2">
      <c r="A126" s="231">
        <v>23</v>
      </c>
      <c r="B126" s="232" t="s">
        <v>405</v>
      </c>
      <c r="C126" s="250" t="s">
        <v>406</v>
      </c>
      <c r="D126" s="233" t="s">
        <v>352</v>
      </c>
      <c r="E126" s="234">
        <v>1.5939000000000001</v>
      </c>
      <c r="F126" s="235"/>
      <c r="G126" s="236">
        <f>ROUND(E126*F126,2)</f>
        <v>0</v>
      </c>
      <c r="H126" s="235"/>
      <c r="I126" s="236">
        <f>ROUND(E126*H126,2)</f>
        <v>0</v>
      </c>
      <c r="J126" s="235"/>
      <c r="K126" s="236">
        <f>ROUND(E126*J126,2)</f>
        <v>0</v>
      </c>
      <c r="L126" s="236">
        <v>21</v>
      </c>
      <c r="M126" s="236">
        <f>G126*(1+L126/100)</f>
        <v>0</v>
      </c>
      <c r="N126" s="234">
        <v>0</v>
      </c>
      <c r="O126" s="234">
        <f>ROUND(E126*N126,2)</f>
        <v>0</v>
      </c>
      <c r="P126" s="234">
        <v>0</v>
      </c>
      <c r="Q126" s="234">
        <f>ROUND(E126*P126,2)</f>
        <v>0</v>
      </c>
      <c r="R126" s="236" t="s">
        <v>407</v>
      </c>
      <c r="S126" s="236" t="s">
        <v>196</v>
      </c>
      <c r="T126" s="237" t="s">
        <v>196</v>
      </c>
      <c r="U126" s="220">
        <v>0</v>
      </c>
      <c r="V126" s="220">
        <f>ROUND(E126*U126,2)</f>
        <v>0</v>
      </c>
      <c r="W126" s="220"/>
      <c r="X126" s="220" t="s">
        <v>197</v>
      </c>
      <c r="Y126" s="220" t="s">
        <v>198</v>
      </c>
      <c r="Z126" s="210"/>
      <c r="AA126" s="210"/>
      <c r="AB126" s="210"/>
      <c r="AC126" s="210"/>
      <c r="AD126" s="210"/>
      <c r="AE126" s="210"/>
      <c r="AF126" s="210"/>
      <c r="AG126" s="210" t="s">
        <v>199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52" t="s">
        <v>408</v>
      </c>
      <c r="D127" s="221"/>
      <c r="E127" s="222"/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203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17"/>
      <c r="B128" s="218"/>
      <c r="C128" s="252" t="s">
        <v>386</v>
      </c>
      <c r="D128" s="221"/>
      <c r="E128" s="222"/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203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17"/>
      <c r="B129" s="218"/>
      <c r="C129" s="252" t="s">
        <v>874</v>
      </c>
      <c r="D129" s="221"/>
      <c r="E129" s="222"/>
      <c r="F129" s="220"/>
      <c r="G129" s="22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203</v>
      </c>
      <c r="AH129" s="210">
        <v>7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">
      <c r="A130" s="217"/>
      <c r="B130" s="218"/>
      <c r="C130" s="252" t="s">
        <v>875</v>
      </c>
      <c r="D130" s="221"/>
      <c r="E130" s="222">
        <v>1.5939000000000001</v>
      </c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203</v>
      </c>
      <c r="AH130" s="210">
        <v>7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x14ac:dyDescent="0.2">
      <c r="A131" s="224" t="s">
        <v>190</v>
      </c>
      <c r="B131" s="225" t="s">
        <v>161</v>
      </c>
      <c r="C131" s="249" t="s">
        <v>27</v>
      </c>
      <c r="D131" s="226"/>
      <c r="E131" s="227"/>
      <c r="F131" s="228"/>
      <c r="G131" s="228">
        <f>SUMIF(AG132:AG147,"&lt;&gt;NOR",G132:G147)</f>
        <v>0</v>
      </c>
      <c r="H131" s="228"/>
      <c r="I131" s="228">
        <f>SUM(I132:I147)</f>
        <v>0</v>
      </c>
      <c r="J131" s="228"/>
      <c r="K131" s="228">
        <f>SUM(K132:K147)</f>
        <v>0</v>
      </c>
      <c r="L131" s="228"/>
      <c r="M131" s="228">
        <f>SUM(M132:M147)</f>
        <v>0</v>
      </c>
      <c r="N131" s="227"/>
      <c r="O131" s="227">
        <f>SUM(O132:O147)</f>
        <v>0</v>
      </c>
      <c r="P131" s="227"/>
      <c r="Q131" s="227">
        <f>SUM(Q132:Q147)</f>
        <v>0</v>
      </c>
      <c r="R131" s="228"/>
      <c r="S131" s="228"/>
      <c r="T131" s="229"/>
      <c r="U131" s="223"/>
      <c r="V131" s="223">
        <f>SUM(V132:V147)</f>
        <v>0</v>
      </c>
      <c r="W131" s="223"/>
      <c r="X131" s="223"/>
      <c r="Y131" s="223"/>
      <c r="AG131" t="s">
        <v>191</v>
      </c>
    </row>
    <row r="132" spans="1:60" outlineLevel="1" x14ac:dyDescent="0.2">
      <c r="A132" s="241">
        <v>24</v>
      </c>
      <c r="B132" s="242" t="s">
        <v>410</v>
      </c>
      <c r="C132" s="254" t="s">
        <v>411</v>
      </c>
      <c r="D132" s="243" t="s">
        <v>412</v>
      </c>
      <c r="E132" s="244">
        <v>1</v>
      </c>
      <c r="F132" s="245"/>
      <c r="G132" s="246">
        <f>ROUND(E132*F132,2)</f>
        <v>0</v>
      </c>
      <c r="H132" s="245"/>
      <c r="I132" s="246">
        <f>ROUND(E132*H132,2)</f>
        <v>0</v>
      </c>
      <c r="J132" s="245"/>
      <c r="K132" s="246">
        <f>ROUND(E132*J132,2)</f>
        <v>0</v>
      </c>
      <c r="L132" s="246">
        <v>21</v>
      </c>
      <c r="M132" s="246">
        <f>G132*(1+L132/100)</f>
        <v>0</v>
      </c>
      <c r="N132" s="244">
        <v>0</v>
      </c>
      <c r="O132" s="244">
        <f>ROUND(E132*N132,2)</f>
        <v>0</v>
      </c>
      <c r="P132" s="244">
        <v>0</v>
      </c>
      <c r="Q132" s="244">
        <f>ROUND(E132*P132,2)</f>
        <v>0</v>
      </c>
      <c r="R132" s="246"/>
      <c r="S132" s="246" t="s">
        <v>318</v>
      </c>
      <c r="T132" s="247" t="s">
        <v>413</v>
      </c>
      <c r="U132" s="220">
        <v>0</v>
      </c>
      <c r="V132" s="220">
        <f>ROUND(E132*U132,2)</f>
        <v>0</v>
      </c>
      <c r="W132" s="220"/>
      <c r="X132" s="220" t="s">
        <v>414</v>
      </c>
      <c r="Y132" s="220" t="s">
        <v>198</v>
      </c>
      <c r="Z132" s="210"/>
      <c r="AA132" s="210"/>
      <c r="AB132" s="210"/>
      <c r="AC132" s="210"/>
      <c r="AD132" s="210"/>
      <c r="AE132" s="210"/>
      <c r="AF132" s="210"/>
      <c r="AG132" s="210" t="s">
        <v>415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41">
        <v>25</v>
      </c>
      <c r="B133" s="242" t="s">
        <v>416</v>
      </c>
      <c r="C133" s="254" t="s">
        <v>417</v>
      </c>
      <c r="D133" s="243" t="s">
        <v>412</v>
      </c>
      <c r="E133" s="244">
        <v>1</v>
      </c>
      <c r="F133" s="245"/>
      <c r="G133" s="246">
        <f>ROUND(E133*F133,2)</f>
        <v>0</v>
      </c>
      <c r="H133" s="245"/>
      <c r="I133" s="246">
        <f>ROUND(E133*H133,2)</f>
        <v>0</v>
      </c>
      <c r="J133" s="245"/>
      <c r="K133" s="246">
        <f>ROUND(E133*J133,2)</f>
        <v>0</v>
      </c>
      <c r="L133" s="246">
        <v>21</v>
      </c>
      <c r="M133" s="246">
        <f>G133*(1+L133/100)</f>
        <v>0</v>
      </c>
      <c r="N133" s="244">
        <v>0</v>
      </c>
      <c r="O133" s="244">
        <f>ROUND(E133*N133,2)</f>
        <v>0</v>
      </c>
      <c r="P133" s="244">
        <v>0</v>
      </c>
      <c r="Q133" s="244">
        <f>ROUND(E133*P133,2)</f>
        <v>0</v>
      </c>
      <c r="R133" s="246"/>
      <c r="S133" s="246" t="s">
        <v>318</v>
      </c>
      <c r="T133" s="247" t="s">
        <v>413</v>
      </c>
      <c r="U133" s="220">
        <v>0</v>
      </c>
      <c r="V133" s="220">
        <f>ROUND(E133*U133,2)</f>
        <v>0</v>
      </c>
      <c r="W133" s="220"/>
      <c r="X133" s="220" t="s">
        <v>414</v>
      </c>
      <c r="Y133" s="220" t="s">
        <v>198</v>
      </c>
      <c r="Z133" s="210"/>
      <c r="AA133" s="210"/>
      <c r="AB133" s="210"/>
      <c r="AC133" s="210"/>
      <c r="AD133" s="210"/>
      <c r="AE133" s="210"/>
      <c r="AF133" s="210"/>
      <c r="AG133" s="210" t="s">
        <v>415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31">
        <v>26</v>
      </c>
      <c r="B134" s="232" t="s">
        <v>418</v>
      </c>
      <c r="C134" s="250" t="s">
        <v>419</v>
      </c>
      <c r="D134" s="233" t="s">
        <v>412</v>
      </c>
      <c r="E134" s="234">
        <v>1</v>
      </c>
      <c r="F134" s="235"/>
      <c r="G134" s="236">
        <f>ROUND(E134*F134,2)</f>
        <v>0</v>
      </c>
      <c r="H134" s="235"/>
      <c r="I134" s="236">
        <f>ROUND(E134*H134,2)</f>
        <v>0</v>
      </c>
      <c r="J134" s="235"/>
      <c r="K134" s="236">
        <f>ROUND(E134*J134,2)</f>
        <v>0</v>
      </c>
      <c r="L134" s="236">
        <v>21</v>
      </c>
      <c r="M134" s="236">
        <f>G134*(1+L134/100)</f>
        <v>0</v>
      </c>
      <c r="N134" s="234">
        <v>0</v>
      </c>
      <c r="O134" s="234">
        <f>ROUND(E134*N134,2)</f>
        <v>0</v>
      </c>
      <c r="P134" s="234">
        <v>0</v>
      </c>
      <c r="Q134" s="234">
        <f>ROUND(E134*P134,2)</f>
        <v>0</v>
      </c>
      <c r="R134" s="236"/>
      <c r="S134" s="236" t="s">
        <v>196</v>
      </c>
      <c r="T134" s="237" t="s">
        <v>413</v>
      </c>
      <c r="U134" s="220">
        <v>0</v>
      </c>
      <c r="V134" s="220">
        <f>ROUND(E134*U134,2)</f>
        <v>0</v>
      </c>
      <c r="W134" s="220"/>
      <c r="X134" s="220" t="s">
        <v>414</v>
      </c>
      <c r="Y134" s="220" t="s">
        <v>198</v>
      </c>
      <c r="Z134" s="210"/>
      <c r="AA134" s="210"/>
      <c r="AB134" s="210"/>
      <c r="AC134" s="210"/>
      <c r="AD134" s="210"/>
      <c r="AE134" s="210"/>
      <c r="AF134" s="210"/>
      <c r="AG134" s="210" t="s">
        <v>415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22.5" outlineLevel="2" x14ac:dyDescent="0.2">
      <c r="A135" s="217"/>
      <c r="B135" s="218"/>
      <c r="C135" s="255" t="s">
        <v>420</v>
      </c>
      <c r="D135" s="248"/>
      <c r="E135" s="248"/>
      <c r="F135" s="248"/>
      <c r="G135" s="248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364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38" t="str">
        <f>C135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31">
        <v>27</v>
      </c>
      <c r="B136" s="232" t="s">
        <v>421</v>
      </c>
      <c r="C136" s="250" t="s">
        <v>422</v>
      </c>
      <c r="D136" s="233" t="s">
        <v>412</v>
      </c>
      <c r="E136" s="234">
        <v>1</v>
      </c>
      <c r="F136" s="235"/>
      <c r="G136" s="236">
        <f>ROUND(E136*F136,2)</f>
        <v>0</v>
      </c>
      <c r="H136" s="235"/>
      <c r="I136" s="236">
        <f>ROUND(E136*H136,2)</f>
        <v>0</v>
      </c>
      <c r="J136" s="235"/>
      <c r="K136" s="236">
        <f>ROUND(E136*J136,2)</f>
        <v>0</v>
      </c>
      <c r="L136" s="236">
        <v>21</v>
      </c>
      <c r="M136" s="236">
        <f>G136*(1+L136/100)</f>
        <v>0</v>
      </c>
      <c r="N136" s="234">
        <v>0</v>
      </c>
      <c r="O136" s="234">
        <f>ROUND(E136*N136,2)</f>
        <v>0</v>
      </c>
      <c r="P136" s="234">
        <v>0</v>
      </c>
      <c r="Q136" s="234">
        <f>ROUND(E136*P136,2)</f>
        <v>0</v>
      </c>
      <c r="R136" s="236"/>
      <c r="S136" s="236" t="s">
        <v>196</v>
      </c>
      <c r="T136" s="237" t="s">
        <v>413</v>
      </c>
      <c r="U136" s="220">
        <v>0</v>
      </c>
      <c r="V136" s="220">
        <f>ROUND(E136*U136,2)</f>
        <v>0</v>
      </c>
      <c r="W136" s="220"/>
      <c r="X136" s="220" t="s">
        <v>414</v>
      </c>
      <c r="Y136" s="220" t="s">
        <v>198</v>
      </c>
      <c r="Z136" s="210"/>
      <c r="AA136" s="210"/>
      <c r="AB136" s="210"/>
      <c r="AC136" s="210"/>
      <c r="AD136" s="210"/>
      <c r="AE136" s="210"/>
      <c r="AF136" s="210"/>
      <c r="AG136" s="210" t="s">
        <v>415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33.75" outlineLevel="2" x14ac:dyDescent="0.2">
      <c r="A137" s="217"/>
      <c r="B137" s="218"/>
      <c r="C137" s="255" t="s">
        <v>423</v>
      </c>
      <c r="D137" s="248"/>
      <c r="E137" s="248"/>
      <c r="F137" s="248"/>
      <c r="G137" s="248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364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38" t="str">
        <f>C137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31">
        <v>28</v>
      </c>
      <c r="B138" s="232" t="s">
        <v>424</v>
      </c>
      <c r="C138" s="250" t="s">
        <v>425</v>
      </c>
      <c r="D138" s="233" t="s">
        <v>412</v>
      </c>
      <c r="E138" s="234">
        <v>1</v>
      </c>
      <c r="F138" s="235"/>
      <c r="G138" s="236">
        <f>ROUND(E138*F138,2)</f>
        <v>0</v>
      </c>
      <c r="H138" s="235"/>
      <c r="I138" s="236">
        <f>ROUND(E138*H138,2)</f>
        <v>0</v>
      </c>
      <c r="J138" s="235"/>
      <c r="K138" s="236">
        <f>ROUND(E138*J138,2)</f>
        <v>0</v>
      </c>
      <c r="L138" s="236">
        <v>21</v>
      </c>
      <c r="M138" s="236">
        <f>G138*(1+L138/100)</f>
        <v>0</v>
      </c>
      <c r="N138" s="234">
        <v>0</v>
      </c>
      <c r="O138" s="234">
        <f>ROUND(E138*N138,2)</f>
        <v>0</v>
      </c>
      <c r="P138" s="234">
        <v>0</v>
      </c>
      <c r="Q138" s="234">
        <f>ROUND(E138*P138,2)</f>
        <v>0</v>
      </c>
      <c r="R138" s="236"/>
      <c r="S138" s="236" t="s">
        <v>196</v>
      </c>
      <c r="T138" s="237" t="s">
        <v>413</v>
      </c>
      <c r="U138" s="220">
        <v>0</v>
      </c>
      <c r="V138" s="220">
        <f>ROUND(E138*U138,2)</f>
        <v>0</v>
      </c>
      <c r="W138" s="220"/>
      <c r="X138" s="220" t="s">
        <v>414</v>
      </c>
      <c r="Y138" s="220" t="s">
        <v>198</v>
      </c>
      <c r="Z138" s="210"/>
      <c r="AA138" s="210"/>
      <c r="AB138" s="210"/>
      <c r="AC138" s="210"/>
      <c r="AD138" s="210"/>
      <c r="AE138" s="210"/>
      <c r="AF138" s="210"/>
      <c r="AG138" s="210" t="s">
        <v>415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2.5" outlineLevel="2" x14ac:dyDescent="0.2">
      <c r="A139" s="217"/>
      <c r="B139" s="218"/>
      <c r="C139" s="255" t="s">
        <v>426</v>
      </c>
      <c r="D139" s="248"/>
      <c r="E139" s="248"/>
      <c r="F139" s="248"/>
      <c r="G139" s="248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364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38" t="str">
        <f>C139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31">
        <v>29</v>
      </c>
      <c r="B140" s="232" t="s">
        <v>427</v>
      </c>
      <c r="C140" s="250" t="s">
        <v>428</v>
      </c>
      <c r="D140" s="233" t="s">
        <v>412</v>
      </c>
      <c r="E140" s="234">
        <v>1</v>
      </c>
      <c r="F140" s="235"/>
      <c r="G140" s="236">
        <f>ROUND(E140*F140,2)</f>
        <v>0</v>
      </c>
      <c r="H140" s="235"/>
      <c r="I140" s="236">
        <f>ROUND(E140*H140,2)</f>
        <v>0</v>
      </c>
      <c r="J140" s="235"/>
      <c r="K140" s="236">
        <f>ROUND(E140*J140,2)</f>
        <v>0</v>
      </c>
      <c r="L140" s="236">
        <v>21</v>
      </c>
      <c r="M140" s="236">
        <f>G140*(1+L140/100)</f>
        <v>0</v>
      </c>
      <c r="N140" s="234">
        <v>0</v>
      </c>
      <c r="O140" s="234">
        <f>ROUND(E140*N140,2)</f>
        <v>0</v>
      </c>
      <c r="P140" s="234">
        <v>0</v>
      </c>
      <c r="Q140" s="234">
        <f>ROUND(E140*P140,2)</f>
        <v>0</v>
      </c>
      <c r="R140" s="236"/>
      <c r="S140" s="236" t="s">
        <v>196</v>
      </c>
      <c r="T140" s="237" t="s">
        <v>413</v>
      </c>
      <c r="U140" s="220">
        <v>0</v>
      </c>
      <c r="V140" s="220">
        <f>ROUND(E140*U140,2)</f>
        <v>0</v>
      </c>
      <c r="W140" s="220"/>
      <c r="X140" s="220" t="s">
        <v>414</v>
      </c>
      <c r="Y140" s="220" t="s">
        <v>198</v>
      </c>
      <c r="Z140" s="210"/>
      <c r="AA140" s="210"/>
      <c r="AB140" s="210"/>
      <c r="AC140" s="210"/>
      <c r="AD140" s="210"/>
      <c r="AE140" s="210"/>
      <c r="AF140" s="210"/>
      <c r="AG140" s="210" t="s">
        <v>415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33.75" outlineLevel="2" x14ac:dyDescent="0.2">
      <c r="A141" s="217"/>
      <c r="B141" s="218"/>
      <c r="C141" s="255" t="s">
        <v>429</v>
      </c>
      <c r="D141" s="248"/>
      <c r="E141" s="248"/>
      <c r="F141" s="248"/>
      <c r="G141" s="248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364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38" t="str">
        <f>C141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31">
        <v>30</v>
      </c>
      <c r="B142" s="232" t="s">
        <v>430</v>
      </c>
      <c r="C142" s="250" t="s">
        <v>431</v>
      </c>
      <c r="D142" s="233" t="s">
        <v>412</v>
      </c>
      <c r="E142" s="234">
        <v>1</v>
      </c>
      <c r="F142" s="235"/>
      <c r="G142" s="236">
        <f>ROUND(E142*F142,2)</f>
        <v>0</v>
      </c>
      <c r="H142" s="235"/>
      <c r="I142" s="236">
        <f>ROUND(E142*H142,2)</f>
        <v>0</v>
      </c>
      <c r="J142" s="235"/>
      <c r="K142" s="236">
        <f>ROUND(E142*J142,2)</f>
        <v>0</v>
      </c>
      <c r="L142" s="236">
        <v>21</v>
      </c>
      <c r="M142" s="236">
        <f>G142*(1+L142/100)</f>
        <v>0</v>
      </c>
      <c r="N142" s="234">
        <v>0</v>
      </c>
      <c r="O142" s="234">
        <f>ROUND(E142*N142,2)</f>
        <v>0</v>
      </c>
      <c r="P142" s="234">
        <v>0</v>
      </c>
      <c r="Q142" s="234">
        <f>ROUND(E142*P142,2)</f>
        <v>0</v>
      </c>
      <c r="R142" s="236"/>
      <c r="S142" s="236" t="s">
        <v>196</v>
      </c>
      <c r="T142" s="237" t="s">
        <v>413</v>
      </c>
      <c r="U142" s="220">
        <v>0</v>
      </c>
      <c r="V142" s="220">
        <f>ROUND(E142*U142,2)</f>
        <v>0</v>
      </c>
      <c r="W142" s="220"/>
      <c r="X142" s="220" t="s">
        <v>414</v>
      </c>
      <c r="Y142" s="220" t="s">
        <v>198</v>
      </c>
      <c r="Z142" s="210"/>
      <c r="AA142" s="210"/>
      <c r="AB142" s="210"/>
      <c r="AC142" s="210"/>
      <c r="AD142" s="210"/>
      <c r="AE142" s="210"/>
      <c r="AF142" s="210"/>
      <c r="AG142" s="210" t="s">
        <v>415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17"/>
      <c r="B143" s="218"/>
      <c r="C143" s="255" t="s">
        <v>432</v>
      </c>
      <c r="D143" s="248"/>
      <c r="E143" s="248"/>
      <c r="F143" s="248"/>
      <c r="G143" s="248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10"/>
      <c r="AA143" s="210"/>
      <c r="AB143" s="210"/>
      <c r="AC143" s="210"/>
      <c r="AD143" s="210"/>
      <c r="AE143" s="210"/>
      <c r="AF143" s="210"/>
      <c r="AG143" s="210" t="s">
        <v>364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31">
        <v>31</v>
      </c>
      <c r="B144" s="232" t="s">
        <v>433</v>
      </c>
      <c r="C144" s="250" t="s">
        <v>434</v>
      </c>
      <c r="D144" s="233" t="s">
        <v>412</v>
      </c>
      <c r="E144" s="234">
        <v>1</v>
      </c>
      <c r="F144" s="235"/>
      <c r="G144" s="236">
        <f>ROUND(E144*F144,2)</f>
        <v>0</v>
      </c>
      <c r="H144" s="235"/>
      <c r="I144" s="236">
        <f>ROUND(E144*H144,2)</f>
        <v>0</v>
      </c>
      <c r="J144" s="235"/>
      <c r="K144" s="236">
        <f>ROUND(E144*J144,2)</f>
        <v>0</v>
      </c>
      <c r="L144" s="236">
        <v>21</v>
      </c>
      <c r="M144" s="236">
        <f>G144*(1+L144/100)</f>
        <v>0</v>
      </c>
      <c r="N144" s="234">
        <v>0</v>
      </c>
      <c r="O144" s="234">
        <f>ROUND(E144*N144,2)</f>
        <v>0</v>
      </c>
      <c r="P144" s="234">
        <v>0</v>
      </c>
      <c r="Q144" s="234">
        <f>ROUND(E144*P144,2)</f>
        <v>0</v>
      </c>
      <c r="R144" s="236"/>
      <c r="S144" s="236" t="s">
        <v>196</v>
      </c>
      <c r="T144" s="237" t="s">
        <v>413</v>
      </c>
      <c r="U144" s="220">
        <v>0</v>
      </c>
      <c r="V144" s="220">
        <f>ROUND(E144*U144,2)</f>
        <v>0</v>
      </c>
      <c r="W144" s="220"/>
      <c r="X144" s="220" t="s">
        <v>414</v>
      </c>
      <c r="Y144" s="220" t="s">
        <v>198</v>
      </c>
      <c r="Z144" s="210"/>
      <c r="AA144" s="210"/>
      <c r="AB144" s="210"/>
      <c r="AC144" s="210"/>
      <c r="AD144" s="210"/>
      <c r="AE144" s="210"/>
      <c r="AF144" s="210"/>
      <c r="AG144" s="210" t="s">
        <v>415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17"/>
      <c r="B145" s="218"/>
      <c r="C145" s="255" t="s">
        <v>435</v>
      </c>
      <c r="D145" s="248"/>
      <c r="E145" s="248"/>
      <c r="F145" s="248"/>
      <c r="G145" s="248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364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31">
        <v>32</v>
      </c>
      <c r="B146" s="232" t="s">
        <v>436</v>
      </c>
      <c r="C146" s="250" t="s">
        <v>437</v>
      </c>
      <c r="D146" s="233" t="s">
        <v>412</v>
      </c>
      <c r="E146" s="234">
        <v>1</v>
      </c>
      <c r="F146" s="235"/>
      <c r="G146" s="236">
        <f>ROUND(E146*F146,2)</f>
        <v>0</v>
      </c>
      <c r="H146" s="235"/>
      <c r="I146" s="236">
        <f>ROUND(E146*H146,2)</f>
        <v>0</v>
      </c>
      <c r="J146" s="235"/>
      <c r="K146" s="236">
        <f>ROUND(E146*J146,2)</f>
        <v>0</v>
      </c>
      <c r="L146" s="236">
        <v>21</v>
      </c>
      <c r="M146" s="236">
        <f>G146*(1+L146/100)</f>
        <v>0</v>
      </c>
      <c r="N146" s="234">
        <v>0</v>
      </c>
      <c r="O146" s="234">
        <f>ROUND(E146*N146,2)</f>
        <v>0</v>
      </c>
      <c r="P146" s="234">
        <v>0</v>
      </c>
      <c r="Q146" s="234">
        <f>ROUND(E146*P146,2)</f>
        <v>0</v>
      </c>
      <c r="R146" s="236"/>
      <c r="S146" s="236" t="s">
        <v>196</v>
      </c>
      <c r="T146" s="237" t="s">
        <v>413</v>
      </c>
      <c r="U146" s="220">
        <v>0</v>
      </c>
      <c r="V146" s="220">
        <f>ROUND(E146*U146,2)</f>
        <v>0</v>
      </c>
      <c r="W146" s="220"/>
      <c r="X146" s="220" t="s">
        <v>414</v>
      </c>
      <c r="Y146" s="220" t="s">
        <v>198</v>
      </c>
      <c r="Z146" s="210"/>
      <c r="AA146" s="210"/>
      <c r="AB146" s="210"/>
      <c r="AC146" s="210"/>
      <c r="AD146" s="210"/>
      <c r="AE146" s="210"/>
      <c r="AF146" s="210"/>
      <c r="AG146" s="210" t="s">
        <v>415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33.75" outlineLevel="2" x14ac:dyDescent="0.2">
      <c r="A147" s="217"/>
      <c r="B147" s="218"/>
      <c r="C147" s="255" t="s">
        <v>438</v>
      </c>
      <c r="D147" s="248"/>
      <c r="E147" s="248"/>
      <c r="F147" s="248"/>
      <c r="G147" s="248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10"/>
      <c r="AA147" s="210"/>
      <c r="AB147" s="210"/>
      <c r="AC147" s="210"/>
      <c r="AD147" s="210"/>
      <c r="AE147" s="210"/>
      <c r="AF147" s="210"/>
      <c r="AG147" s="210" t="s">
        <v>364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38" t="str">
        <f>C147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47" s="210"/>
      <c r="BC147" s="210"/>
      <c r="BD147" s="210"/>
      <c r="BE147" s="210"/>
      <c r="BF147" s="210"/>
      <c r="BG147" s="210"/>
      <c r="BH147" s="210"/>
    </row>
    <row r="148" spans="1:60" x14ac:dyDescent="0.2">
      <c r="A148" s="224" t="s">
        <v>190</v>
      </c>
      <c r="B148" s="225" t="s">
        <v>162</v>
      </c>
      <c r="C148" s="249" t="s">
        <v>28</v>
      </c>
      <c r="D148" s="226"/>
      <c r="E148" s="227"/>
      <c r="F148" s="228"/>
      <c r="G148" s="228">
        <f>SUMIF(AG149:AG153,"&lt;&gt;NOR",G149:G153)</f>
        <v>0</v>
      </c>
      <c r="H148" s="228"/>
      <c r="I148" s="228">
        <f>SUM(I149:I153)</f>
        <v>0</v>
      </c>
      <c r="J148" s="228"/>
      <c r="K148" s="228">
        <f>SUM(K149:K153)</f>
        <v>0</v>
      </c>
      <c r="L148" s="228"/>
      <c r="M148" s="228">
        <f>SUM(M149:M153)</f>
        <v>0</v>
      </c>
      <c r="N148" s="227"/>
      <c r="O148" s="227">
        <f>SUM(O149:O153)</f>
        <v>0</v>
      </c>
      <c r="P148" s="227"/>
      <c r="Q148" s="227">
        <f>SUM(Q149:Q153)</f>
        <v>0</v>
      </c>
      <c r="R148" s="228"/>
      <c r="S148" s="228"/>
      <c r="T148" s="229"/>
      <c r="U148" s="223"/>
      <c r="V148" s="223">
        <f>SUM(V149:V153)</f>
        <v>0</v>
      </c>
      <c r="W148" s="223"/>
      <c r="X148" s="223"/>
      <c r="Y148" s="223"/>
      <c r="AG148" t="s">
        <v>191</v>
      </c>
    </row>
    <row r="149" spans="1:60" outlineLevel="1" x14ac:dyDescent="0.2">
      <c r="A149" s="231">
        <v>33</v>
      </c>
      <c r="B149" s="232" t="s">
        <v>455</v>
      </c>
      <c r="C149" s="250" t="s">
        <v>456</v>
      </c>
      <c r="D149" s="233" t="s">
        <v>412</v>
      </c>
      <c r="E149" s="234">
        <v>1</v>
      </c>
      <c r="F149" s="235"/>
      <c r="G149" s="236">
        <f>ROUND(E149*F149,2)</f>
        <v>0</v>
      </c>
      <c r="H149" s="235"/>
      <c r="I149" s="236">
        <f>ROUND(E149*H149,2)</f>
        <v>0</v>
      </c>
      <c r="J149" s="235"/>
      <c r="K149" s="236">
        <f>ROUND(E149*J149,2)</f>
        <v>0</v>
      </c>
      <c r="L149" s="236">
        <v>21</v>
      </c>
      <c r="M149" s="236">
        <f>G149*(1+L149/100)</f>
        <v>0</v>
      </c>
      <c r="N149" s="234">
        <v>0</v>
      </c>
      <c r="O149" s="234">
        <f>ROUND(E149*N149,2)</f>
        <v>0</v>
      </c>
      <c r="P149" s="234">
        <v>0</v>
      </c>
      <c r="Q149" s="234">
        <f>ROUND(E149*P149,2)</f>
        <v>0</v>
      </c>
      <c r="R149" s="236"/>
      <c r="S149" s="236" t="s">
        <v>196</v>
      </c>
      <c r="T149" s="237" t="s">
        <v>413</v>
      </c>
      <c r="U149" s="220">
        <v>0</v>
      </c>
      <c r="V149" s="220">
        <f>ROUND(E149*U149,2)</f>
        <v>0</v>
      </c>
      <c r="W149" s="220"/>
      <c r="X149" s="220" t="s">
        <v>414</v>
      </c>
      <c r="Y149" s="220" t="s">
        <v>198</v>
      </c>
      <c r="Z149" s="210"/>
      <c r="AA149" s="210"/>
      <c r="AB149" s="210"/>
      <c r="AC149" s="210"/>
      <c r="AD149" s="210"/>
      <c r="AE149" s="210"/>
      <c r="AF149" s="210"/>
      <c r="AG149" s="210" t="s">
        <v>415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">
      <c r="A150" s="217"/>
      <c r="B150" s="218"/>
      <c r="C150" s="255" t="s">
        <v>457</v>
      </c>
      <c r="D150" s="248"/>
      <c r="E150" s="248"/>
      <c r="F150" s="248"/>
      <c r="G150" s="248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364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38" t="str">
        <f>C150</f>
        <v>Náklady zhotovitele, které vzniknou v souvislosti s povinnostmi zhotovitele při předání a převzetí díla.</v>
      </c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41">
        <v>34</v>
      </c>
      <c r="B151" s="242" t="s">
        <v>458</v>
      </c>
      <c r="C151" s="254" t="s">
        <v>459</v>
      </c>
      <c r="D151" s="243" t="s">
        <v>412</v>
      </c>
      <c r="E151" s="244">
        <v>1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21</v>
      </c>
      <c r="M151" s="246">
        <f>G151*(1+L151/100)</f>
        <v>0</v>
      </c>
      <c r="N151" s="244">
        <v>0</v>
      </c>
      <c r="O151" s="244">
        <f>ROUND(E151*N151,2)</f>
        <v>0</v>
      </c>
      <c r="P151" s="244">
        <v>0</v>
      </c>
      <c r="Q151" s="244">
        <f>ROUND(E151*P151,2)</f>
        <v>0</v>
      </c>
      <c r="R151" s="246"/>
      <c r="S151" s="246" t="s">
        <v>318</v>
      </c>
      <c r="T151" s="247" t="s">
        <v>413</v>
      </c>
      <c r="U151" s="220">
        <v>0</v>
      </c>
      <c r="V151" s="220">
        <f>ROUND(E151*U151,2)</f>
        <v>0</v>
      </c>
      <c r="W151" s="220"/>
      <c r="X151" s="220" t="s">
        <v>414</v>
      </c>
      <c r="Y151" s="220" t="s">
        <v>198</v>
      </c>
      <c r="Z151" s="210"/>
      <c r="AA151" s="210"/>
      <c r="AB151" s="210"/>
      <c r="AC151" s="210"/>
      <c r="AD151" s="210"/>
      <c r="AE151" s="210"/>
      <c r="AF151" s="210"/>
      <c r="AG151" s="210" t="s">
        <v>415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41">
        <v>35</v>
      </c>
      <c r="B152" s="242" t="s">
        <v>879</v>
      </c>
      <c r="C152" s="254" t="s">
        <v>880</v>
      </c>
      <c r="D152" s="243" t="s">
        <v>412</v>
      </c>
      <c r="E152" s="244">
        <v>1</v>
      </c>
      <c r="F152" s="245"/>
      <c r="G152" s="246">
        <f>ROUND(E152*F152,2)</f>
        <v>0</v>
      </c>
      <c r="H152" s="245"/>
      <c r="I152" s="246">
        <f>ROUND(E152*H152,2)</f>
        <v>0</v>
      </c>
      <c r="J152" s="245"/>
      <c r="K152" s="246">
        <f>ROUND(E152*J152,2)</f>
        <v>0</v>
      </c>
      <c r="L152" s="246">
        <v>21</v>
      </c>
      <c r="M152" s="246">
        <f>G152*(1+L152/100)</f>
        <v>0</v>
      </c>
      <c r="N152" s="244">
        <v>0</v>
      </c>
      <c r="O152" s="244">
        <f>ROUND(E152*N152,2)</f>
        <v>0</v>
      </c>
      <c r="P152" s="244">
        <v>0</v>
      </c>
      <c r="Q152" s="244">
        <f>ROUND(E152*P152,2)</f>
        <v>0</v>
      </c>
      <c r="R152" s="246"/>
      <c r="S152" s="246" t="s">
        <v>318</v>
      </c>
      <c r="T152" s="247" t="s">
        <v>413</v>
      </c>
      <c r="U152" s="220">
        <v>0</v>
      </c>
      <c r="V152" s="220">
        <f>ROUND(E152*U152,2)</f>
        <v>0</v>
      </c>
      <c r="W152" s="220"/>
      <c r="X152" s="220" t="s">
        <v>414</v>
      </c>
      <c r="Y152" s="220" t="s">
        <v>198</v>
      </c>
      <c r="Z152" s="210"/>
      <c r="AA152" s="210"/>
      <c r="AB152" s="210"/>
      <c r="AC152" s="210"/>
      <c r="AD152" s="210"/>
      <c r="AE152" s="210"/>
      <c r="AF152" s="210"/>
      <c r="AG152" s="210" t="s">
        <v>415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31">
        <v>36</v>
      </c>
      <c r="B153" s="232" t="s">
        <v>881</v>
      </c>
      <c r="C153" s="250" t="s">
        <v>882</v>
      </c>
      <c r="D153" s="233" t="s">
        <v>412</v>
      </c>
      <c r="E153" s="234">
        <v>1</v>
      </c>
      <c r="F153" s="235"/>
      <c r="G153" s="236">
        <f>ROUND(E153*F153,2)</f>
        <v>0</v>
      </c>
      <c r="H153" s="235"/>
      <c r="I153" s="236">
        <f>ROUND(E153*H153,2)</f>
        <v>0</v>
      </c>
      <c r="J153" s="235"/>
      <c r="K153" s="236">
        <f>ROUND(E153*J153,2)</f>
        <v>0</v>
      </c>
      <c r="L153" s="236">
        <v>21</v>
      </c>
      <c r="M153" s="236">
        <f>G153*(1+L153/100)</f>
        <v>0</v>
      </c>
      <c r="N153" s="234">
        <v>0</v>
      </c>
      <c r="O153" s="234">
        <f>ROUND(E153*N153,2)</f>
        <v>0</v>
      </c>
      <c r="P153" s="234">
        <v>0</v>
      </c>
      <c r="Q153" s="234">
        <f>ROUND(E153*P153,2)</f>
        <v>0</v>
      </c>
      <c r="R153" s="236"/>
      <c r="S153" s="236" t="s">
        <v>318</v>
      </c>
      <c r="T153" s="237" t="s">
        <v>413</v>
      </c>
      <c r="U153" s="220">
        <v>0</v>
      </c>
      <c r="V153" s="220">
        <f>ROUND(E153*U153,2)</f>
        <v>0</v>
      </c>
      <c r="W153" s="220"/>
      <c r="X153" s="220" t="s">
        <v>414</v>
      </c>
      <c r="Y153" s="220" t="s">
        <v>198</v>
      </c>
      <c r="Z153" s="210"/>
      <c r="AA153" s="210"/>
      <c r="AB153" s="210"/>
      <c r="AC153" s="210"/>
      <c r="AD153" s="210"/>
      <c r="AE153" s="210"/>
      <c r="AF153" s="210"/>
      <c r="AG153" s="210" t="s">
        <v>415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x14ac:dyDescent="0.2">
      <c r="A154" s="3"/>
      <c r="B154" s="4"/>
      <c r="C154" s="256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AE154">
        <v>15</v>
      </c>
      <c r="AF154">
        <v>21</v>
      </c>
      <c r="AG154" t="s">
        <v>176</v>
      </c>
    </row>
    <row r="155" spans="1:60" x14ac:dyDescent="0.2">
      <c r="A155" s="213"/>
      <c r="B155" s="214" t="s">
        <v>29</v>
      </c>
      <c r="C155" s="257"/>
      <c r="D155" s="215"/>
      <c r="E155" s="216"/>
      <c r="F155" s="216"/>
      <c r="G155" s="230">
        <f>G8+G33+G58+G63+G87+G93+G125+G131+G148</f>
        <v>0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AE155">
        <f>SUMIF(L7:L153,AE154,G7:G153)</f>
        <v>0</v>
      </c>
      <c r="AF155">
        <f>SUMIF(L7:L153,AF154,G7:G153)</f>
        <v>0</v>
      </c>
      <c r="AG155" t="s">
        <v>460</v>
      </c>
    </row>
    <row r="156" spans="1:60" x14ac:dyDescent="0.2">
      <c r="C156" s="258"/>
      <c r="D156" s="10"/>
      <c r="AG156" t="s">
        <v>461</v>
      </c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BlWlCtkmJt3e15lUbInkJIqEeBq2tO6Xl2GxeRsYSnopnwHC6SCMFIdup8KVCWxI2bqosrqvy+cT2F9+Jkycw==" saltValue="Hwjbf0UKEcrVNXiYr5f5hQ==" spinCount="100000" sheet="1" formatRows="0"/>
  <mergeCells count="29">
    <mergeCell ref="C141:G141"/>
    <mergeCell ref="C143:G143"/>
    <mergeCell ref="C145:G145"/>
    <mergeCell ref="C147:G147"/>
    <mergeCell ref="C150:G150"/>
    <mergeCell ref="C98:G98"/>
    <mergeCell ref="C99:G99"/>
    <mergeCell ref="C106:G106"/>
    <mergeCell ref="C135:G135"/>
    <mergeCell ref="C137:G137"/>
    <mergeCell ref="C139:G139"/>
    <mergeCell ref="C78:G78"/>
    <mergeCell ref="C83:G83"/>
    <mergeCell ref="C89:G89"/>
    <mergeCell ref="C95:G95"/>
    <mergeCell ref="C96:G96"/>
    <mergeCell ref="C97:G97"/>
    <mergeCell ref="C20:G20"/>
    <mergeCell ref="C35:G35"/>
    <mergeCell ref="C40:G40"/>
    <mergeCell ref="C60:G60"/>
    <mergeCell ref="C65:G65"/>
    <mergeCell ref="C69:G69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7A1A7-D5F3-467F-B9A6-E35BBC3264C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163</v>
      </c>
      <c r="B1" s="195"/>
      <c r="C1" s="195"/>
      <c r="D1" s="195"/>
      <c r="E1" s="195"/>
      <c r="F1" s="195"/>
      <c r="G1" s="195"/>
      <c r="AG1" t="s">
        <v>164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165</v>
      </c>
    </row>
    <row r="3" spans="1:60" ht="24.95" customHeight="1" x14ac:dyDescent="0.2">
      <c r="A3" s="196" t="s">
        <v>8</v>
      </c>
      <c r="B3" s="49" t="s">
        <v>64</v>
      </c>
      <c r="C3" s="199" t="s">
        <v>65</v>
      </c>
      <c r="D3" s="197"/>
      <c r="E3" s="197"/>
      <c r="F3" s="197"/>
      <c r="G3" s="198"/>
      <c r="AC3" s="174" t="s">
        <v>165</v>
      </c>
      <c r="AG3" t="s">
        <v>166</v>
      </c>
    </row>
    <row r="4" spans="1:60" ht="24.95" customHeight="1" x14ac:dyDescent="0.2">
      <c r="A4" s="200" t="s">
        <v>9</v>
      </c>
      <c r="B4" s="201" t="s">
        <v>68</v>
      </c>
      <c r="C4" s="202" t="s">
        <v>69</v>
      </c>
      <c r="D4" s="203"/>
      <c r="E4" s="203"/>
      <c r="F4" s="203"/>
      <c r="G4" s="204"/>
      <c r="AG4" t="s">
        <v>167</v>
      </c>
    </row>
    <row r="5" spans="1:60" x14ac:dyDescent="0.2">
      <c r="D5" s="10"/>
    </row>
    <row r="6" spans="1:60" ht="38.25" x14ac:dyDescent="0.2">
      <c r="A6" s="206" t="s">
        <v>168</v>
      </c>
      <c r="B6" s="208" t="s">
        <v>169</v>
      </c>
      <c r="C6" s="208" t="s">
        <v>170</v>
      </c>
      <c r="D6" s="207" t="s">
        <v>171</v>
      </c>
      <c r="E6" s="206" t="s">
        <v>172</v>
      </c>
      <c r="F6" s="205" t="s">
        <v>173</v>
      </c>
      <c r="G6" s="206" t="s">
        <v>29</v>
      </c>
      <c r="H6" s="209" t="s">
        <v>30</v>
      </c>
      <c r="I6" s="209" t="s">
        <v>174</v>
      </c>
      <c r="J6" s="209" t="s">
        <v>31</v>
      </c>
      <c r="K6" s="209" t="s">
        <v>175</v>
      </c>
      <c r="L6" s="209" t="s">
        <v>176</v>
      </c>
      <c r="M6" s="209" t="s">
        <v>177</v>
      </c>
      <c r="N6" s="209" t="s">
        <v>178</v>
      </c>
      <c r="O6" s="209" t="s">
        <v>179</v>
      </c>
      <c r="P6" s="209" t="s">
        <v>180</v>
      </c>
      <c r="Q6" s="209" t="s">
        <v>181</v>
      </c>
      <c r="R6" s="209" t="s">
        <v>182</v>
      </c>
      <c r="S6" s="209" t="s">
        <v>183</v>
      </c>
      <c r="T6" s="209" t="s">
        <v>184</v>
      </c>
      <c r="U6" s="209" t="s">
        <v>185</v>
      </c>
      <c r="V6" s="209" t="s">
        <v>186</v>
      </c>
      <c r="W6" s="209" t="s">
        <v>187</v>
      </c>
      <c r="X6" s="209" t="s">
        <v>188</v>
      </c>
      <c r="Y6" s="209" t="s">
        <v>189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190</v>
      </c>
      <c r="B8" s="225" t="s">
        <v>116</v>
      </c>
      <c r="C8" s="249" t="s">
        <v>117</v>
      </c>
      <c r="D8" s="226"/>
      <c r="E8" s="227"/>
      <c r="F8" s="228"/>
      <c r="G8" s="228">
        <f>SUMIF(AG9:AG102,"&lt;&gt;NOR",G9:G102)</f>
        <v>0</v>
      </c>
      <c r="H8" s="228"/>
      <c r="I8" s="228">
        <f>SUM(I9:I102)</f>
        <v>0</v>
      </c>
      <c r="J8" s="228"/>
      <c r="K8" s="228">
        <f>SUM(K9:K102)</f>
        <v>0</v>
      </c>
      <c r="L8" s="228"/>
      <c r="M8" s="228">
        <f>SUM(M9:M102)</f>
        <v>0</v>
      </c>
      <c r="N8" s="227"/>
      <c r="O8" s="227">
        <f>SUM(O9:O102)</f>
        <v>0</v>
      </c>
      <c r="P8" s="227"/>
      <c r="Q8" s="227">
        <f>SUM(Q9:Q102)</f>
        <v>0</v>
      </c>
      <c r="R8" s="228"/>
      <c r="S8" s="228"/>
      <c r="T8" s="229"/>
      <c r="U8" s="223"/>
      <c r="V8" s="223">
        <f>SUM(V9:V102)</f>
        <v>59.53</v>
      </c>
      <c r="W8" s="223"/>
      <c r="X8" s="223"/>
      <c r="Y8" s="223"/>
      <c r="AG8" t="s">
        <v>191</v>
      </c>
    </row>
    <row r="9" spans="1:60" outlineLevel="1" x14ac:dyDescent="0.2">
      <c r="A9" s="231">
        <v>1</v>
      </c>
      <c r="B9" s="232" t="s">
        <v>192</v>
      </c>
      <c r="C9" s="250" t="s">
        <v>193</v>
      </c>
      <c r="D9" s="233" t="s">
        <v>194</v>
      </c>
      <c r="E9" s="234">
        <v>48.725250000000003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 t="s">
        <v>195</v>
      </c>
      <c r="S9" s="236" t="s">
        <v>196</v>
      </c>
      <c r="T9" s="237" t="s">
        <v>196</v>
      </c>
      <c r="U9" s="220">
        <v>0.42199999999999999</v>
      </c>
      <c r="V9" s="220">
        <f>ROUND(E9*U9,2)</f>
        <v>20.56</v>
      </c>
      <c r="W9" s="220"/>
      <c r="X9" s="220" t="s">
        <v>197</v>
      </c>
      <c r="Y9" s="220" t="s">
        <v>198</v>
      </c>
      <c r="Z9" s="210"/>
      <c r="AA9" s="210"/>
      <c r="AB9" s="210"/>
      <c r="AC9" s="210"/>
      <c r="AD9" s="210"/>
      <c r="AE9" s="210"/>
      <c r="AF9" s="210"/>
      <c r="AG9" s="210" t="s">
        <v>199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1" t="s">
        <v>200</v>
      </c>
      <c r="D10" s="239"/>
      <c r="E10" s="239"/>
      <c r="F10" s="239"/>
      <c r="G10" s="239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201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8" t="str">
        <f>C10</f>
        <v>s přemístěním výkopku v příčných profilech na vzdálenost do 15 m nebo s naložením na dopravní prostředek.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2" t="s">
        <v>464</v>
      </c>
      <c r="D11" s="221"/>
      <c r="E11" s="222"/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203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2" t="s">
        <v>883</v>
      </c>
      <c r="D12" s="221"/>
      <c r="E12" s="222"/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203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52" t="s">
        <v>884</v>
      </c>
      <c r="D13" s="221"/>
      <c r="E13" s="222">
        <v>68.646000000000001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203</v>
      </c>
      <c r="AH13" s="210">
        <v>5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52" t="s">
        <v>885</v>
      </c>
      <c r="D14" s="221"/>
      <c r="E14" s="222"/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203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17"/>
      <c r="B15" s="218"/>
      <c r="C15" s="252" t="s">
        <v>886</v>
      </c>
      <c r="D15" s="221"/>
      <c r="E15" s="222">
        <v>-16.125</v>
      </c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203</v>
      </c>
      <c r="AH15" s="210">
        <v>5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52" t="s">
        <v>887</v>
      </c>
      <c r="D16" s="221"/>
      <c r="E16" s="222"/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203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52" t="s">
        <v>888</v>
      </c>
      <c r="D17" s="221"/>
      <c r="E17" s="222">
        <v>-21.5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203</v>
      </c>
      <c r="AH17" s="210">
        <v>5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52" t="s">
        <v>889</v>
      </c>
      <c r="D18" s="221"/>
      <c r="E18" s="222"/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203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17"/>
      <c r="B19" s="218"/>
      <c r="C19" s="252" t="s">
        <v>890</v>
      </c>
      <c r="D19" s="221"/>
      <c r="E19" s="222">
        <v>0.6</v>
      </c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203</v>
      </c>
      <c r="AH19" s="210">
        <v>5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52" t="s">
        <v>891</v>
      </c>
      <c r="D20" s="221"/>
      <c r="E20" s="222"/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203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2" t="s">
        <v>892</v>
      </c>
      <c r="D21" s="221"/>
      <c r="E21" s="222">
        <v>8.6479999999999997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203</v>
      </c>
      <c r="AH21" s="210">
        <v>5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52" t="s">
        <v>893</v>
      </c>
      <c r="D22" s="221"/>
      <c r="E22" s="222"/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203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61" t="s">
        <v>466</v>
      </c>
      <c r="D23" s="259"/>
      <c r="E23" s="260"/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203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62" t="s">
        <v>894</v>
      </c>
      <c r="D24" s="259"/>
      <c r="E24" s="260">
        <v>0.1125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203</v>
      </c>
      <c r="AH24" s="210">
        <v>2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61" t="s">
        <v>468</v>
      </c>
      <c r="D25" s="259"/>
      <c r="E25" s="260"/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203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2" t="s">
        <v>895</v>
      </c>
      <c r="D26" s="221"/>
      <c r="E26" s="222">
        <v>1.125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203</v>
      </c>
      <c r="AH26" s="210">
        <v>5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52" t="s">
        <v>896</v>
      </c>
      <c r="D27" s="221"/>
      <c r="E27" s="222"/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203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61" t="s">
        <v>466</v>
      </c>
      <c r="D28" s="259"/>
      <c r="E28" s="260"/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203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62" t="s">
        <v>894</v>
      </c>
      <c r="D29" s="259"/>
      <c r="E29" s="260">
        <v>0.1125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203</v>
      </c>
      <c r="AH29" s="210">
        <v>2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61" t="s">
        <v>468</v>
      </c>
      <c r="D30" s="259"/>
      <c r="E30" s="260"/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203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52" t="s">
        <v>897</v>
      </c>
      <c r="D31" s="221"/>
      <c r="E31" s="222">
        <v>0.73124999999999996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203</v>
      </c>
      <c r="AH31" s="210">
        <v>5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52" t="s">
        <v>898</v>
      </c>
      <c r="D32" s="221"/>
      <c r="E32" s="222"/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203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61" t="s">
        <v>466</v>
      </c>
      <c r="D33" s="259"/>
      <c r="E33" s="260"/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203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62" t="s">
        <v>899</v>
      </c>
      <c r="D34" s="259"/>
      <c r="E34" s="260">
        <v>0.08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203</v>
      </c>
      <c r="AH34" s="210">
        <v>2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61" t="s">
        <v>468</v>
      </c>
      <c r="D35" s="259"/>
      <c r="E35" s="260"/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203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52" t="s">
        <v>900</v>
      </c>
      <c r="D36" s="221"/>
      <c r="E36" s="222">
        <v>6.6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203</v>
      </c>
      <c r="AH36" s="210">
        <v>5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1">
        <v>2</v>
      </c>
      <c r="B37" s="232" t="s">
        <v>210</v>
      </c>
      <c r="C37" s="250" t="s">
        <v>211</v>
      </c>
      <c r="D37" s="233" t="s">
        <v>194</v>
      </c>
      <c r="E37" s="234">
        <v>24.362629999999999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4">
        <v>0</v>
      </c>
      <c r="O37" s="234">
        <f>ROUND(E37*N37,2)</f>
        <v>0</v>
      </c>
      <c r="P37" s="234">
        <v>0</v>
      </c>
      <c r="Q37" s="234">
        <f>ROUND(E37*P37,2)</f>
        <v>0</v>
      </c>
      <c r="R37" s="236" t="s">
        <v>195</v>
      </c>
      <c r="S37" s="236" t="s">
        <v>196</v>
      </c>
      <c r="T37" s="237" t="s">
        <v>196</v>
      </c>
      <c r="U37" s="220">
        <v>8.7999999999999995E-2</v>
      </c>
      <c r="V37" s="220">
        <f>ROUND(E37*U37,2)</f>
        <v>2.14</v>
      </c>
      <c r="W37" s="220"/>
      <c r="X37" s="220" t="s">
        <v>197</v>
      </c>
      <c r="Y37" s="220" t="s">
        <v>198</v>
      </c>
      <c r="Z37" s="210"/>
      <c r="AA37" s="210"/>
      <c r="AB37" s="210"/>
      <c r="AC37" s="210"/>
      <c r="AD37" s="210"/>
      <c r="AE37" s="210"/>
      <c r="AF37" s="210"/>
      <c r="AG37" s="210" t="s">
        <v>199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51" t="s">
        <v>200</v>
      </c>
      <c r="D38" s="239"/>
      <c r="E38" s="239"/>
      <c r="F38" s="239"/>
      <c r="G38" s="239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201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38" t="str">
        <f>C38</f>
        <v>s přemístěním výkopku v příčných profilech na vzdálenost do 15 m nebo s naložením na dopravní prostředek.</v>
      </c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2" t="s">
        <v>212</v>
      </c>
      <c r="D39" s="221"/>
      <c r="E39" s="222"/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203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52" t="s">
        <v>901</v>
      </c>
      <c r="D40" s="221"/>
      <c r="E40" s="222"/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203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52" t="s">
        <v>902</v>
      </c>
      <c r="D41" s="221"/>
      <c r="E41" s="222">
        <v>24.362629999999999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203</v>
      </c>
      <c r="AH41" s="210">
        <v>5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1">
        <v>3</v>
      </c>
      <c r="B42" s="232" t="s">
        <v>903</v>
      </c>
      <c r="C42" s="250" t="s">
        <v>904</v>
      </c>
      <c r="D42" s="233" t="s">
        <v>194</v>
      </c>
      <c r="E42" s="234">
        <v>0.6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4">
        <v>0</v>
      </c>
      <c r="O42" s="234">
        <f>ROUND(E42*N42,2)</f>
        <v>0</v>
      </c>
      <c r="P42" s="234">
        <v>0</v>
      </c>
      <c r="Q42" s="234">
        <f>ROUND(E42*P42,2)</f>
        <v>0</v>
      </c>
      <c r="R42" s="236" t="s">
        <v>195</v>
      </c>
      <c r="S42" s="236" t="s">
        <v>196</v>
      </c>
      <c r="T42" s="237" t="s">
        <v>196</v>
      </c>
      <c r="U42" s="220">
        <v>3.5329999999999999</v>
      </c>
      <c r="V42" s="220">
        <f>ROUND(E42*U42,2)</f>
        <v>2.12</v>
      </c>
      <c r="W42" s="220"/>
      <c r="X42" s="220" t="s">
        <v>197</v>
      </c>
      <c r="Y42" s="220" t="s">
        <v>198</v>
      </c>
      <c r="Z42" s="210"/>
      <c r="AA42" s="210"/>
      <c r="AB42" s="210"/>
      <c r="AC42" s="210"/>
      <c r="AD42" s="210"/>
      <c r="AE42" s="210"/>
      <c r="AF42" s="210"/>
      <c r="AG42" s="210" t="s">
        <v>199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51" t="s">
        <v>905</v>
      </c>
      <c r="D43" s="239"/>
      <c r="E43" s="239"/>
      <c r="F43" s="239"/>
      <c r="G43" s="239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201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52" t="s">
        <v>906</v>
      </c>
      <c r="D44" s="221"/>
      <c r="E44" s="222"/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203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52" t="s">
        <v>907</v>
      </c>
      <c r="D45" s="221"/>
      <c r="E45" s="222"/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203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61" t="s">
        <v>466</v>
      </c>
      <c r="D46" s="259"/>
      <c r="E46" s="260"/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203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62" t="s">
        <v>908</v>
      </c>
      <c r="D47" s="259"/>
      <c r="E47" s="260">
        <v>0.2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203</v>
      </c>
      <c r="AH47" s="210">
        <v>2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61" t="s">
        <v>468</v>
      </c>
      <c r="D48" s="259"/>
      <c r="E48" s="260"/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203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52" t="s">
        <v>909</v>
      </c>
      <c r="D49" s="221"/>
      <c r="E49" s="222">
        <v>0.6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203</v>
      </c>
      <c r="AH49" s="210">
        <v>5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31">
        <v>4</v>
      </c>
      <c r="B50" s="232" t="s">
        <v>215</v>
      </c>
      <c r="C50" s="250" t="s">
        <v>216</v>
      </c>
      <c r="D50" s="233" t="s">
        <v>194</v>
      </c>
      <c r="E50" s="234">
        <v>49.325249999999997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4">
        <v>0</v>
      </c>
      <c r="O50" s="234">
        <f>ROUND(E50*N50,2)</f>
        <v>0</v>
      </c>
      <c r="P50" s="234">
        <v>0</v>
      </c>
      <c r="Q50" s="234">
        <f>ROUND(E50*P50,2)</f>
        <v>0</v>
      </c>
      <c r="R50" s="236" t="s">
        <v>195</v>
      </c>
      <c r="S50" s="236" t="s">
        <v>196</v>
      </c>
      <c r="T50" s="237" t="s">
        <v>196</v>
      </c>
      <c r="U50" s="220">
        <v>1.0999999999999999E-2</v>
      </c>
      <c r="V50" s="220">
        <f>ROUND(E50*U50,2)</f>
        <v>0.54</v>
      </c>
      <c r="W50" s="220"/>
      <c r="X50" s="220" t="s">
        <v>197</v>
      </c>
      <c r="Y50" s="220" t="s">
        <v>198</v>
      </c>
      <c r="Z50" s="210"/>
      <c r="AA50" s="210"/>
      <c r="AB50" s="210"/>
      <c r="AC50" s="210"/>
      <c r="AD50" s="210"/>
      <c r="AE50" s="210"/>
      <c r="AF50" s="210"/>
      <c r="AG50" s="210" t="s">
        <v>199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1" t="s">
        <v>217</v>
      </c>
      <c r="D51" s="239"/>
      <c r="E51" s="239"/>
      <c r="F51" s="239"/>
      <c r="G51" s="239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201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52" t="s">
        <v>218</v>
      </c>
      <c r="D52" s="221"/>
      <c r="E52" s="222"/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203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52" t="s">
        <v>910</v>
      </c>
      <c r="D53" s="221"/>
      <c r="E53" s="222"/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203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52" t="s">
        <v>911</v>
      </c>
      <c r="D54" s="221"/>
      <c r="E54" s="222">
        <v>48.725250000000003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203</v>
      </c>
      <c r="AH54" s="210">
        <v>5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52" t="s">
        <v>912</v>
      </c>
      <c r="D55" s="221"/>
      <c r="E55" s="222"/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203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52" t="s">
        <v>913</v>
      </c>
      <c r="D56" s="221"/>
      <c r="E56" s="222">
        <v>0.6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203</v>
      </c>
      <c r="AH56" s="210">
        <v>5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31">
        <v>5</v>
      </c>
      <c r="B57" s="232" t="s">
        <v>221</v>
      </c>
      <c r="C57" s="250" t="s">
        <v>914</v>
      </c>
      <c r="D57" s="233" t="s">
        <v>194</v>
      </c>
      <c r="E57" s="234">
        <v>246.62625</v>
      </c>
      <c r="F57" s="235"/>
      <c r="G57" s="236">
        <f>ROUND(E57*F57,2)</f>
        <v>0</v>
      </c>
      <c r="H57" s="235"/>
      <c r="I57" s="236">
        <f>ROUND(E57*H57,2)</f>
        <v>0</v>
      </c>
      <c r="J57" s="235"/>
      <c r="K57" s="236">
        <f>ROUND(E57*J57,2)</f>
        <v>0</v>
      </c>
      <c r="L57" s="236">
        <v>21</v>
      </c>
      <c r="M57" s="236">
        <f>G57*(1+L57/100)</f>
        <v>0</v>
      </c>
      <c r="N57" s="234">
        <v>0</v>
      </c>
      <c r="O57" s="234">
        <f>ROUND(E57*N57,2)</f>
        <v>0</v>
      </c>
      <c r="P57" s="234">
        <v>0</v>
      </c>
      <c r="Q57" s="234">
        <f>ROUND(E57*P57,2)</f>
        <v>0</v>
      </c>
      <c r="R57" s="236" t="s">
        <v>195</v>
      </c>
      <c r="S57" s="236" t="s">
        <v>196</v>
      </c>
      <c r="T57" s="237" t="s">
        <v>196</v>
      </c>
      <c r="U57" s="220">
        <v>0</v>
      </c>
      <c r="V57" s="220">
        <f>ROUND(E57*U57,2)</f>
        <v>0</v>
      </c>
      <c r="W57" s="220"/>
      <c r="X57" s="220" t="s">
        <v>197</v>
      </c>
      <c r="Y57" s="220" t="s">
        <v>198</v>
      </c>
      <c r="Z57" s="210"/>
      <c r="AA57" s="210"/>
      <c r="AB57" s="210"/>
      <c r="AC57" s="210"/>
      <c r="AD57" s="210"/>
      <c r="AE57" s="210"/>
      <c r="AF57" s="210"/>
      <c r="AG57" s="210" t="s">
        <v>199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51" t="s">
        <v>217</v>
      </c>
      <c r="D58" s="239"/>
      <c r="E58" s="239"/>
      <c r="F58" s="239"/>
      <c r="G58" s="239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201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52" t="s">
        <v>223</v>
      </c>
      <c r="D59" s="221"/>
      <c r="E59" s="222"/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203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52" t="s">
        <v>224</v>
      </c>
      <c r="D60" s="221"/>
      <c r="E60" s="222"/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203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52" t="s">
        <v>915</v>
      </c>
      <c r="D61" s="221"/>
      <c r="E61" s="222">
        <v>246.62625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203</v>
      </c>
      <c r="AH61" s="210">
        <v>5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31">
        <v>6</v>
      </c>
      <c r="B62" s="232" t="s">
        <v>916</v>
      </c>
      <c r="C62" s="250" t="s">
        <v>917</v>
      </c>
      <c r="D62" s="233" t="s">
        <v>194</v>
      </c>
      <c r="E62" s="234">
        <v>0.6</v>
      </c>
      <c r="F62" s="235"/>
      <c r="G62" s="236">
        <f>ROUND(E62*F62,2)</f>
        <v>0</v>
      </c>
      <c r="H62" s="235"/>
      <c r="I62" s="236">
        <f>ROUND(E62*H62,2)</f>
        <v>0</v>
      </c>
      <c r="J62" s="235"/>
      <c r="K62" s="236">
        <f>ROUND(E62*J62,2)</f>
        <v>0</v>
      </c>
      <c r="L62" s="236">
        <v>21</v>
      </c>
      <c r="M62" s="236">
        <f>G62*(1+L62/100)</f>
        <v>0</v>
      </c>
      <c r="N62" s="234">
        <v>0</v>
      </c>
      <c r="O62" s="234">
        <f>ROUND(E62*N62,2)</f>
        <v>0</v>
      </c>
      <c r="P62" s="234">
        <v>0</v>
      </c>
      <c r="Q62" s="234">
        <f>ROUND(E62*P62,2)</f>
        <v>0</v>
      </c>
      <c r="R62" s="236" t="s">
        <v>195</v>
      </c>
      <c r="S62" s="236" t="s">
        <v>196</v>
      </c>
      <c r="T62" s="237" t="s">
        <v>196</v>
      </c>
      <c r="U62" s="220">
        <v>0.66800000000000004</v>
      </c>
      <c r="V62" s="220">
        <f>ROUND(E62*U62,2)</f>
        <v>0.4</v>
      </c>
      <c r="W62" s="220"/>
      <c r="X62" s="220" t="s">
        <v>197</v>
      </c>
      <c r="Y62" s="220" t="s">
        <v>198</v>
      </c>
      <c r="Z62" s="210"/>
      <c r="AA62" s="210"/>
      <c r="AB62" s="210"/>
      <c r="AC62" s="210"/>
      <c r="AD62" s="210"/>
      <c r="AE62" s="210"/>
      <c r="AF62" s="210"/>
      <c r="AG62" s="210" t="s">
        <v>199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51" t="s">
        <v>918</v>
      </c>
      <c r="D63" s="239"/>
      <c r="E63" s="239"/>
      <c r="F63" s="239"/>
      <c r="G63" s="239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201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52" t="s">
        <v>919</v>
      </c>
      <c r="D64" s="221"/>
      <c r="E64" s="222"/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203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52" t="s">
        <v>906</v>
      </c>
      <c r="D65" s="221"/>
      <c r="E65" s="222"/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203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17"/>
      <c r="B66" s="218"/>
      <c r="C66" s="252" t="s">
        <v>913</v>
      </c>
      <c r="D66" s="221"/>
      <c r="E66" s="222">
        <v>0.6</v>
      </c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203</v>
      </c>
      <c r="AH66" s="210">
        <v>5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2.5" outlineLevel="1" x14ac:dyDescent="0.2">
      <c r="A67" s="231">
        <v>7</v>
      </c>
      <c r="B67" s="232" t="s">
        <v>920</v>
      </c>
      <c r="C67" s="250" t="s">
        <v>921</v>
      </c>
      <c r="D67" s="233" t="s">
        <v>194</v>
      </c>
      <c r="E67" s="234">
        <v>0.6</v>
      </c>
      <c r="F67" s="235"/>
      <c r="G67" s="236">
        <f>ROUND(E67*F67,2)</f>
        <v>0</v>
      </c>
      <c r="H67" s="235"/>
      <c r="I67" s="236">
        <f>ROUND(E67*H67,2)</f>
        <v>0</v>
      </c>
      <c r="J67" s="235"/>
      <c r="K67" s="236">
        <f>ROUND(E67*J67,2)</f>
        <v>0</v>
      </c>
      <c r="L67" s="236">
        <v>21</v>
      </c>
      <c r="M67" s="236">
        <f>G67*(1+L67/100)</f>
        <v>0</v>
      </c>
      <c r="N67" s="234">
        <v>0</v>
      </c>
      <c r="O67" s="234">
        <f>ROUND(E67*N67,2)</f>
        <v>0</v>
      </c>
      <c r="P67" s="234">
        <v>0</v>
      </c>
      <c r="Q67" s="234">
        <f>ROUND(E67*P67,2)</f>
        <v>0</v>
      </c>
      <c r="R67" s="236" t="s">
        <v>195</v>
      </c>
      <c r="S67" s="236" t="s">
        <v>196</v>
      </c>
      <c r="T67" s="237" t="s">
        <v>196</v>
      </c>
      <c r="U67" s="220">
        <v>1.9379999999999999</v>
      </c>
      <c r="V67" s="220">
        <f>ROUND(E67*U67,2)</f>
        <v>1.1599999999999999</v>
      </c>
      <c r="W67" s="220"/>
      <c r="X67" s="220" t="s">
        <v>197</v>
      </c>
      <c r="Y67" s="220" t="s">
        <v>198</v>
      </c>
      <c r="Z67" s="210"/>
      <c r="AA67" s="210"/>
      <c r="AB67" s="210"/>
      <c r="AC67" s="210"/>
      <c r="AD67" s="210"/>
      <c r="AE67" s="210"/>
      <c r="AF67" s="210"/>
      <c r="AG67" s="210" t="s">
        <v>199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52" t="s">
        <v>922</v>
      </c>
      <c r="D68" s="221"/>
      <c r="E68" s="222"/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203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52" t="s">
        <v>906</v>
      </c>
      <c r="D69" s="221"/>
      <c r="E69" s="222"/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203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17"/>
      <c r="B70" s="218"/>
      <c r="C70" s="252" t="s">
        <v>913</v>
      </c>
      <c r="D70" s="221"/>
      <c r="E70" s="222">
        <v>0.6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203</v>
      </c>
      <c r="AH70" s="210">
        <v>5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1" x14ac:dyDescent="0.2">
      <c r="A71" s="231">
        <v>8</v>
      </c>
      <c r="B71" s="232" t="s">
        <v>226</v>
      </c>
      <c r="C71" s="250" t="s">
        <v>227</v>
      </c>
      <c r="D71" s="233" t="s">
        <v>194</v>
      </c>
      <c r="E71" s="234">
        <v>49.325249999999997</v>
      </c>
      <c r="F71" s="235"/>
      <c r="G71" s="236">
        <f>ROUND(E71*F71,2)</f>
        <v>0</v>
      </c>
      <c r="H71" s="235"/>
      <c r="I71" s="236">
        <f>ROUND(E71*H71,2)</f>
        <v>0</v>
      </c>
      <c r="J71" s="235"/>
      <c r="K71" s="236">
        <f>ROUND(E71*J71,2)</f>
        <v>0</v>
      </c>
      <c r="L71" s="236">
        <v>21</v>
      </c>
      <c r="M71" s="236">
        <f>G71*(1+L71/100)</f>
        <v>0</v>
      </c>
      <c r="N71" s="234">
        <v>0</v>
      </c>
      <c r="O71" s="234">
        <f>ROUND(E71*N71,2)</f>
        <v>0</v>
      </c>
      <c r="P71" s="234">
        <v>0</v>
      </c>
      <c r="Q71" s="234">
        <f>ROUND(E71*P71,2)</f>
        <v>0</v>
      </c>
      <c r="R71" s="236" t="s">
        <v>195</v>
      </c>
      <c r="S71" s="236" t="s">
        <v>196</v>
      </c>
      <c r="T71" s="237" t="s">
        <v>196</v>
      </c>
      <c r="U71" s="220">
        <v>8.9999999999999993E-3</v>
      </c>
      <c r="V71" s="220">
        <f>ROUND(E71*U71,2)</f>
        <v>0.44</v>
      </c>
      <c r="W71" s="220"/>
      <c r="X71" s="220" t="s">
        <v>197</v>
      </c>
      <c r="Y71" s="220" t="s">
        <v>198</v>
      </c>
      <c r="Z71" s="210"/>
      <c r="AA71" s="210"/>
      <c r="AB71" s="210"/>
      <c r="AC71" s="210"/>
      <c r="AD71" s="210"/>
      <c r="AE71" s="210"/>
      <c r="AF71" s="210"/>
      <c r="AG71" s="210" t="s">
        <v>228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52" t="s">
        <v>229</v>
      </c>
      <c r="D72" s="221"/>
      <c r="E72" s="222"/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203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52" t="s">
        <v>230</v>
      </c>
      <c r="D73" s="221"/>
      <c r="E73" s="222"/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203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17"/>
      <c r="B74" s="218"/>
      <c r="C74" s="252" t="s">
        <v>923</v>
      </c>
      <c r="D74" s="221"/>
      <c r="E74" s="222">
        <v>49.325249999999997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203</v>
      </c>
      <c r="AH74" s="210">
        <v>5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1">
        <v>9</v>
      </c>
      <c r="B75" s="232" t="s">
        <v>232</v>
      </c>
      <c r="C75" s="250" t="s">
        <v>233</v>
      </c>
      <c r="D75" s="233" t="s">
        <v>234</v>
      </c>
      <c r="E75" s="234">
        <v>191.47499999999999</v>
      </c>
      <c r="F75" s="235"/>
      <c r="G75" s="236">
        <f>ROUND(E75*F75,2)</f>
        <v>0</v>
      </c>
      <c r="H75" s="235"/>
      <c r="I75" s="236">
        <f>ROUND(E75*H75,2)</f>
        <v>0</v>
      </c>
      <c r="J75" s="235"/>
      <c r="K75" s="236">
        <f>ROUND(E75*J75,2)</f>
        <v>0</v>
      </c>
      <c r="L75" s="236">
        <v>21</v>
      </c>
      <c r="M75" s="236">
        <f>G75*(1+L75/100)</f>
        <v>0</v>
      </c>
      <c r="N75" s="234">
        <v>0</v>
      </c>
      <c r="O75" s="234">
        <f>ROUND(E75*N75,2)</f>
        <v>0</v>
      </c>
      <c r="P75" s="234">
        <v>0</v>
      </c>
      <c r="Q75" s="234">
        <f>ROUND(E75*P75,2)</f>
        <v>0</v>
      </c>
      <c r="R75" s="236" t="s">
        <v>195</v>
      </c>
      <c r="S75" s="236" t="s">
        <v>196</v>
      </c>
      <c r="T75" s="237" t="s">
        <v>196</v>
      </c>
      <c r="U75" s="220">
        <v>1.7999999999999999E-2</v>
      </c>
      <c r="V75" s="220">
        <f>ROUND(E75*U75,2)</f>
        <v>3.45</v>
      </c>
      <c r="W75" s="220"/>
      <c r="X75" s="220" t="s">
        <v>197</v>
      </c>
      <c r="Y75" s="220" t="s">
        <v>198</v>
      </c>
      <c r="Z75" s="210"/>
      <c r="AA75" s="210"/>
      <c r="AB75" s="210"/>
      <c r="AC75" s="210"/>
      <c r="AD75" s="210"/>
      <c r="AE75" s="210"/>
      <c r="AF75" s="210"/>
      <c r="AG75" s="210" t="s">
        <v>228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51" t="s">
        <v>235</v>
      </c>
      <c r="D76" s="239"/>
      <c r="E76" s="239"/>
      <c r="F76" s="239"/>
      <c r="G76" s="239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201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52" t="s">
        <v>236</v>
      </c>
      <c r="D77" s="221"/>
      <c r="E77" s="222"/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203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52" t="s">
        <v>924</v>
      </c>
      <c r="D78" s="221"/>
      <c r="E78" s="222"/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203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52" t="s">
        <v>925</v>
      </c>
      <c r="D79" s="221"/>
      <c r="E79" s="222">
        <v>134.6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203</v>
      </c>
      <c r="AH79" s="210">
        <v>5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52" t="s">
        <v>513</v>
      </c>
      <c r="D80" s="221"/>
      <c r="E80" s="222"/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203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17"/>
      <c r="B81" s="218"/>
      <c r="C81" s="252" t="s">
        <v>926</v>
      </c>
      <c r="D81" s="221"/>
      <c r="E81" s="222">
        <v>2</v>
      </c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203</v>
      </c>
      <c r="AH81" s="210">
        <v>5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52" t="s">
        <v>927</v>
      </c>
      <c r="D82" s="221"/>
      <c r="E82" s="222"/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203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17"/>
      <c r="B83" s="218"/>
      <c r="C83" s="252" t="s">
        <v>928</v>
      </c>
      <c r="D83" s="221"/>
      <c r="E83" s="222">
        <v>18.399999999999999</v>
      </c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203</v>
      </c>
      <c r="AH83" s="210">
        <v>5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17"/>
      <c r="B84" s="218"/>
      <c r="C84" s="252" t="s">
        <v>929</v>
      </c>
      <c r="D84" s="221"/>
      <c r="E84" s="222"/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203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17"/>
      <c r="B85" s="218"/>
      <c r="C85" s="261" t="s">
        <v>466</v>
      </c>
      <c r="D85" s="259"/>
      <c r="E85" s="260"/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203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62" t="s">
        <v>930</v>
      </c>
      <c r="D86" s="259"/>
      <c r="E86" s="260">
        <v>0.25</v>
      </c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203</v>
      </c>
      <c r="AH86" s="210">
        <v>2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61" t="s">
        <v>468</v>
      </c>
      <c r="D87" s="259"/>
      <c r="E87" s="260"/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203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52" t="s">
        <v>931</v>
      </c>
      <c r="D88" s="221"/>
      <c r="E88" s="222">
        <v>0.67500000000000004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203</v>
      </c>
      <c r="AH88" s="210">
        <v>5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52" t="s">
        <v>932</v>
      </c>
      <c r="D89" s="221"/>
      <c r="E89" s="222"/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203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52" t="s">
        <v>933</v>
      </c>
      <c r="D90" s="221"/>
      <c r="E90" s="222">
        <v>4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203</v>
      </c>
      <c r="AH90" s="210">
        <v>5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52" t="s">
        <v>934</v>
      </c>
      <c r="D91" s="221"/>
      <c r="E91" s="222"/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203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52" t="s">
        <v>935</v>
      </c>
      <c r="D92" s="221"/>
      <c r="E92" s="222">
        <v>2.9249999999999998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203</v>
      </c>
      <c r="AH92" s="210">
        <v>5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52" t="s">
        <v>936</v>
      </c>
      <c r="D93" s="221"/>
      <c r="E93" s="222"/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203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52" t="s">
        <v>937</v>
      </c>
      <c r="D94" s="221"/>
      <c r="E94" s="222">
        <v>28.875</v>
      </c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203</v>
      </c>
      <c r="AH94" s="210">
        <v>5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31">
        <v>10</v>
      </c>
      <c r="B95" s="232" t="s">
        <v>239</v>
      </c>
      <c r="C95" s="250" t="s">
        <v>240</v>
      </c>
      <c r="D95" s="233" t="s">
        <v>194</v>
      </c>
      <c r="E95" s="234">
        <v>49.325249999999997</v>
      </c>
      <c r="F95" s="235"/>
      <c r="G95" s="236">
        <f>ROUND(E95*F95,2)</f>
        <v>0</v>
      </c>
      <c r="H95" s="235"/>
      <c r="I95" s="236">
        <f>ROUND(E95*H95,2)</f>
        <v>0</v>
      </c>
      <c r="J95" s="235"/>
      <c r="K95" s="236">
        <f>ROUND(E95*J95,2)</f>
        <v>0</v>
      </c>
      <c r="L95" s="236">
        <v>21</v>
      </c>
      <c r="M95" s="236">
        <f>G95*(1+L95/100)</f>
        <v>0</v>
      </c>
      <c r="N95" s="234">
        <v>0</v>
      </c>
      <c r="O95" s="234">
        <f>ROUND(E95*N95,2)</f>
        <v>0</v>
      </c>
      <c r="P95" s="234">
        <v>0</v>
      </c>
      <c r="Q95" s="234">
        <f>ROUND(E95*P95,2)</f>
        <v>0</v>
      </c>
      <c r="R95" s="236" t="s">
        <v>195</v>
      </c>
      <c r="S95" s="236" t="s">
        <v>196</v>
      </c>
      <c r="T95" s="237" t="s">
        <v>196</v>
      </c>
      <c r="U95" s="220">
        <v>0</v>
      </c>
      <c r="V95" s="220">
        <f>ROUND(E95*U95,2)</f>
        <v>0</v>
      </c>
      <c r="W95" s="220"/>
      <c r="X95" s="220" t="s">
        <v>197</v>
      </c>
      <c r="Y95" s="220" t="s">
        <v>198</v>
      </c>
      <c r="Z95" s="210"/>
      <c r="AA95" s="210"/>
      <c r="AB95" s="210"/>
      <c r="AC95" s="210"/>
      <c r="AD95" s="210"/>
      <c r="AE95" s="210"/>
      <c r="AF95" s="210"/>
      <c r="AG95" s="210" t="s">
        <v>199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52" t="s">
        <v>241</v>
      </c>
      <c r="D96" s="221"/>
      <c r="E96" s="222"/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203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52" t="s">
        <v>230</v>
      </c>
      <c r="D97" s="221"/>
      <c r="E97" s="222"/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203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52" t="s">
        <v>923</v>
      </c>
      <c r="D98" s="221"/>
      <c r="E98" s="222">
        <v>49.325249999999997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203</v>
      </c>
      <c r="AH98" s="210">
        <v>5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1" x14ac:dyDescent="0.2">
      <c r="A99" s="231">
        <v>11</v>
      </c>
      <c r="B99" s="232" t="s">
        <v>242</v>
      </c>
      <c r="C99" s="250" t="s">
        <v>243</v>
      </c>
      <c r="D99" s="233" t="s">
        <v>234</v>
      </c>
      <c r="E99" s="234">
        <v>191.47499999999999</v>
      </c>
      <c r="F99" s="235"/>
      <c r="G99" s="236">
        <f>ROUND(E99*F99,2)</f>
        <v>0</v>
      </c>
      <c r="H99" s="235"/>
      <c r="I99" s="236">
        <f>ROUND(E99*H99,2)</f>
        <v>0</v>
      </c>
      <c r="J99" s="235"/>
      <c r="K99" s="236">
        <f>ROUND(E99*J99,2)</f>
        <v>0</v>
      </c>
      <c r="L99" s="236">
        <v>21</v>
      </c>
      <c r="M99" s="236">
        <f>G99*(1+L99/100)</f>
        <v>0</v>
      </c>
      <c r="N99" s="234">
        <v>0</v>
      </c>
      <c r="O99" s="234">
        <f>ROUND(E99*N99,2)</f>
        <v>0</v>
      </c>
      <c r="P99" s="234">
        <v>0</v>
      </c>
      <c r="Q99" s="234">
        <f>ROUND(E99*P99,2)</f>
        <v>0</v>
      </c>
      <c r="R99" s="236" t="s">
        <v>195</v>
      </c>
      <c r="S99" s="236" t="s">
        <v>196</v>
      </c>
      <c r="T99" s="237" t="s">
        <v>196</v>
      </c>
      <c r="U99" s="220">
        <v>0.15</v>
      </c>
      <c r="V99" s="220">
        <f>ROUND(E99*U99,2)</f>
        <v>28.72</v>
      </c>
      <c r="W99" s="220"/>
      <c r="X99" s="220" t="s">
        <v>197</v>
      </c>
      <c r="Y99" s="220" t="s">
        <v>198</v>
      </c>
      <c r="Z99" s="210"/>
      <c r="AA99" s="210"/>
      <c r="AB99" s="210"/>
      <c r="AC99" s="210"/>
      <c r="AD99" s="210"/>
      <c r="AE99" s="210"/>
      <c r="AF99" s="210"/>
      <c r="AG99" s="210" t="s">
        <v>199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17"/>
      <c r="B100" s="218"/>
      <c r="C100" s="251" t="s">
        <v>244</v>
      </c>
      <c r="D100" s="239"/>
      <c r="E100" s="239"/>
      <c r="F100" s="239"/>
      <c r="G100" s="239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201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38" t="str">
        <f>C100</f>
        <v>z rostlé horniny tř.1 - 4 pod násypy z hornin soudržných do 92% PS a hornin nesoudržných sypkých relativní ulehlosti I(d) do 0,8</v>
      </c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52" t="s">
        <v>245</v>
      </c>
      <c r="D101" s="221"/>
      <c r="E101" s="222"/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203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52" t="s">
        <v>938</v>
      </c>
      <c r="D102" s="221"/>
      <c r="E102" s="222">
        <v>191.47499999999999</v>
      </c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203</v>
      </c>
      <c r="AH102" s="210">
        <v>5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x14ac:dyDescent="0.2">
      <c r="A103" s="224" t="s">
        <v>190</v>
      </c>
      <c r="B103" s="225" t="s">
        <v>118</v>
      </c>
      <c r="C103" s="249" t="s">
        <v>119</v>
      </c>
      <c r="D103" s="226"/>
      <c r="E103" s="227"/>
      <c r="F103" s="228"/>
      <c r="G103" s="228">
        <f>SUMIF(AG104:AG136,"&lt;&gt;NOR",G104:G136)</f>
        <v>0</v>
      </c>
      <c r="H103" s="228"/>
      <c r="I103" s="228">
        <f>SUM(I104:I136)</f>
        <v>0</v>
      </c>
      <c r="J103" s="228"/>
      <c r="K103" s="228">
        <f>SUM(K104:K136)</f>
        <v>0</v>
      </c>
      <c r="L103" s="228"/>
      <c r="M103" s="228">
        <f>SUM(M104:M136)</f>
        <v>0</v>
      </c>
      <c r="N103" s="227"/>
      <c r="O103" s="227">
        <f>SUM(O104:O136)</f>
        <v>0</v>
      </c>
      <c r="P103" s="227"/>
      <c r="Q103" s="227">
        <f>SUM(Q104:Q136)</f>
        <v>83.309999999999988</v>
      </c>
      <c r="R103" s="228"/>
      <c r="S103" s="228"/>
      <c r="T103" s="229"/>
      <c r="U103" s="223"/>
      <c r="V103" s="223">
        <f>SUM(V104:V136)</f>
        <v>100</v>
      </c>
      <c r="W103" s="223"/>
      <c r="X103" s="223"/>
      <c r="Y103" s="223"/>
      <c r="AG103" t="s">
        <v>191</v>
      </c>
    </row>
    <row r="104" spans="1:60" ht="22.5" outlineLevel="1" x14ac:dyDescent="0.2">
      <c r="A104" s="231">
        <v>12</v>
      </c>
      <c r="B104" s="232" t="s">
        <v>939</v>
      </c>
      <c r="C104" s="250" t="s">
        <v>940</v>
      </c>
      <c r="D104" s="233" t="s">
        <v>234</v>
      </c>
      <c r="E104" s="234">
        <v>107.5</v>
      </c>
      <c r="F104" s="235"/>
      <c r="G104" s="236">
        <f>ROUND(E104*F104,2)</f>
        <v>0</v>
      </c>
      <c r="H104" s="235"/>
      <c r="I104" s="236">
        <f>ROUND(E104*H104,2)</f>
        <v>0</v>
      </c>
      <c r="J104" s="235"/>
      <c r="K104" s="236">
        <f>ROUND(E104*J104,2)</f>
        <v>0</v>
      </c>
      <c r="L104" s="236">
        <v>21</v>
      </c>
      <c r="M104" s="236">
        <f>G104*(1+L104/100)</f>
        <v>0</v>
      </c>
      <c r="N104" s="234">
        <v>0</v>
      </c>
      <c r="O104" s="234">
        <f>ROUND(E104*N104,2)</f>
        <v>0</v>
      </c>
      <c r="P104" s="234">
        <v>0.13800000000000001</v>
      </c>
      <c r="Q104" s="234">
        <f>ROUND(E104*P104,2)</f>
        <v>14.84</v>
      </c>
      <c r="R104" s="236" t="s">
        <v>249</v>
      </c>
      <c r="S104" s="236" t="s">
        <v>196</v>
      </c>
      <c r="T104" s="237" t="s">
        <v>196</v>
      </c>
      <c r="U104" s="220">
        <v>0.16</v>
      </c>
      <c r="V104" s="220">
        <f>ROUND(E104*U104,2)</f>
        <v>17.2</v>
      </c>
      <c r="W104" s="220"/>
      <c r="X104" s="220" t="s">
        <v>197</v>
      </c>
      <c r="Y104" s="220" t="s">
        <v>198</v>
      </c>
      <c r="Z104" s="210"/>
      <c r="AA104" s="210"/>
      <c r="AB104" s="210"/>
      <c r="AC104" s="210"/>
      <c r="AD104" s="210"/>
      <c r="AE104" s="210"/>
      <c r="AF104" s="210"/>
      <c r="AG104" s="210" t="s">
        <v>199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17"/>
      <c r="B105" s="218"/>
      <c r="C105" s="251" t="s">
        <v>941</v>
      </c>
      <c r="D105" s="239"/>
      <c r="E105" s="239"/>
      <c r="F105" s="239"/>
      <c r="G105" s="239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201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52" t="s">
        <v>942</v>
      </c>
      <c r="D106" s="221"/>
      <c r="E106" s="222"/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203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52" t="s">
        <v>943</v>
      </c>
      <c r="D107" s="221"/>
      <c r="E107" s="222"/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203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17"/>
      <c r="B108" s="218"/>
      <c r="C108" s="252" t="s">
        <v>944</v>
      </c>
      <c r="D108" s="221"/>
      <c r="E108" s="222">
        <v>107.5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203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2.5" outlineLevel="1" x14ac:dyDescent="0.2">
      <c r="A109" s="231">
        <v>13</v>
      </c>
      <c r="B109" s="232" t="s">
        <v>519</v>
      </c>
      <c r="C109" s="250" t="s">
        <v>520</v>
      </c>
      <c r="D109" s="233" t="s">
        <v>234</v>
      </c>
      <c r="E109" s="234">
        <v>107.5</v>
      </c>
      <c r="F109" s="235"/>
      <c r="G109" s="236">
        <f>ROUND(E109*F109,2)</f>
        <v>0</v>
      </c>
      <c r="H109" s="235"/>
      <c r="I109" s="236">
        <f>ROUND(E109*H109,2)</f>
        <v>0</v>
      </c>
      <c r="J109" s="235"/>
      <c r="K109" s="236">
        <f>ROUND(E109*J109,2)</f>
        <v>0</v>
      </c>
      <c r="L109" s="236">
        <v>21</v>
      </c>
      <c r="M109" s="236">
        <f>G109*(1+L109/100)</f>
        <v>0</v>
      </c>
      <c r="N109" s="234">
        <v>0</v>
      </c>
      <c r="O109" s="234">
        <f>ROUND(E109*N109,2)</f>
        <v>0</v>
      </c>
      <c r="P109" s="234">
        <v>0.44</v>
      </c>
      <c r="Q109" s="234">
        <f>ROUND(E109*P109,2)</f>
        <v>47.3</v>
      </c>
      <c r="R109" s="236" t="s">
        <v>249</v>
      </c>
      <c r="S109" s="236" t="s">
        <v>196</v>
      </c>
      <c r="T109" s="237" t="s">
        <v>196</v>
      </c>
      <c r="U109" s="220">
        <v>0.63200000000000001</v>
      </c>
      <c r="V109" s="220">
        <f>ROUND(E109*U109,2)</f>
        <v>67.94</v>
      </c>
      <c r="W109" s="220"/>
      <c r="X109" s="220" t="s">
        <v>197</v>
      </c>
      <c r="Y109" s="220" t="s">
        <v>198</v>
      </c>
      <c r="Z109" s="210"/>
      <c r="AA109" s="210"/>
      <c r="AB109" s="210"/>
      <c r="AC109" s="210"/>
      <c r="AD109" s="210"/>
      <c r="AE109" s="210"/>
      <c r="AF109" s="210"/>
      <c r="AG109" s="210" t="s">
        <v>228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52" t="s">
        <v>521</v>
      </c>
      <c r="D110" s="221"/>
      <c r="E110" s="222"/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203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52" t="s">
        <v>945</v>
      </c>
      <c r="D111" s="221"/>
      <c r="E111" s="222"/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203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17"/>
      <c r="B112" s="218"/>
      <c r="C112" s="252" t="s">
        <v>946</v>
      </c>
      <c r="D112" s="221"/>
      <c r="E112" s="222">
        <v>107.5</v>
      </c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203</v>
      </c>
      <c r="AH112" s="210">
        <v>5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1" x14ac:dyDescent="0.2">
      <c r="A113" s="231">
        <v>14</v>
      </c>
      <c r="B113" s="232" t="s">
        <v>947</v>
      </c>
      <c r="C113" s="250" t="s">
        <v>948</v>
      </c>
      <c r="D113" s="233" t="s">
        <v>234</v>
      </c>
      <c r="E113" s="234">
        <v>6</v>
      </c>
      <c r="F113" s="235"/>
      <c r="G113" s="236">
        <f>ROUND(E113*F113,2)</f>
        <v>0</v>
      </c>
      <c r="H113" s="235"/>
      <c r="I113" s="236">
        <f>ROUND(E113*H113,2)</f>
        <v>0</v>
      </c>
      <c r="J113" s="235"/>
      <c r="K113" s="236">
        <f>ROUND(E113*J113,2)</f>
        <v>0</v>
      </c>
      <c r="L113" s="236">
        <v>21</v>
      </c>
      <c r="M113" s="236">
        <f>G113*(1+L113/100)</f>
        <v>0</v>
      </c>
      <c r="N113" s="234">
        <v>0</v>
      </c>
      <c r="O113" s="234">
        <f>ROUND(E113*N113,2)</f>
        <v>0</v>
      </c>
      <c r="P113" s="234">
        <v>0.55000000000000004</v>
      </c>
      <c r="Q113" s="234">
        <f>ROUND(E113*P113,2)</f>
        <v>3.3</v>
      </c>
      <c r="R113" s="236" t="s">
        <v>249</v>
      </c>
      <c r="S113" s="236" t="s">
        <v>196</v>
      </c>
      <c r="T113" s="237" t="s">
        <v>196</v>
      </c>
      <c r="U113" s="220">
        <v>0.84770000000000001</v>
      </c>
      <c r="V113" s="220">
        <f>ROUND(E113*U113,2)</f>
        <v>5.09</v>
      </c>
      <c r="W113" s="220"/>
      <c r="X113" s="220" t="s">
        <v>197</v>
      </c>
      <c r="Y113" s="220" t="s">
        <v>198</v>
      </c>
      <c r="Z113" s="210"/>
      <c r="AA113" s="210"/>
      <c r="AB113" s="210"/>
      <c r="AC113" s="210"/>
      <c r="AD113" s="210"/>
      <c r="AE113" s="210"/>
      <c r="AF113" s="210"/>
      <c r="AG113" s="210" t="s">
        <v>199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17"/>
      <c r="B114" s="218"/>
      <c r="C114" s="252" t="s">
        <v>949</v>
      </c>
      <c r="D114" s="221"/>
      <c r="E114" s="222"/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203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52" t="s">
        <v>950</v>
      </c>
      <c r="D115" s="221"/>
      <c r="E115" s="222">
        <v>6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203</v>
      </c>
      <c r="AH115" s="210">
        <v>5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1" x14ac:dyDescent="0.2">
      <c r="A116" s="231">
        <v>15</v>
      </c>
      <c r="B116" s="232" t="s">
        <v>258</v>
      </c>
      <c r="C116" s="250" t="s">
        <v>259</v>
      </c>
      <c r="D116" s="233" t="s">
        <v>234</v>
      </c>
      <c r="E116" s="234">
        <v>6</v>
      </c>
      <c r="F116" s="235"/>
      <c r="G116" s="236">
        <f>ROUND(E116*F116,2)</f>
        <v>0</v>
      </c>
      <c r="H116" s="235"/>
      <c r="I116" s="236">
        <f>ROUND(E116*H116,2)</f>
        <v>0</v>
      </c>
      <c r="J116" s="235"/>
      <c r="K116" s="236">
        <f>ROUND(E116*J116,2)</f>
        <v>0</v>
      </c>
      <c r="L116" s="236">
        <v>21</v>
      </c>
      <c r="M116" s="236">
        <f>G116*(1+L116/100)</f>
        <v>0</v>
      </c>
      <c r="N116" s="234">
        <v>0</v>
      </c>
      <c r="O116" s="234">
        <f>ROUND(E116*N116,2)</f>
        <v>0</v>
      </c>
      <c r="P116" s="234">
        <v>0.22</v>
      </c>
      <c r="Q116" s="234">
        <f>ROUND(E116*P116,2)</f>
        <v>1.32</v>
      </c>
      <c r="R116" s="236" t="s">
        <v>249</v>
      </c>
      <c r="S116" s="236" t="s">
        <v>196</v>
      </c>
      <c r="T116" s="237" t="s">
        <v>196</v>
      </c>
      <c r="U116" s="220">
        <v>0.12</v>
      </c>
      <c r="V116" s="220">
        <f>ROUND(E116*U116,2)</f>
        <v>0.72</v>
      </c>
      <c r="W116" s="220"/>
      <c r="X116" s="220" t="s">
        <v>197</v>
      </c>
      <c r="Y116" s="220" t="s">
        <v>198</v>
      </c>
      <c r="Z116" s="210"/>
      <c r="AA116" s="210"/>
      <c r="AB116" s="210"/>
      <c r="AC116" s="210"/>
      <c r="AD116" s="210"/>
      <c r="AE116" s="210"/>
      <c r="AF116" s="210"/>
      <c r="AG116" s="210" t="s">
        <v>228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2.5" outlineLevel="2" x14ac:dyDescent="0.2">
      <c r="A117" s="217"/>
      <c r="B117" s="218"/>
      <c r="C117" s="251" t="s">
        <v>254</v>
      </c>
      <c r="D117" s="239"/>
      <c r="E117" s="239"/>
      <c r="F117" s="239"/>
      <c r="G117" s="239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201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38" t="str">
        <f>C117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17"/>
      <c r="B118" s="218"/>
      <c r="C118" s="252" t="s">
        <v>951</v>
      </c>
      <c r="D118" s="221"/>
      <c r="E118" s="222"/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203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52" t="s">
        <v>569</v>
      </c>
      <c r="D119" s="221"/>
      <c r="E119" s="222"/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203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17"/>
      <c r="B120" s="218"/>
      <c r="C120" s="252" t="s">
        <v>943</v>
      </c>
      <c r="D120" s="221"/>
      <c r="E120" s="222"/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203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17"/>
      <c r="B121" s="218"/>
      <c r="C121" s="252" t="s">
        <v>952</v>
      </c>
      <c r="D121" s="221"/>
      <c r="E121" s="222">
        <v>6</v>
      </c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203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31">
        <v>16</v>
      </c>
      <c r="B122" s="232" t="s">
        <v>953</v>
      </c>
      <c r="C122" s="250" t="s">
        <v>954</v>
      </c>
      <c r="D122" s="233" t="s">
        <v>327</v>
      </c>
      <c r="E122" s="234">
        <v>35.299999999999997</v>
      </c>
      <c r="F122" s="235"/>
      <c r="G122" s="236">
        <f>ROUND(E122*F122,2)</f>
        <v>0</v>
      </c>
      <c r="H122" s="235"/>
      <c r="I122" s="236">
        <f>ROUND(E122*H122,2)</f>
        <v>0</v>
      </c>
      <c r="J122" s="235"/>
      <c r="K122" s="236">
        <f>ROUND(E122*J122,2)</f>
        <v>0</v>
      </c>
      <c r="L122" s="236">
        <v>21</v>
      </c>
      <c r="M122" s="236">
        <f>G122*(1+L122/100)</f>
        <v>0</v>
      </c>
      <c r="N122" s="234">
        <v>0</v>
      </c>
      <c r="O122" s="234">
        <f>ROUND(E122*N122,2)</f>
        <v>0</v>
      </c>
      <c r="P122" s="234">
        <v>0.22</v>
      </c>
      <c r="Q122" s="234">
        <f>ROUND(E122*P122,2)</f>
        <v>7.77</v>
      </c>
      <c r="R122" s="236" t="s">
        <v>249</v>
      </c>
      <c r="S122" s="236" t="s">
        <v>196</v>
      </c>
      <c r="T122" s="237" t="s">
        <v>196</v>
      </c>
      <c r="U122" s="220">
        <v>0.14299999999999999</v>
      </c>
      <c r="V122" s="220">
        <f>ROUND(E122*U122,2)</f>
        <v>5.05</v>
      </c>
      <c r="W122" s="220"/>
      <c r="X122" s="220" t="s">
        <v>197</v>
      </c>
      <c r="Y122" s="220" t="s">
        <v>198</v>
      </c>
      <c r="Z122" s="210"/>
      <c r="AA122" s="210"/>
      <c r="AB122" s="210"/>
      <c r="AC122" s="210"/>
      <c r="AD122" s="210"/>
      <c r="AE122" s="210"/>
      <c r="AF122" s="210"/>
      <c r="AG122" s="210" t="s">
        <v>199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17"/>
      <c r="B123" s="218"/>
      <c r="C123" s="251" t="s">
        <v>530</v>
      </c>
      <c r="D123" s="239"/>
      <c r="E123" s="239"/>
      <c r="F123" s="239"/>
      <c r="G123" s="239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201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38" t="str">
        <f>C123</f>
        <v>s vybouráním lože, s přemístěním hmot na skládku na vzdálenost do 3 m nebo naložením na dopravní prostředek</v>
      </c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">
      <c r="A124" s="217"/>
      <c r="B124" s="218"/>
      <c r="C124" s="252" t="s">
        <v>955</v>
      </c>
      <c r="D124" s="221"/>
      <c r="E124" s="222"/>
      <c r="F124" s="220"/>
      <c r="G124" s="22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203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17"/>
      <c r="B125" s="218"/>
      <c r="C125" s="252" t="s">
        <v>956</v>
      </c>
      <c r="D125" s="221"/>
      <c r="E125" s="222"/>
      <c r="F125" s="220"/>
      <c r="G125" s="22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203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">
      <c r="A126" s="217"/>
      <c r="B126" s="218"/>
      <c r="C126" s="252" t="s">
        <v>304</v>
      </c>
      <c r="D126" s="221"/>
      <c r="E126" s="222"/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203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17"/>
      <c r="B127" s="218"/>
      <c r="C127" s="252" t="s">
        <v>957</v>
      </c>
      <c r="D127" s="221"/>
      <c r="E127" s="222">
        <v>35.299999999999997</v>
      </c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203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31">
        <v>17</v>
      </c>
      <c r="B128" s="232" t="s">
        <v>528</v>
      </c>
      <c r="C128" s="250" t="s">
        <v>529</v>
      </c>
      <c r="D128" s="233" t="s">
        <v>327</v>
      </c>
      <c r="E128" s="234">
        <v>32.5</v>
      </c>
      <c r="F128" s="235"/>
      <c r="G128" s="236">
        <f>ROUND(E128*F128,2)</f>
        <v>0</v>
      </c>
      <c r="H128" s="235"/>
      <c r="I128" s="236">
        <f>ROUND(E128*H128,2)</f>
        <v>0</v>
      </c>
      <c r="J128" s="235"/>
      <c r="K128" s="236">
        <f>ROUND(E128*J128,2)</f>
        <v>0</v>
      </c>
      <c r="L128" s="236">
        <v>21</v>
      </c>
      <c r="M128" s="236">
        <f>G128*(1+L128/100)</f>
        <v>0</v>
      </c>
      <c r="N128" s="234">
        <v>0</v>
      </c>
      <c r="O128" s="234">
        <f>ROUND(E128*N128,2)</f>
        <v>0</v>
      </c>
      <c r="P128" s="234">
        <v>0.27</v>
      </c>
      <c r="Q128" s="234">
        <f>ROUND(E128*P128,2)</f>
        <v>8.7799999999999994</v>
      </c>
      <c r="R128" s="236" t="s">
        <v>249</v>
      </c>
      <c r="S128" s="236" t="s">
        <v>196</v>
      </c>
      <c r="T128" s="237" t="s">
        <v>196</v>
      </c>
      <c r="U128" s="220">
        <v>0.123</v>
      </c>
      <c r="V128" s="220">
        <f>ROUND(E128*U128,2)</f>
        <v>4</v>
      </c>
      <c r="W128" s="220"/>
      <c r="X128" s="220" t="s">
        <v>197</v>
      </c>
      <c r="Y128" s="220" t="s">
        <v>198</v>
      </c>
      <c r="Z128" s="210"/>
      <c r="AA128" s="210"/>
      <c r="AB128" s="210"/>
      <c r="AC128" s="210"/>
      <c r="AD128" s="210"/>
      <c r="AE128" s="210"/>
      <c r="AF128" s="210"/>
      <c r="AG128" s="210" t="s">
        <v>199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17"/>
      <c r="B129" s="218"/>
      <c r="C129" s="251" t="s">
        <v>530</v>
      </c>
      <c r="D129" s="239"/>
      <c r="E129" s="239"/>
      <c r="F129" s="239"/>
      <c r="G129" s="239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201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38" t="str">
        <f>C129</f>
        <v>s vybouráním lože, s přemístěním hmot na skládku na vzdálenost do 3 m nebo naložením na dopravní prostředek</v>
      </c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17"/>
      <c r="B130" s="218"/>
      <c r="C130" s="252" t="s">
        <v>958</v>
      </c>
      <c r="D130" s="221"/>
      <c r="E130" s="222"/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203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">
      <c r="A131" s="217"/>
      <c r="B131" s="218"/>
      <c r="C131" s="252" t="s">
        <v>943</v>
      </c>
      <c r="D131" s="221"/>
      <c r="E131" s="222"/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203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17"/>
      <c r="B132" s="218"/>
      <c r="C132" s="252" t="s">
        <v>959</v>
      </c>
      <c r="D132" s="221"/>
      <c r="E132" s="222">
        <v>16</v>
      </c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203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17"/>
      <c r="B133" s="218"/>
      <c r="C133" s="252" t="s">
        <v>960</v>
      </c>
      <c r="D133" s="221"/>
      <c r="E133" s="222"/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203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52" t="s">
        <v>961</v>
      </c>
      <c r="D134" s="221"/>
      <c r="E134" s="222">
        <v>10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203</v>
      </c>
      <c r="AH134" s="210">
        <v>5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52" t="s">
        <v>962</v>
      </c>
      <c r="D135" s="221"/>
      <c r="E135" s="222"/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203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52" t="s">
        <v>963</v>
      </c>
      <c r="D136" s="221"/>
      <c r="E136" s="222">
        <v>6.5</v>
      </c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203</v>
      </c>
      <c r="AH136" s="210">
        <v>5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x14ac:dyDescent="0.2">
      <c r="A137" s="224" t="s">
        <v>190</v>
      </c>
      <c r="B137" s="225" t="s">
        <v>122</v>
      </c>
      <c r="C137" s="249" t="s">
        <v>123</v>
      </c>
      <c r="D137" s="226"/>
      <c r="E137" s="227"/>
      <c r="F137" s="228"/>
      <c r="G137" s="228">
        <f>SUMIF(AG138:AG185,"&lt;&gt;NOR",G138:G185)</f>
        <v>0</v>
      </c>
      <c r="H137" s="228"/>
      <c r="I137" s="228">
        <f>SUM(I138:I185)</f>
        <v>0</v>
      </c>
      <c r="J137" s="228"/>
      <c r="K137" s="228">
        <f>SUM(K138:K185)</f>
        <v>0</v>
      </c>
      <c r="L137" s="228"/>
      <c r="M137" s="228">
        <f>SUM(M138:M185)</f>
        <v>0</v>
      </c>
      <c r="N137" s="227"/>
      <c r="O137" s="227">
        <f>SUM(O138:O185)</f>
        <v>0.01</v>
      </c>
      <c r="P137" s="227"/>
      <c r="Q137" s="227">
        <f>SUM(Q138:Q185)</f>
        <v>0</v>
      </c>
      <c r="R137" s="228"/>
      <c r="S137" s="228"/>
      <c r="T137" s="229"/>
      <c r="U137" s="223"/>
      <c r="V137" s="223">
        <f>SUM(V138:V185)</f>
        <v>37.350000000000009</v>
      </c>
      <c r="W137" s="223"/>
      <c r="X137" s="223"/>
      <c r="Y137" s="223"/>
      <c r="AG137" t="s">
        <v>191</v>
      </c>
    </row>
    <row r="138" spans="1:60" outlineLevel="1" x14ac:dyDescent="0.2">
      <c r="A138" s="231">
        <v>18</v>
      </c>
      <c r="B138" s="232" t="s">
        <v>964</v>
      </c>
      <c r="C138" s="250" t="s">
        <v>965</v>
      </c>
      <c r="D138" s="233" t="s">
        <v>194</v>
      </c>
      <c r="E138" s="234">
        <v>12.1</v>
      </c>
      <c r="F138" s="235"/>
      <c r="G138" s="236">
        <f>ROUND(E138*F138,2)</f>
        <v>0</v>
      </c>
      <c r="H138" s="235"/>
      <c r="I138" s="236">
        <f>ROUND(E138*H138,2)</f>
        <v>0</v>
      </c>
      <c r="J138" s="235"/>
      <c r="K138" s="236">
        <f>ROUND(E138*J138,2)</f>
        <v>0</v>
      </c>
      <c r="L138" s="236">
        <v>21</v>
      </c>
      <c r="M138" s="236">
        <f>G138*(1+L138/100)</f>
        <v>0</v>
      </c>
      <c r="N138" s="234">
        <v>0</v>
      </c>
      <c r="O138" s="234">
        <f>ROUND(E138*N138,2)</f>
        <v>0</v>
      </c>
      <c r="P138" s="234">
        <v>0</v>
      </c>
      <c r="Q138" s="234">
        <f>ROUND(E138*P138,2)</f>
        <v>0</v>
      </c>
      <c r="R138" s="236" t="s">
        <v>966</v>
      </c>
      <c r="S138" s="236" t="s">
        <v>196</v>
      </c>
      <c r="T138" s="237" t="s">
        <v>196</v>
      </c>
      <c r="U138" s="220">
        <v>9.2999999999999999E-2</v>
      </c>
      <c r="V138" s="220">
        <f>ROUND(E138*U138,2)</f>
        <v>1.1299999999999999</v>
      </c>
      <c r="W138" s="220"/>
      <c r="X138" s="220" t="s">
        <v>197</v>
      </c>
      <c r="Y138" s="220" t="s">
        <v>198</v>
      </c>
      <c r="Z138" s="210"/>
      <c r="AA138" s="210"/>
      <c r="AB138" s="210"/>
      <c r="AC138" s="210"/>
      <c r="AD138" s="210"/>
      <c r="AE138" s="210"/>
      <c r="AF138" s="210"/>
      <c r="AG138" s="210" t="s">
        <v>228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2.5" outlineLevel="2" x14ac:dyDescent="0.2">
      <c r="A139" s="217"/>
      <c r="B139" s="218"/>
      <c r="C139" s="251" t="s">
        <v>967</v>
      </c>
      <c r="D139" s="239"/>
      <c r="E139" s="239"/>
      <c r="F139" s="239"/>
      <c r="G139" s="239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201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38" t="str">
        <f>C139</f>
        <v>bez naložení, avšak se složením zemin schopných zúrodnění, kamenouhelných hlušin a výsypkových materiálů, příplatek za každých dalších i započatých 1000 m,</v>
      </c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">
      <c r="A140" s="217"/>
      <c r="B140" s="218"/>
      <c r="C140" s="253" t="s">
        <v>363</v>
      </c>
      <c r="D140" s="240"/>
      <c r="E140" s="240"/>
      <c r="F140" s="240"/>
      <c r="G140" s="24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364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17"/>
      <c r="B141" s="218"/>
      <c r="C141" s="253" t="s">
        <v>968</v>
      </c>
      <c r="D141" s="240"/>
      <c r="E141" s="240"/>
      <c r="F141" s="240"/>
      <c r="G141" s="24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364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53" t="s">
        <v>969</v>
      </c>
      <c r="D142" s="240"/>
      <c r="E142" s="240"/>
      <c r="F142" s="240"/>
      <c r="G142" s="24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364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38" t="str">
        <f>C142</f>
        <v>- udržování sjízdnosti cest uvnitř násypiště i výkopiště, pokud vrcholky nerovností nejsou   vyšší než +- 0,5 m,</v>
      </c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17"/>
      <c r="B143" s="218"/>
      <c r="C143" s="253" t="s">
        <v>970</v>
      </c>
      <c r="D143" s="240"/>
      <c r="E143" s="240"/>
      <c r="F143" s="240"/>
      <c r="G143" s="24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10"/>
      <c r="AA143" s="210"/>
      <c r="AB143" s="210"/>
      <c r="AC143" s="210"/>
      <c r="AD143" s="210"/>
      <c r="AE143" s="210"/>
      <c r="AF143" s="210"/>
      <c r="AG143" s="210" t="s">
        <v>364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17"/>
      <c r="B144" s="218"/>
      <c r="C144" s="252" t="s">
        <v>971</v>
      </c>
      <c r="D144" s="221"/>
      <c r="E144" s="222"/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203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17"/>
      <c r="B145" s="218"/>
      <c r="C145" s="252" t="s">
        <v>972</v>
      </c>
      <c r="D145" s="221"/>
      <c r="E145" s="222"/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203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17"/>
      <c r="B146" s="218"/>
      <c r="C146" s="252" t="s">
        <v>973</v>
      </c>
      <c r="D146" s="221"/>
      <c r="E146" s="222">
        <v>12.1</v>
      </c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203</v>
      </c>
      <c r="AH146" s="210">
        <v>5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31">
        <v>19</v>
      </c>
      <c r="B147" s="232" t="s">
        <v>974</v>
      </c>
      <c r="C147" s="250" t="s">
        <v>975</v>
      </c>
      <c r="D147" s="233" t="s">
        <v>194</v>
      </c>
      <c r="E147" s="234">
        <v>12.1</v>
      </c>
      <c r="F147" s="235"/>
      <c r="G147" s="236">
        <f>ROUND(E147*F147,2)</f>
        <v>0</v>
      </c>
      <c r="H147" s="235"/>
      <c r="I147" s="236">
        <f>ROUND(E147*H147,2)</f>
        <v>0</v>
      </c>
      <c r="J147" s="235"/>
      <c r="K147" s="236">
        <f>ROUND(E147*J147,2)</f>
        <v>0</v>
      </c>
      <c r="L147" s="236">
        <v>21</v>
      </c>
      <c r="M147" s="236">
        <f>G147*(1+L147/100)</f>
        <v>0</v>
      </c>
      <c r="N147" s="234">
        <v>0</v>
      </c>
      <c r="O147" s="234">
        <f>ROUND(E147*N147,2)</f>
        <v>0</v>
      </c>
      <c r="P147" s="234">
        <v>0</v>
      </c>
      <c r="Q147" s="234">
        <f>ROUND(E147*P147,2)</f>
        <v>0</v>
      </c>
      <c r="R147" s="236" t="s">
        <v>966</v>
      </c>
      <c r="S147" s="236" t="s">
        <v>196</v>
      </c>
      <c r="T147" s="237" t="s">
        <v>196</v>
      </c>
      <c r="U147" s="220">
        <v>6.7000000000000004E-2</v>
      </c>
      <c r="V147" s="220">
        <f>ROUND(E147*U147,2)</f>
        <v>0.81</v>
      </c>
      <c r="W147" s="220"/>
      <c r="X147" s="220" t="s">
        <v>197</v>
      </c>
      <c r="Y147" s="220" t="s">
        <v>198</v>
      </c>
      <c r="Z147" s="210"/>
      <c r="AA147" s="210"/>
      <c r="AB147" s="210"/>
      <c r="AC147" s="210"/>
      <c r="AD147" s="210"/>
      <c r="AE147" s="210"/>
      <c r="AF147" s="210"/>
      <c r="AG147" s="210" t="s">
        <v>228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">
      <c r="A148" s="217"/>
      <c r="B148" s="218"/>
      <c r="C148" s="251" t="s">
        <v>976</v>
      </c>
      <c r="D148" s="239"/>
      <c r="E148" s="239"/>
      <c r="F148" s="239"/>
      <c r="G148" s="239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201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52" t="s">
        <v>977</v>
      </c>
      <c r="D149" s="221"/>
      <c r="E149" s="222"/>
      <c r="F149" s="220"/>
      <c r="G149" s="22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203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17"/>
      <c r="B150" s="218"/>
      <c r="C150" s="252" t="s">
        <v>978</v>
      </c>
      <c r="D150" s="221"/>
      <c r="E150" s="222">
        <v>12.1</v>
      </c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203</v>
      </c>
      <c r="AH150" s="210">
        <v>5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31">
        <v>20</v>
      </c>
      <c r="B151" s="232" t="s">
        <v>979</v>
      </c>
      <c r="C151" s="250" t="s">
        <v>980</v>
      </c>
      <c r="D151" s="233" t="s">
        <v>234</v>
      </c>
      <c r="E151" s="234">
        <v>121</v>
      </c>
      <c r="F151" s="235"/>
      <c r="G151" s="236">
        <f>ROUND(E151*F151,2)</f>
        <v>0</v>
      </c>
      <c r="H151" s="235"/>
      <c r="I151" s="236">
        <f>ROUND(E151*H151,2)</f>
        <v>0</v>
      </c>
      <c r="J151" s="235"/>
      <c r="K151" s="236">
        <f>ROUND(E151*J151,2)</f>
        <v>0</v>
      </c>
      <c r="L151" s="236">
        <v>21</v>
      </c>
      <c r="M151" s="236">
        <f>G151*(1+L151/100)</f>
        <v>0</v>
      </c>
      <c r="N151" s="234">
        <v>0</v>
      </c>
      <c r="O151" s="234">
        <f>ROUND(E151*N151,2)</f>
        <v>0</v>
      </c>
      <c r="P151" s="234">
        <v>0</v>
      </c>
      <c r="Q151" s="234">
        <f>ROUND(E151*P151,2)</f>
        <v>0</v>
      </c>
      <c r="R151" s="236" t="s">
        <v>536</v>
      </c>
      <c r="S151" s="236" t="s">
        <v>196</v>
      </c>
      <c r="T151" s="237" t="s">
        <v>196</v>
      </c>
      <c r="U151" s="220">
        <v>0.06</v>
      </c>
      <c r="V151" s="220">
        <f>ROUND(E151*U151,2)</f>
        <v>7.26</v>
      </c>
      <c r="W151" s="220"/>
      <c r="X151" s="220" t="s">
        <v>197</v>
      </c>
      <c r="Y151" s="220" t="s">
        <v>198</v>
      </c>
      <c r="Z151" s="210"/>
      <c r="AA151" s="210"/>
      <c r="AB151" s="210"/>
      <c r="AC151" s="210"/>
      <c r="AD151" s="210"/>
      <c r="AE151" s="210"/>
      <c r="AF151" s="210"/>
      <c r="AG151" s="210" t="s">
        <v>228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">
      <c r="A152" s="217"/>
      <c r="B152" s="218"/>
      <c r="C152" s="251" t="s">
        <v>981</v>
      </c>
      <c r="D152" s="239"/>
      <c r="E152" s="239"/>
      <c r="F152" s="239"/>
      <c r="G152" s="239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201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17"/>
      <c r="B153" s="218"/>
      <c r="C153" s="252" t="s">
        <v>982</v>
      </c>
      <c r="D153" s="221"/>
      <c r="E153" s="222"/>
      <c r="F153" s="220"/>
      <c r="G153" s="22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203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17"/>
      <c r="B154" s="218"/>
      <c r="C154" s="252" t="s">
        <v>983</v>
      </c>
      <c r="D154" s="221"/>
      <c r="E154" s="222"/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203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17"/>
      <c r="B155" s="218"/>
      <c r="C155" s="252" t="s">
        <v>984</v>
      </c>
      <c r="D155" s="221"/>
      <c r="E155" s="222"/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203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52" t="s">
        <v>985</v>
      </c>
      <c r="D156" s="221"/>
      <c r="E156" s="222">
        <v>82.5</v>
      </c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203</v>
      </c>
      <c r="AH156" s="210">
        <v>5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17"/>
      <c r="B157" s="218"/>
      <c r="C157" s="252" t="s">
        <v>986</v>
      </c>
      <c r="D157" s="221"/>
      <c r="E157" s="222"/>
      <c r="F157" s="220"/>
      <c r="G157" s="220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20"/>
      <c r="Z157" s="210"/>
      <c r="AA157" s="210"/>
      <c r="AB157" s="210"/>
      <c r="AC157" s="210"/>
      <c r="AD157" s="210"/>
      <c r="AE157" s="210"/>
      <c r="AF157" s="210"/>
      <c r="AG157" s="210" t="s">
        <v>203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">
      <c r="A158" s="217"/>
      <c r="B158" s="218"/>
      <c r="C158" s="252" t="s">
        <v>950</v>
      </c>
      <c r="D158" s="221"/>
      <c r="E158" s="222">
        <v>6</v>
      </c>
      <c r="F158" s="220"/>
      <c r="G158" s="220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203</v>
      </c>
      <c r="AH158" s="210">
        <v>5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">
      <c r="A159" s="217"/>
      <c r="B159" s="218"/>
      <c r="C159" s="252" t="s">
        <v>987</v>
      </c>
      <c r="D159" s="221"/>
      <c r="E159" s="222"/>
      <c r="F159" s="220"/>
      <c r="G159" s="220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20"/>
      <c r="Z159" s="210"/>
      <c r="AA159" s="210"/>
      <c r="AB159" s="210"/>
      <c r="AC159" s="210"/>
      <c r="AD159" s="210"/>
      <c r="AE159" s="210"/>
      <c r="AF159" s="210"/>
      <c r="AG159" s="210" t="s">
        <v>203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17"/>
      <c r="B160" s="218"/>
      <c r="C160" s="252" t="s">
        <v>988</v>
      </c>
      <c r="D160" s="221"/>
      <c r="E160" s="222">
        <v>32.5</v>
      </c>
      <c r="F160" s="220"/>
      <c r="G160" s="22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203</v>
      </c>
      <c r="AH160" s="210">
        <v>5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ht="22.5" outlineLevel="1" x14ac:dyDescent="0.2">
      <c r="A161" s="231">
        <v>21</v>
      </c>
      <c r="B161" s="232" t="s">
        <v>989</v>
      </c>
      <c r="C161" s="250" t="s">
        <v>990</v>
      </c>
      <c r="D161" s="233" t="s">
        <v>234</v>
      </c>
      <c r="E161" s="234">
        <v>121</v>
      </c>
      <c r="F161" s="235"/>
      <c r="G161" s="236">
        <f>ROUND(E161*F161,2)</f>
        <v>0</v>
      </c>
      <c r="H161" s="235"/>
      <c r="I161" s="236">
        <f>ROUND(E161*H161,2)</f>
        <v>0</v>
      </c>
      <c r="J161" s="235"/>
      <c r="K161" s="236">
        <f>ROUND(E161*J161,2)</f>
        <v>0</v>
      </c>
      <c r="L161" s="236">
        <v>21</v>
      </c>
      <c r="M161" s="236">
        <f>G161*(1+L161/100)</f>
        <v>0</v>
      </c>
      <c r="N161" s="234">
        <v>0</v>
      </c>
      <c r="O161" s="234">
        <f>ROUND(E161*N161,2)</f>
        <v>0</v>
      </c>
      <c r="P161" s="234">
        <v>0</v>
      </c>
      <c r="Q161" s="234">
        <f>ROUND(E161*P161,2)</f>
        <v>0</v>
      </c>
      <c r="R161" s="236" t="s">
        <v>195</v>
      </c>
      <c r="S161" s="236" t="s">
        <v>196</v>
      </c>
      <c r="T161" s="237" t="s">
        <v>196</v>
      </c>
      <c r="U161" s="220">
        <v>0.13</v>
      </c>
      <c r="V161" s="220">
        <f>ROUND(E161*U161,2)</f>
        <v>15.73</v>
      </c>
      <c r="W161" s="220"/>
      <c r="X161" s="220" t="s">
        <v>197</v>
      </c>
      <c r="Y161" s="220" t="s">
        <v>198</v>
      </c>
      <c r="Z161" s="210"/>
      <c r="AA161" s="210"/>
      <c r="AB161" s="210"/>
      <c r="AC161" s="210"/>
      <c r="AD161" s="210"/>
      <c r="AE161" s="210"/>
      <c r="AF161" s="210"/>
      <c r="AG161" s="210" t="s">
        <v>228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2.5" outlineLevel="2" x14ac:dyDescent="0.2">
      <c r="A162" s="217"/>
      <c r="B162" s="218"/>
      <c r="C162" s="251" t="s">
        <v>991</v>
      </c>
      <c r="D162" s="239"/>
      <c r="E162" s="239"/>
      <c r="F162" s="239"/>
      <c r="G162" s="239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201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38" t="str">
        <f>C162</f>
        <v>s případným nutným přemístěním hromad nebo dočasných skládek na místo potřeby ze vzdálenosti do 30 m, v rovině nebo ve svahu do 1 : 5,</v>
      </c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17"/>
      <c r="B163" s="218"/>
      <c r="C163" s="252" t="s">
        <v>992</v>
      </c>
      <c r="D163" s="221"/>
      <c r="E163" s="222"/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203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17"/>
      <c r="B164" s="218"/>
      <c r="C164" s="252" t="s">
        <v>993</v>
      </c>
      <c r="D164" s="221"/>
      <c r="E164" s="222">
        <v>121</v>
      </c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203</v>
      </c>
      <c r="AH164" s="210">
        <v>5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22.5" outlineLevel="1" x14ac:dyDescent="0.2">
      <c r="A165" s="231">
        <v>22</v>
      </c>
      <c r="B165" s="232" t="s">
        <v>994</v>
      </c>
      <c r="C165" s="250" t="s">
        <v>995</v>
      </c>
      <c r="D165" s="233" t="s">
        <v>234</v>
      </c>
      <c r="E165" s="234">
        <v>121</v>
      </c>
      <c r="F165" s="235"/>
      <c r="G165" s="236">
        <f>ROUND(E165*F165,2)</f>
        <v>0</v>
      </c>
      <c r="H165" s="235"/>
      <c r="I165" s="236">
        <f>ROUND(E165*H165,2)</f>
        <v>0</v>
      </c>
      <c r="J165" s="235"/>
      <c r="K165" s="236">
        <f>ROUND(E165*J165,2)</f>
        <v>0</v>
      </c>
      <c r="L165" s="236">
        <v>21</v>
      </c>
      <c r="M165" s="236">
        <f>G165*(1+L165/100)</f>
        <v>0</v>
      </c>
      <c r="N165" s="234">
        <v>0</v>
      </c>
      <c r="O165" s="234">
        <f>ROUND(E165*N165,2)</f>
        <v>0</v>
      </c>
      <c r="P165" s="234">
        <v>0</v>
      </c>
      <c r="Q165" s="234">
        <f>ROUND(E165*P165,2)</f>
        <v>0</v>
      </c>
      <c r="R165" s="236" t="s">
        <v>536</v>
      </c>
      <c r="S165" s="236" t="s">
        <v>196</v>
      </c>
      <c r="T165" s="237" t="s">
        <v>196</v>
      </c>
      <c r="U165" s="220">
        <v>0.09</v>
      </c>
      <c r="V165" s="220">
        <f>ROUND(E165*U165,2)</f>
        <v>10.89</v>
      </c>
      <c r="W165" s="220"/>
      <c r="X165" s="220" t="s">
        <v>197</v>
      </c>
      <c r="Y165" s="220" t="s">
        <v>198</v>
      </c>
      <c r="Z165" s="210"/>
      <c r="AA165" s="210"/>
      <c r="AB165" s="210"/>
      <c r="AC165" s="210"/>
      <c r="AD165" s="210"/>
      <c r="AE165" s="210"/>
      <c r="AF165" s="210"/>
      <c r="AG165" s="210" t="s">
        <v>228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">
      <c r="A166" s="217"/>
      <c r="B166" s="218"/>
      <c r="C166" s="251" t="s">
        <v>996</v>
      </c>
      <c r="D166" s="239"/>
      <c r="E166" s="239"/>
      <c r="F166" s="239"/>
      <c r="G166" s="239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201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17"/>
      <c r="B167" s="218"/>
      <c r="C167" s="252" t="s">
        <v>997</v>
      </c>
      <c r="D167" s="221"/>
      <c r="E167" s="222"/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203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17"/>
      <c r="B168" s="218"/>
      <c r="C168" s="252" t="s">
        <v>993</v>
      </c>
      <c r="D168" s="221"/>
      <c r="E168" s="222">
        <v>121</v>
      </c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203</v>
      </c>
      <c r="AH168" s="210">
        <v>5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31">
        <v>23</v>
      </c>
      <c r="B169" s="232" t="s">
        <v>998</v>
      </c>
      <c r="C169" s="250" t="s">
        <v>999</v>
      </c>
      <c r="D169" s="233" t="s">
        <v>1000</v>
      </c>
      <c r="E169" s="234">
        <v>1.21E-2</v>
      </c>
      <c r="F169" s="235"/>
      <c r="G169" s="236">
        <f>ROUND(E169*F169,2)</f>
        <v>0</v>
      </c>
      <c r="H169" s="235"/>
      <c r="I169" s="236">
        <f>ROUND(E169*H169,2)</f>
        <v>0</v>
      </c>
      <c r="J169" s="235"/>
      <c r="K169" s="236">
        <f>ROUND(E169*J169,2)</f>
        <v>0</v>
      </c>
      <c r="L169" s="236">
        <v>21</v>
      </c>
      <c r="M169" s="236">
        <f>G169*(1+L169/100)</f>
        <v>0</v>
      </c>
      <c r="N169" s="234">
        <v>0</v>
      </c>
      <c r="O169" s="234">
        <f>ROUND(E169*N169,2)</f>
        <v>0</v>
      </c>
      <c r="P169" s="234">
        <v>0</v>
      </c>
      <c r="Q169" s="234">
        <f>ROUND(E169*P169,2)</f>
        <v>0</v>
      </c>
      <c r="R169" s="236" t="s">
        <v>536</v>
      </c>
      <c r="S169" s="236" t="s">
        <v>196</v>
      </c>
      <c r="T169" s="237" t="s">
        <v>196</v>
      </c>
      <c r="U169" s="220">
        <v>16.151</v>
      </c>
      <c r="V169" s="220">
        <f>ROUND(E169*U169,2)</f>
        <v>0.2</v>
      </c>
      <c r="W169" s="220"/>
      <c r="X169" s="220" t="s">
        <v>197</v>
      </c>
      <c r="Y169" s="220" t="s">
        <v>198</v>
      </c>
      <c r="Z169" s="210"/>
      <c r="AA169" s="210"/>
      <c r="AB169" s="210"/>
      <c r="AC169" s="210"/>
      <c r="AD169" s="210"/>
      <c r="AE169" s="210"/>
      <c r="AF169" s="210"/>
      <c r="AG169" s="210" t="s">
        <v>199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">
      <c r="A170" s="217"/>
      <c r="B170" s="218"/>
      <c r="C170" s="252" t="s">
        <v>1001</v>
      </c>
      <c r="D170" s="221"/>
      <c r="E170" s="222"/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203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17"/>
      <c r="B171" s="218"/>
      <c r="C171" s="252" t="s">
        <v>1002</v>
      </c>
      <c r="D171" s="221"/>
      <c r="E171" s="222">
        <v>1.21E-2</v>
      </c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203</v>
      </c>
      <c r="AH171" s="210">
        <v>5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31">
        <v>24</v>
      </c>
      <c r="B172" s="232" t="s">
        <v>1003</v>
      </c>
      <c r="C172" s="250" t="s">
        <v>1004</v>
      </c>
      <c r="D172" s="233" t="s">
        <v>234</v>
      </c>
      <c r="E172" s="234">
        <v>121</v>
      </c>
      <c r="F172" s="235"/>
      <c r="G172" s="236">
        <f>ROUND(E172*F172,2)</f>
        <v>0</v>
      </c>
      <c r="H172" s="235"/>
      <c r="I172" s="236">
        <f>ROUND(E172*H172,2)</f>
        <v>0</v>
      </c>
      <c r="J172" s="235"/>
      <c r="K172" s="236">
        <f>ROUND(E172*J172,2)</f>
        <v>0</v>
      </c>
      <c r="L172" s="236">
        <v>21</v>
      </c>
      <c r="M172" s="236">
        <f>G172*(1+L172/100)</f>
        <v>0</v>
      </c>
      <c r="N172" s="234">
        <v>0</v>
      </c>
      <c r="O172" s="234">
        <f>ROUND(E172*N172,2)</f>
        <v>0</v>
      </c>
      <c r="P172" s="234">
        <v>0</v>
      </c>
      <c r="Q172" s="234">
        <f>ROUND(E172*P172,2)</f>
        <v>0</v>
      </c>
      <c r="R172" s="236" t="s">
        <v>536</v>
      </c>
      <c r="S172" s="236" t="s">
        <v>196</v>
      </c>
      <c r="T172" s="237" t="s">
        <v>196</v>
      </c>
      <c r="U172" s="220">
        <v>2E-3</v>
      </c>
      <c r="V172" s="220">
        <f>ROUND(E172*U172,2)</f>
        <v>0.24</v>
      </c>
      <c r="W172" s="220"/>
      <c r="X172" s="220" t="s">
        <v>197</v>
      </c>
      <c r="Y172" s="220" t="s">
        <v>198</v>
      </c>
      <c r="Z172" s="210"/>
      <c r="AA172" s="210"/>
      <c r="AB172" s="210"/>
      <c r="AC172" s="210"/>
      <c r="AD172" s="210"/>
      <c r="AE172" s="210"/>
      <c r="AF172" s="210"/>
      <c r="AG172" s="210" t="s">
        <v>199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2" x14ac:dyDescent="0.2">
      <c r="A173" s="217"/>
      <c r="B173" s="218"/>
      <c r="C173" s="252" t="s">
        <v>1005</v>
      </c>
      <c r="D173" s="221"/>
      <c r="E173" s="222"/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203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52" t="s">
        <v>993</v>
      </c>
      <c r="D174" s="221"/>
      <c r="E174" s="222">
        <v>121</v>
      </c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203</v>
      </c>
      <c r="AH174" s="210">
        <v>5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31">
        <v>25</v>
      </c>
      <c r="B175" s="232" t="s">
        <v>1006</v>
      </c>
      <c r="C175" s="250" t="s">
        <v>1007</v>
      </c>
      <c r="D175" s="233" t="s">
        <v>234</v>
      </c>
      <c r="E175" s="234">
        <v>121</v>
      </c>
      <c r="F175" s="235"/>
      <c r="G175" s="236">
        <f>ROUND(E175*F175,2)</f>
        <v>0</v>
      </c>
      <c r="H175" s="235"/>
      <c r="I175" s="236">
        <f>ROUND(E175*H175,2)</f>
        <v>0</v>
      </c>
      <c r="J175" s="235"/>
      <c r="K175" s="236">
        <f>ROUND(E175*J175,2)</f>
        <v>0</v>
      </c>
      <c r="L175" s="236">
        <v>21</v>
      </c>
      <c r="M175" s="236">
        <f>G175*(1+L175/100)</f>
        <v>0</v>
      </c>
      <c r="N175" s="234">
        <v>0</v>
      </c>
      <c r="O175" s="234">
        <f>ROUND(E175*N175,2)</f>
        <v>0</v>
      </c>
      <c r="P175" s="234">
        <v>0</v>
      </c>
      <c r="Q175" s="234">
        <f>ROUND(E175*P175,2)</f>
        <v>0</v>
      </c>
      <c r="R175" s="236" t="s">
        <v>536</v>
      </c>
      <c r="S175" s="236" t="s">
        <v>196</v>
      </c>
      <c r="T175" s="237" t="s">
        <v>196</v>
      </c>
      <c r="U175" s="220">
        <v>8.9999999999999993E-3</v>
      </c>
      <c r="V175" s="220">
        <f>ROUND(E175*U175,2)</f>
        <v>1.0900000000000001</v>
      </c>
      <c r="W175" s="220"/>
      <c r="X175" s="220" t="s">
        <v>197</v>
      </c>
      <c r="Y175" s="220" t="s">
        <v>198</v>
      </c>
      <c r="Z175" s="210"/>
      <c r="AA175" s="210"/>
      <c r="AB175" s="210"/>
      <c r="AC175" s="210"/>
      <c r="AD175" s="210"/>
      <c r="AE175" s="210"/>
      <c r="AF175" s="210"/>
      <c r="AG175" s="210" t="s">
        <v>199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">
      <c r="A176" s="217"/>
      <c r="B176" s="218"/>
      <c r="C176" s="251" t="s">
        <v>1008</v>
      </c>
      <c r="D176" s="239"/>
      <c r="E176" s="239"/>
      <c r="F176" s="239"/>
      <c r="G176" s="239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20"/>
      <c r="Z176" s="210"/>
      <c r="AA176" s="210"/>
      <c r="AB176" s="210"/>
      <c r="AC176" s="210"/>
      <c r="AD176" s="210"/>
      <c r="AE176" s="210"/>
      <c r="AF176" s="210"/>
      <c r="AG176" s="210" t="s">
        <v>201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53" t="s">
        <v>1009</v>
      </c>
      <c r="D177" s="240"/>
      <c r="E177" s="240"/>
      <c r="F177" s="240"/>
      <c r="G177" s="24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364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">
      <c r="A178" s="217"/>
      <c r="B178" s="218"/>
      <c r="C178" s="252" t="s">
        <v>1010</v>
      </c>
      <c r="D178" s="221"/>
      <c r="E178" s="222"/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203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17"/>
      <c r="B179" s="218"/>
      <c r="C179" s="252" t="s">
        <v>993</v>
      </c>
      <c r="D179" s="221"/>
      <c r="E179" s="222">
        <v>121</v>
      </c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10"/>
      <c r="AA179" s="210"/>
      <c r="AB179" s="210"/>
      <c r="AC179" s="210"/>
      <c r="AD179" s="210"/>
      <c r="AE179" s="210"/>
      <c r="AF179" s="210"/>
      <c r="AG179" s="210" t="s">
        <v>203</v>
      </c>
      <c r="AH179" s="210">
        <v>5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31">
        <v>26</v>
      </c>
      <c r="B180" s="232" t="s">
        <v>1011</v>
      </c>
      <c r="C180" s="250" t="s">
        <v>1012</v>
      </c>
      <c r="D180" s="233" t="s">
        <v>573</v>
      </c>
      <c r="E180" s="234">
        <v>7.3943099999999999</v>
      </c>
      <c r="F180" s="235"/>
      <c r="G180" s="236">
        <f>ROUND(E180*F180,2)</f>
        <v>0</v>
      </c>
      <c r="H180" s="235"/>
      <c r="I180" s="236">
        <f>ROUND(E180*H180,2)</f>
        <v>0</v>
      </c>
      <c r="J180" s="235"/>
      <c r="K180" s="236">
        <f>ROUND(E180*J180,2)</f>
        <v>0</v>
      </c>
      <c r="L180" s="236">
        <v>21</v>
      </c>
      <c r="M180" s="236">
        <f>G180*(1+L180/100)</f>
        <v>0</v>
      </c>
      <c r="N180" s="234">
        <v>1E-3</v>
      </c>
      <c r="O180" s="234">
        <f>ROUND(E180*N180,2)</f>
        <v>0.01</v>
      </c>
      <c r="P180" s="234">
        <v>0</v>
      </c>
      <c r="Q180" s="234">
        <f>ROUND(E180*P180,2)</f>
        <v>0</v>
      </c>
      <c r="R180" s="236" t="s">
        <v>546</v>
      </c>
      <c r="S180" s="236" t="s">
        <v>196</v>
      </c>
      <c r="T180" s="237" t="s">
        <v>196</v>
      </c>
      <c r="U180" s="220">
        <v>0</v>
      </c>
      <c r="V180" s="220">
        <f>ROUND(E180*U180,2)</f>
        <v>0</v>
      </c>
      <c r="W180" s="220"/>
      <c r="X180" s="220" t="s">
        <v>547</v>
      </c>
      <c r="Y180" s="220" t="s">
        <v>198</v>
      </c>
      <c r="Z180" s="210"/>
      <c r="AA180" s="210"/>
      <c r="AB180" s="210"/>
      <c r="AC180" s="210"/>
      <c r="AD180" s="210"/>
      <c r="AE180" s="210"/>
      <c r="AF180" s="210"/>
      <c r="AG180" s="210" t="s">
        <v>590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2" x14ac:dyDescent="0.2">
      <c r="A181" s="217"/>
      <c r="B181" s="218"/>
      <c r="C181" s="252" t="s">
        <v>1013</v>
      </c>
      <c r="D181" s="221"/>
      <c r="E181" s="222"/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203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17"/>
      <c r="B182" s="218"/>
      <c r="C182" s="261" t="s">
        <v>466</v>
      </c>
      <c r="D182" s="259"/>
      <c r="E182" s="260"/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203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17"/>
      <c r="B183" s="218"/>
      <c r="C183" s="262" t="s">
        <v>1014</v>
      </c>
      <c r="D183" s="259"/>
      <c r="E183" s="260">
        <v>6.1109999999999998E-2</v>
      </c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203</v>
      </c>
      <c r="AH183" s="210">
        <v>2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17"/>
      <c r="B184" s="218"/>
      <c r="C184" s="261" t="s">
        <v>468</v>
      </c>
      <c r="D184" s="259"/>
      <c r="E184" s="260"/>
      <c r="F184" s="220"/>
      <c r="G184" s="22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203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">
      <c r="A185" s="217"/>
      <c r="B185" s="218"/>
      <c r="C185" s="252" t="s">
        <v>1015</v>
      </c>
      <c r="D185" s="221"/>
      <c r="E185" s="222">
        <v>7.3943099999999999</v>
      </c>
      <c r="F185" s="220"/>
      <c r="G185" s="22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10"/>
      <c r="AA185" s="210"/>
      <c r="AB185" s="210"/>
      <c r="AC185" s="210"/>
      <c r="AD185" s="210"/>
      <c r="AE185" s="210"/>
      <c r="AF185" s="210"/>
      <c r="AG185" s="210" t="s">
        <v>203</v>
      </c>
      <c r="AH185" s="210">
        <v>5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x14ac:dyDescent="0.2">
      <c r="A186" s="224" t="s">
        <v>190</v>
      </c>
      <c r="B186" s="225" t="s">
        <v>126</v>
      </c>
      <c r="C186" s="249" t="s">
        <v>127</v>
      </c>
      <c r="D186" s="226"/>
      <c r="E186" s="227"/>
      <c r="F186" s="228"/>
      <c r="G186" s="228">
        <f>SUMIF(AG187:AG204,"&lt;&gt;NOR",G187:G204)</f>
        <v>0</v>
      </c>
      <c r="H186" s="228"/>
      <c r="I186" s="228">
        <f>SUM(I187:I204)</f>
        <v>0</v>
      </c>
      <c r="J186" s="228"/>
      <c r="K186" s="228">
        <f>SUM(K187:K204)</f>
        <v>0</v>
      </c>
      <c r="L186" s="228"/>
      <c r="M186" s="228">
        <f>SUM(M187:M204)</f>
        <v>0</v>
      </c>
      <c r="N186" s="227"/>
      <c r="O186" s="227">
        <f>SUM(O187:O204)</f>
        <v>1.72</v>
      </c>
      <c r="P186" s="227"/>
      <c r="Q186" s="227">
        <f>SUM(Q187:Q204)</f>
        <v>0</v>
      </c>
      <c r="R186" s="228"/>
      <c r="S186" s="228"/>
      <c r="T186" s="229"/>
      <c r="U186" s="223"/>
      <c r="V186" s="223">
        <f>SUM(V187:V204)</f>
        <v>4.3899999999999997</v>
      </c>
      <c r="W186" s="223"/>
      <c r="X186" s="223"/>
      <c r="Y186" s="223"/>
      <c r="AG186" t="s">
        <v>191</v>
      </c>
    </row>
    <row r="187" spans="1:60" outlineLevel="1" x14ac:dyDescent="0.2">
      <c r="A187" s="231">
        <v>27</v>
      </c>
      <c r="B187" s="232" t="s">
        <v>1016</v>
      </c>
      <c r="C187" s="250" t="s">
        <v>1017</v>
      </c>
      <c r="D187" s="233" t="s">
        <v>194</v>
      </c>
      <c r="E187" s="234">
        <v>0.6</v>
      </c>
      <c r="F187" s="235"/>
      <c r="G187" s="236">
        <f>ROUND(E187*F187,2)</f>
        <v>0</v>
      </c>
      <c r="H187" s="235"/>
      <c r="I187" s="236">
        <f>ROUND(E187*H187,2)</f>
        <v>0</v>
      </c>
      <c r="J187" s="235"/>
      <c r="K187" s="236">
        <f>ROUND(E187*J187,2)</f>
        <v>0</v>
      </c>
      <c r="L187" s="236">
        <v>21</v>
      </c>
      <c r="M187" s="236">
        <f>G187*(1+L187/100)</f>
        <v>0</v>
      </c>
      <c r="N187" s="234">
        <v>2.5855999999999999</v>
      </c>
      <c r="O187" s="234">
        <f>ROUND(E187*N187,2)</f>
        <v>1.55</v>
      </c>
      <c r="P187" s="234">
        <v>0</v>
      </c>
      <c r="Q187" s="234">
        <f>ROUND(E187*P187,2)</f>
        <v>0</v>
      </c>
      <c r="R187" s="236" t="s">
        <v>395</v>
      </c>
      <c r="S187" s="236" t="s">
        <v>196</v>
      </c>
      <c r="T187" s="237" t="s">
        <v>196</v>
      </c>
      <c r="U187" s="220">
        <v>0.52900000000000003</v>
      </c>
      <c r="V187" s="220">
        <f>ROUND(E187*U187,2)</f>
        <v>0.32</v>
      </c>
      <c r="W187" s="220"/>
      <c r="X187" s="220" t="s">
        <v>197</v>
      </c>
      <c r="Y187" s="220" t="s">
        <v>198</v>
      </c>
      <c r="Z187" s="210"/>
      <c r="AA187" s="210"/>
      <c r="AB187" s="210"/>
      <c r="AC187" s="210"/>
      <c r="AD187" s="210"/>
      <c r="AE187" s="210"/>
      <c r="AF187" s="210"/>
      <c r="AG187" s="210" t="s">
        <v>199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22.5" outlineLevel="2" x14ac:dyDescent="0.2">
      <c r="A188" s="217"/>
      <c r="B188" s="218"/>
      <c r="C188" s="251" t="s">
        <v>1018</v>
      </c>
      <c r="D188" s="239"/>
      <c r="E188" s="239"/>
      <c r="F188" s="239"/>
      <c r="G188" s="239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10"/>
      <c r="AA188" s="210"/>
      <c r="AB188" s="210"/>
      <c r="AC188" s="210"/>
      <c r="AD188" s="210"/>
      <c r="AE188" s="210"/>
      <c r="AF188" s="210"/>
      <c r="AG188" s="210" t="s">
        <v>201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38" t="str">
        <f>C188</f>
        <v>ve výkopu zapaženém nebo nezapaženém, popř. nad terénem z betonu prostého, z cementů portladských a struskoportladských, z cementů síranovzdorných,</v>
      </c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">
      <c r="A189" s="217"/>
      <c r="B189" s="218"/>
      <c r="C189" s="252" t="s">
        <v>907</v>
      </c>
      <c r="D189" s="221"/>
      <c r="E189" s="222"/>
      <c r="F189" s="220"/>
      <c r="G189" s="220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10"/>
      <c r="AA189" s="210"/>
      <c r="AB189" s="210"/>
      <c r="AC189" s="210"/>
      <c r="AD189" s="210"/>
      <c r="AE189" s="210"/>
      <c r="AF189" s="210"/>
      <c r="AG189" s="210" t="s">
        <v>203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17"/>
      <c r="B190" s="218"/>
      <c r="C190" s="261" t="s">
        <v>466</v>
      </c>
      <c r="D190" s="259"/>
      <c r="E190" s="260"/>
      <c r="F190" s="220"/>
      <c r="G190" s="220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10"/>
      <c r="AA190" s="210"/>
      <c r="AB190" s="210"/>
      <c r="AC190" s="210"/>
      <c r="AD190" s="210"/>
      <c r="AE190" s="210"/>
      <c r="AF190" s="210"/>
      <c r="AG190" s="210" t="s">
        <v>203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">
      <c r="A191" s="217"/>
      <c r="B191" s="218"/>
      <c r="C191" s="262" t="s">
        <v>908</v>
      </c>
      <c r="D191" s="259"/>
      <c r="E191" s="260">
        <v>0.2</v>
      </c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20"/>
      <c r="Z191" s="210"/>
      <c r="AA191" s="210"/>
      <c r="AB191" s="210"/>
      <c r="AC191" s="210"/>
      <c r="AD191" s="210"/>
      <c r="AE191" s="210"/>
      <c r="AF191" s="210"/>
      <c r="AG191" s="210" t="s">
        <v>203</v>
      </c>
      <c r="AH191" s="210">
        <v>2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">
      <c r="A192" s="217"/>
      <c r="B192" s="218"/>
      <c r="C192" s="261" t="s">
        <v>468</v>
      </c>
      <c r="D192" s="259"/>
      <c r="E192" s="260"/>
      <c r="F192" s="220"/>
      <c r="G192" s="22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10"/>
      <c r="AA192" s="210"/>
      <c r="AB192" s="210"/>
      <c r="AC192" s="210"/>
      <c r="AD192" s="210"/>
      <c r="AE192" s="210"/>
      <c r="AF192" s="210"/>
      <c r="AG192" s="210" t="s">
        <v>203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">
      <c r="A193" s="217"/>
      <c r="B193" s="218"/>
      <c r="C193" s="252" t="s">
        <v>909</v>
      </c>
      <c r="D193" s="221"/>
      <c r="E193" s="222">
        <v>0.6</v>
      </c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203</v>
      </c>
      <c r="AH193" s="210">
        <v>5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31">
        <v>28</v>
      </c>
      <c r="B194" s="232" t="s">
        <v>1019</v>
      </c>
      <c r="C194" s="250" t="s">
        <v>1020</v>
      </c>
      <c r="D194" s="233" t="s">
        <v>234</v>
      </c>
      <c r="E194" s="234">
        <v>4.8</v>
      </c>
      <c r="F194" s="235"/>
      <c r="G194" s="236">
        <f>ROUND(E194*F194,2)</f>
        <v>0</v>
      </c>
      <c r="H194" s="235"/>
      <c r="I194" s="236">
        <f>ROUND(E194*H194,2)</f>
        <v>0</v>
      </c>
      <c r="J194" s="235"/>
      <c r="K194" s="236">
        <f>ROUND(E194*J194,2)</f>
        <v>0</v>
      </c>
      <c r="L194" s="236">
        <v>21</v>
      </c>
      <c r="M194" s="236">
        <f>G194*(1+L194/100)</f>
        <v>0</v>
      </c>
      <c r="N194" s="234">
        <v>3.6400000000000002E-2</v>
      </c>
      <c r="O194" s="234">
        <f>ROUND(E194*N194,2)</f>
        <v>0.17</v>
      </c>
      <c r="P194" s="234">
        <v>0</v>
      </c>
      <c r="Q194" s="234">
        <f>ROUND(E194*P194,2)</f>
        <v>0</v>
      </c>
      <c r="R194" s="236" t="s">
        <v>1021</v>
      </c>
      <c r="S194" s="236" t="s">
        <v>196</v>
      </c>
      <c r="T194" s="237" t="s">
        <v>196</v>
      </c>
      <c r="U194" s="220">
        <v>0.52700000000000002</v>
      </c>
      <c r="V194" s="220">
        <f>ROUND(E194*U194,2)</f>
        <v>2.5299999999999998</v>
      </c>
      <c r="W194" s="220"/>
      <c r="X194" s="220" t="s">
        <v>197</v>
      </c>
      <c r="Y194" s="220" t="s">
        <v>198</v>
      </c>
      <c r="Z194" s="210"/>
      <c r="AA194" s="210"/>
      <c r="AB194" s="210"/>
      <c r="AC194" s="210"/>
      <c r="AD194" s="210"/>
      <c r="AE194" s="210"/>
      <c r="AF194" s="210"/>
      <c r="AG194" s="210" t="s">
        <v>199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2.5" outlineLevel="2" x14ac:dyDescent="0.2">
      <c r="A195" s="217"/>
      <c r="B195" s="218"/>
      <c r="C195" s="251" t="s">
        <v>1022</v>
      </c>
      <c r="D195" s="239"/>
      <c r="E195" s="239"/>
      <c r="F195" s="239"/>
      <c r="G195" s="239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10"/>
      <c r="AA195" s="210"/>
      <c r="AB195" s="210"/>
      <c r="AC195" s="210"/>
      <c r="AD195" s="210"/>
      <c r="AE195" s="210"/>
      <c r="AF195" s="210"/>
      <c r="AG195" s="210" t="s">
        <v>201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38" t="str">
        <f>C195</f>
        <v>bednění svislé nebo šikmé (odkloněné), půdorysně přímé nebo zalomené, stěn základových patek ve volných nebo zapažených jámách, rýhách, šachtách, včetně případných vzpěr,</v>
      </c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">
      <c r="A196" s="217"/>
      <c r="B196" s="218"/>
      <c r="C196" s="252" t="s">
        <v>1023</v>
      </c>
      <c r="D196" s="221"/>
      <c r="E196" s="222"/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203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">
      <c r="A197" s="217"/>
      <c r="B197" s="218"/>
      <c r="C197" s="261" t="s">
        <v>466</v>
      </c>
      <c r="D197" s="259"/>
      <c r="E197" s="260"/>
      <c r="F197" s="220"/>
      <c r="G197" s="220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20"/>
      <c r="Z197" s="210"/>
      <c r="AA197" s="210"/>
      <c r="AB197" s="210"/>
      <c r="AC197" s="210"/>
      <c r="AD197" s="210"/>
      <c r="AE197" s="210"/>
      <c r="AF197" s="210"/>
      <c r="AG197" s="210" t="s">
        <v>203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">
      <c r="A198" s="217"/>
      <c r="B198" s="218"/>
      <c r="C198" s="262" t="s">
        <v>1024</v>
      </c>
      <c r="D198" s="259"/>
      <c r="E198" s="260">
        <v>1.6</v>
      </c>
      <c r="F198" s="220"/>
      <c r="G198" s="22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10"/>
      <c r="AA198" s="210"/>
      <c r="AB198" s="210"/>
      <c r="AC198" s="210"/>
      <c r="AD198" s="210"/>
      <c r="AE198" s="210"/>
      <c r="AF198" s="210"/>
      <c r="AG198" s="210" t="s">
        <v>203</v>
      </c>
      <c r="AH198" s="210">
        <v>2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">
      <c r="A199" s="217"/>
      <c r="B199" s="218"/>
      <c r="C199" s="261" t="s">
        <v>468</v>
      </c>
      <c r="D199" s="259"/>
      <c r="E199" s="260"/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10"/>
      <c r="AA199" s="210"/>
      <c r="AB199" s="210"/>
      <c r="AC199" s="210"/>
      <c r="AD199" s="210"/>
      <c r="AE199" s="210"/>
      <c r="AF199" s="210"/>
      <c r="AG199" s="210" t="s">
        <v>203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">
      <c r="A200" s="217"/>
      <c r="B200" s="218"/>
      <c r="C200" s="252" t="s">
        <v>1025</v>
      </c>
      <c r="D200" s="221"/>
      <c r="E200" s="222">
        <v>4.8</v>
      </c>
      <c r="F200" s="220"/>
      <c r="G200" s="22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203</v>
      </c>
      <c r="AH200" s="210">
        <v>5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31">
        <v>29</v>
      </c>
      <c r="B201" s="232" t="s">
        <v>1026</v>
      </c>
      <c r="C201" s="250" t="s">
        <v>1027</v>
      </c>
      <c r="D201" s="233" t="s">
        <v>234</v>
      </c>
      <c r="E201" s="234">
        <v>4.8</v>
      </c>
      <c r="F201" s="235"/>
      <c r="G201" s="236">
        <f>ROUND(E201*F201,2)</f>
        <v>0</v>
      </c>
      <c r="H201" s="235"/>
      <c r="I201" s="236">
        <f>ROUND(E201*H201,2)</f>
        <v>0</v>
      </c>
      <c r="J201" s="235"/>
      <c r="K201" s="236">
        <f>ROUND(E201*J201,2)</f>
        <v>0</v>
      </c>
      <c r="L201" s="236">
        <v>21</v>
      </c>
      <c r="M201" s="236">
        <f>G201*(1+L201/100)</f>
        <v>0</v>
      </c>
      <c r="N201" s="234">
        <v>0</v>
      </c>
      <c r="O201" s="234">
        <f>ROUND(E201*N201,2)</f>
        <v>0</v>
      </c>
      <c r="P201" s="234">
        <v>0</v>
      </c>
      <c r="Q201" s="234">
        <f>ROUND(E201*P201,2)</f>
        <v>0</v>
      </c>
      <c r="R201" s="236" t="s">
        <v>1021</v>
      </c>
      <c r="S201" s="236" t="s">
        <v>196</v>
      </c>
      <c r="T201" s="237" t="s">
        <v>196</v>
      </c>
      <c r="U201" s="220">
        <v>0.32</v>
      </c>
      <c r="V201" s="220">
        <f>ROUND(E201*U201,2)</f>
        <v>1.54</v>
      </c>
      <c r="W201" s="220"/>
      <c r="X201" s="220" t="s">
        <v>197</v>
      </c>
      <c r="Y201" s="220" t="s">
        <v>198</v>
      </c>
      <c r="Z201" s="210"/>
      <c r="AA201" s="210"/>
      <c r="AB201" s="210"/>
      <c r="AC201" s="210"/>
      <c r="AD201" s="210"/>
      <c r="AE201" s="210"/>
      <c r="AF201" s="210"/>
      <c r="AG201" s="210" t="s">
        <v>199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2.5" outlineLevel="2" x14ac:dyDescent="0.2">
      <c r="A202" s="217"/>
      <c r="B202" s="218"/>
      <c r="C202" s="251" t="s">
        <v>1022</v>
      </c>
      <c r="D202" s="239"/>
      <c r="E202" s="239"/>
      <c r="F202" s="239"/>
      <c r="G202" s="239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201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38" t="str">
        <f>C202</f>
        <v>bednění svislé nebo šikmé (odkloněné), půdorysně přímé nebo zalomené, stěn základových patek ve volných nebo zapažených jámách, rýhách, šachtách, včetně případných vzpěr,</v>
      </c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">
      <c r="A203" s="217"/>
      <c r="B203" s="218"/>
      <c r="C203" s="252" t="s">
        <v>1028</v>
      </c>
      <c r="D203" s="221"/>
      <c r="E203" s="222"/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10"/>
      <c r="AA203" s="210"/>
      <c r="AB203" s="210"/>
      <c r="AC203" s="210"/>
      <c r="AD203" s="210"/>
      <c r="AE203" s="210"/>
      <c r="AF203" s="210"/>
      <c r="AG203" s="210" t="s">
        <v>203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">
      <c r="A204" s="217"/>
      <c r="B204" s="218"/>
      <c r="C204" s="252" t="s">
        <v>1029</v>
      </c>
      <c r="D204" s="221"/>
      <c r="E204" s="222">
        <v>4.8</v>
      </c>
      <c r="F204" s="220"/>
      <c r="G204" s="220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10"/>
      <c r="AA204" s="210"/>
      <c r="AB204" s="210"/>
      <c r="AC204" s="210"/>
      <c r="AD204" s="210"/>
      <c r="AE204" s="210"/>
      <c r="AF204" s="210"/>
      <c r="AG204" s="210" t="s">
        <v>203</v>
      </c>
      <c r="AH204" s="210">
        <v>5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x14ac:dyDescent="0.2">
      <c r="A205" s="224" t="s">
        <v>190</v>
      </c>
      <c r="B205" s="225" t="s">
        <v>128</v>
      </c>
      <c r="C205" s="249" t="s">
        <v>129</v>
      </c>
      <c r="D205" s="226"/>
      <c r="E205" s="227"/>
      <c r="F205" s="228"/>
      <c r="G205" s="228">
        <f>SUMIF(AG206:AG212,"&lt;&gt;NOR",G206:G212)</f>
        <v>0</v>
      </c>
      <c r="H205" s="228"/>
      <c r="I205" s="228">
        <f>SUM(I206:I212)</f>
        <v>0</v>
      </c>
      <c r="J205" s="228"/>
      <c r="K205" s="228">
        <f>SUM(K206:K212)</f>
        <v>0</v>
      </c>
      <c r="L205" s="228"/>
      <c r="M205" s="228">
        <f>SUM(M206:M212)</f>
        <v>0</v>
      </c>
      <c r="N205" s="227"/>
      <c r="O205" s="227">
        <f>SUM(O206:O212)</f>
        <v>0.04</v>
      </c>
      <c r="P205" s="227"/>
      <c r="Q205" s="227">
        <f>SUM(Q206:Q212)</f>
        <v>0</v>
      </c>
      <c r="R205" s="228"/>
      <c r="S205" s="228"/>
      <c r="T205" s="229"/>
      <c r="U205" s="223"/>
      <c r="V205" s="223">
        <f>SUM(V206:V212)</f>
        <v>5.92</v>
      </c>
      <c r="W205" s="223"/>
      <c r="X205" s="223"/>
      <c r="Y205" s="223"/>
      <c r="AG205" t="s">
        <v>191</v>
      </c>
    </row>
    <row r="206" spans="1:60" outlineLevel="1" x14ac:dyDescent="0.2">
      <c r="A206" s="231">
        <v>30</v>
      </c>
      <c r="B206" s="232" t="s">
        <v>1030</v>
      </c>
      <c r="C206" s="250" t="s">
        <v>1031</v>
      </c>
      <c r="D206" s="233" t="s">
        <v>234</v>
      </c>
      <c r="E206" s="234">
        <v>134.6</v>
      </c>
      <c r="F206" s="235"/>
      <c r="G206" s="236">
        <f>ROUND(E206*F206,2)</f>
        <v>0</v>
      </c>
      <c r="H206" s="235"/>
      <c r="I206" s="236">
        <f>ROUND(E206*H206,2)</f>
        <v>0</v>
      </c>
      <c r="J206" s="235"/>
      <c r="K206" s="236">
        <f>ROUND(E206*J206,2)</f>
        <v>0</v>
      </c>
      <c r="L206" s="236">
        <v>21</v>
      </c>
      <c r="M206" s="236">
        <f>G206*(1+L206/100)</f>
        <v>0</v>
      </c>
      <c r="N206" s="234">
        <v>3.0000000000000001E-5</v>
      </c>
      <c r="O206" s="234">
        <f>ROUND(E206*N206,2)</f>
        <v>0</v>
      </c>
      <c r="P206" s="234">
        <v>0</v>
      </c>
      <c r="Q206" s="234">
        <f>ROUND(E206*P206,2)</f>
        <v>0</v>
      </c>
      <c r="R206" s="236" t="s">
        <v>1032</v>
      </c>
      <c r="S206" s="236" t="s">
        <v>196</v>
      </c>
      <c r="T206" s="237" t="s">
        <v>196</v>
      </c>
      <c r="U206" s="220">
        <v>4.3999999999999997E-2</v>
      </c>
      <c r="V206" s="220">
        <f>ROUND(E206*U206,2)</f>
        <v>5.92</v>
      </c>
      <c r="W206" s="220"/>
      <c r="X206" s="220" t="s">
        <v>197</v>
      </c>
      <c r="Y206" s="220" t="s">
        <v>198</v>
      </c>
      <c r="Z206" s="210"/>
      <c r="AA206" s="210"/>
      <c r="AB206" s="210"/>
      <c r="AC206" s="210"/>
      <c r="AD206" s="210"/>
      <c r="AE206" s="210"/>
      <c r="AF206" s="210"/>
      <c r="AG206" s="210" t="s">
        <v>228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2">
      <c r="A207" s="217"/>
      <c r="B207" s="218"/>
      <c r="C207" s="252" t="s">
        <v>1033</v>
      </c>
      <c r="D207" s="221"/>
      <c r="E207" s="222"/>
      <c r="F207" s="220"/>
      <c r="G207" s="220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20"/>
      <c r="Z207" s="210"/>
      <c r="AA207" s="210"/>
      <c r="AB207" s="210"/>
      <c r="AC207" s="210"/>
      <c r="AD207" s="210"/>
      <c r="AE207" s="210"/>
      <c r="AF207" s="210"/>
      <c r="AG207" s="210" t="s">
        <v>203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17"/>
      <c r="B208" s="218"/>
      <c r="C208" s="252" t="s">
        <v>924</v>
      </c>
      <c r="D208" s="221"/>
      <c r="E208" s="222"/>
      <c r="F208" s="220"/>
      <c r="G208" s="220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10"/>
      <c r="AA208" s="210"/>
      <c r="AB208" s="210"/>
      <c r="AC208" s="210"/>
      <c r="AD208" s="210"/>
      <c r="AE208" s="210"/>
      <c r="AF208" s="210"/>
      <c r="AG208" s="210" t="s">
        <v>203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">
      <c r="A209" s="217"/>
      <c r="B209" s="218"/>
      <c r="C209" s="252" t="s">
        <v>925</v>
      </c>
      <c r="D209" s="221"/>
      <c r="E209" s="222">
        <v>134.6</v>
      </c>
      <c r="F209" s="220"/>
      <c r="G209" s="220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10"/>
      <c r="AA209" s="210"/>
      <c r="AB209" s="210"/>
      <c r="AC209" s="210"/>
      <c r="AD209" s="210"/>
      <c r="AE209" s="210"/>
      <c r="AF209" s="210"/>
      <c r="AG209" s="210" t="s">
        <v>203</v>
      </c>
      <c r="AH209" s="210">
        <v>5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ht="22.5" outlineLevel="1" x14ac:dyDescent="0.2">
      <c r="A210" s="231">
        <v>31</v>
      </c>
      <c r="B210" s="232" t="s">
        <v>1034</v>
      </c>
      <c r="C210" s="250" t="s">
        <v>1035</v>
      </c>
      <c r="D210" s="233" t="s">
        <v>234</v>
      </c>
      <c r="E210" s="234">
        <v>148.06</v>
      </c>
      <c r="F210" s="235"/>
      <c r="G210" s="236">
        <f>ROUND(E210*F210,2)</f>
        <v>0</v>
      </c>
      <c r="H210" s="235"/>
      <c r="I210" s="236">
        <f>ROUND(E210*H210,2)</f>
        <v>0</v>
      </c>
      <c r="J210" s="235"/>
      <c r="K210" s="236">
        <f>ROUND(E210*J210,2)</f>
        <v>0</v>
      </c>
      <c r="L210" s="236">
        <v>21</v>
      </c>
      <c r="M210" s="236">
        <f>G210*(1+L210/100)</f>
        <v>0</v>
      </c>
      <c r="N210" s="234">
        <v>2.9999999999999997E-4</v>
      </c>
      <c r="O210" s="234">
        <f>ROUND(E210*N210,2)</f>
        <v>0.04</v>
      </c>
      <c r="P210" s="234">
        <v>0</v>
      </c>
      <c r="Q210" s="234">
        <f>ROUND(E210*P210,2)</f>
        <v>0</v>
      </c>
      <c r="R210" s="236" t="s">
        <v>546</v>
      </c>
      <c r="S210" s="236" t="s">
        <v>196</v>
      </c>
      <c r="T210" s="237" t="s">
        <v>196</v>
      </c>
      <c r="U210" s="220">
        <v>0</v>
      </c>
      <c r="V210" s="220">
        <f>ROUND(E210*U210,2)</f>
        <v>0</v>
      </c>
      <c r="W210" s="220"/>
      <c r="X210" s="220" t="s">
        <v>547</v>
      </c>
      <c r="Y210" s="220" t="s">
        <v>198</v>
      </c>
      <c r="Z210" s="210"/>
      <c r="AA210" s="210"/>
      <c r="AB210" s="210"/>
      <c r="AC210" s="210"/>
      <c r="AD210" s="210"/>
      <c r="AE210" s="210"/>
      <c r="AF210" s="210"/>
      <c r="AG210" s="210" t="s">
        <v>590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2" x14ac:dyDescent="0.2">
      <c r="A211" s="217"/>
      <c r="B211" s="218"/>
      <c r="C211" s="252" t="s">
        <v>1036</v>
      </c>
      <c r="D211" s="221"/>
      <c r="E211" s="222"/>
      <c r="F211" s="220"/>
      <c r="G211" s="220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20"/>
      <c r="Z211" s="210"/>
      <c r="AA211" s="210"/>
      <c r="AB211" s="210"/>
      <c r="AC211" s="210"/>
      <c r="AD211" s="210"/>
      <c r="AE211" s="210"/>
      <c r="AF211" s="210"/>
      <c r="AG211" s="210" t="s">
        <v>203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17"/>
      <c r="B212" s="218"/>
      <c r="C212" s="252" t="s">
        <v>1037</v>
      </c>
      <c r="D212" s="221"/>
      <c r="E212" s="222">
        <v>148.06</v>
      </c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203</v>
      </c>
      <c r="AH212" s="210">
        <v>5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x14ac:dyDescent="0.2">
      <c r="A213" s="224" t="s">
        <v>190</v>
      </c>
      <c r="B213" s="225" t="s">
        <v>136</v>
      </c>
      <c r="C213" s="249" t="s">
        <v>137</v>
      </c>
      <c r="D213" s="226"/>
      <c r="E213" s="227"/>
      <c r="F213" s="228"/>
      <c r="G213" s="228">
        <f>SUMIF(AG214:AG299,"&lt;&gt;NOR",G214:G299)</f>
        <v>0</v>
      </c>
      <c r="H213" s="228"/>
      <c r="I213" s="228">
        <f>SUM(I214:I299)</f>
        <v>0</v>
      </c>
      <c r="J213" s="228"/>
      <c r="K213" s="228">
        <f>SUM(K214:K299)</f>
        <v>0</v>
      </c>
      <c r="L213" s="228"/>
      <c r="M213" s="228">
        <f>SUM(M214:M299)</f>
        <v>0</v>
      </c>
      <c r="N213" s="227"/>
      <c r="O213" s="227">
        <f>SUM(O214:O299)</f>
        <v>170.36</v>
      </c>
      <c r="P213" s="227"/>
      <c r="Q213" s="227">
        <f>SUM(Q214:Q299)</f>
        <v>0</v>
      </c>
      <c r="R213" s="228"/>
      <c r="S213" s="228"/>
      <c r="T213" s="229"/>
      <c r="U213" s="223"/>
      <c r="V213" s="223">
        <f>SUM(V214:V299)</f>
        <v>50.92</v>
      </c>
      <c r="W213" s="223"/>
      <c r="X213" s="223"/>
      <c r="Y213" s="223"/>
      <c r="AG213" t="s">
        <v>191</v>
      </c>
    </row>
    <row r="214" spans="1:60" outlineLevel="1" x14ac:dyDescent="0.2">
      <c r="A214" s="231">
        <v>32</v>
      </c>
      <c r="B214" s="232" t="s">
        <v>1038</v>
      </c>
      <c r="C214" s="250" t="s">
        <v>1039</v>
      </c>
      <c r="D214" s="233" t="s">
        <v>194</v>
      </c>
      <c r="E214" s="234">
        <v>30.957999999999998</v>
      </c>
      <c r="F214" s="235"/>
      <c r="G214" s="236">
        <f>ROUND(E214*F214,2)</f>
        <v>0</v>
      </c>
      <c r="H214" s="235"/>
      <c r="I214" s="236">
        <f>ROUND(E214*H214,2)</f>
        <v>0</v>
      </c>
      <c r="J214" s="235"/>
      <c r="K214" s="236">
        <f>ROUND(E214*J214,2)</f>
        <v>0</v>
      </c>
      <c r="L214" s="236">
        <v>21</v>
      </c>
      <c r="M214" s="236">
        <f>G214*(1+L214/100)</f>
        <v>0</v>
      </c>
      <c r="N214" s="234">
        <v>0</v>
      </c>
      <c r="O214" s="234">
        <f>ROUND(E214*N214,2)</f>
        <v>0</v>
      </c>
      <c r="P214" s="234">
        <v>0</v>
      </c>
      <c r="Q214" s="234">
        <f>ROUND(E214*P214,2)</f>
        <v>0</v>
      </c>
      <c r="R214" s="236" t="s">
        <v>536</v>
      </c>
      <c r="S214" s="236" t="s">
        <v>196</v>
      </c>
      <c r="T214" s="237" t="s">
        <v>196</v>
      </c>
      <c r="U214" s="220">
        <v>1.1040000000000001</v>
      </c>
      <c r="V214" s="220">
        <f>ROUND(E214*U214,2)</f>
        <v>34.18</v>
      </c>
      <c r="W214" s="220"/>
      <c r="X214" s="220" t="s">
        <v>197</v>
      </c>
      <c r="Y214" s="220" t="s">
        <v>198</v>
      </c>
      <c r="Z214" s="210"/>
      <c r="AA214" s="210"/>
      <c r="AB214" s="210"/>
      <c r="AC214" s="210"/>
      <c r="AD214" s="210"/>
      <c r="AE214" s="210"/>
      <c r="AF214" s="210"/>
      <c r="AG214" s="210" t="s">
        <v>199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">
      <c r="A215" s="217"/>
      <c r="B215" s="218"/>
      <c r="C215" s="251" t="s">
        <v>1040</v>
      </c>
      <c r="D215" s="239"/>
      <c r="E215" s="239"/>
      <c r="F215" s="239"/>
      <c r="G215" s="239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20"/>
      <c r="Z215" s="210"/>
      <c r="AA215" s="210"/>
      <c r="AB215" s="210"/>
      <c r="AC215" s="210"/>
      <c r="AD215" s="210"/>
      <c r="AE215" s="210"/>
      <c r="AF215" s="210"/>
      <c r="AG215" s="210" t="s">
        <v>201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">
      <c r="A216" s="217"/>
      <c r="B216" s="218"/>
      <c r="C216" s="252" t="s">
        <v>1041</v>
      </c>
      <c r="D216" s="221"/>
      <c r="E216" s="222"/>
      <c r="F216" s="220"/>
      <c r="G216" s="220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20"/>
      <c r="Z216" s="210"/>
      <c r="AA216" s="210"/>
      <c r="AB216" s="210"/>
      <c r="AC216" s="210"/>
      <c r="AD216" s="210"/>
      <c r="AE216" s="210"/>
      <c r="AF216" s="210"/>
      <c r="AG216" s="210" t="s">
        <v>203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">
      <c r="A217" s="217"/>
      <c r="B217" s="218"/>
      <c r="C217" s="252" t="s">
        <v>924</v>
      </c>
      <c r="D217" s="221"/>
      <c r="E217" s="222"/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203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17"/>
      <c r="B218" s="218"/>
      <c r="C218" s="261" t="s">
        <v>466</v>
      </c>
      <c r="D218" s="259"/>
      <c r="E218" s="260"/>
      <c r="F218" s="220"/>
      <c r="G218" s="22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10"/>
      <c r="AA218" s="210"/>
      <c r="AB218" s="210"/>
      <c r="AC218" s="210"/>
      <c r="AD218" s="210"/>
      <c r="AE218" s="210"/>
      <c r="AF218" s="210"/>
      <c r="AG218" s="210" t="s">
        <v>203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">
      <c r="A219" s="217"/>
      <c r="B219" s="218"/>
      <c r="C219" s="262" t="s">
        <v>1042</v>
      </c>
      <c r="D219" s="259"/>
      <c r="E219" s="260">
        <v>0.23</v>
      </c>
      <c r="F219" s="220"/>
      <c r="G219" s="22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20"/>
      <c r="Z219" s="210"/>
      <c r="AA219" s="210"/>
      <c r="AB219" s="210"/>
      <c r="AC219" s="210"/>
      <c r="AD219" s="210"/>
      <c r="AE219" s="210"/>
      <c r="AF219" s="210"/>
      <c r="AG219" s="210" t="s">
        <v>203</v>
      </c>
      <c r="AH219" s="210">
        <v>2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">
      <c r="A220" s="217"/>
      <c r="B220" s="218"/>
      <c r="C220" s="261" t="s">
        <v>468</v>
      </c>
      <c r="D220" s="259"/>
      <c r="E220" s="260"/>
      <c r="F220" s="220"/>
      <c r="G220" s="220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20"/>
      <c r="Z220" s="210"/>
      <c r="AA220" s="210"/>
      <c r="AB220" s="210"/>
      <c r="AC220" s="210"/>
      <c r="AD220" s="210"/>
      <c r="AE220" s="210"/>
      <c r="AF220" s="210"/>
      <c r="AG220" s="210" t="s">
        <v>203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">
      <c r="A221" s="217"/>
      <c r="B221" s="218"/>
      <c r="C221" s="252" t="s">
        <v>1043</v>
      </c>
      <c r="D221" s="221"/>
      <c r="E221" s="222">
        <v>30.957999999999998</v>
      </c>
      <c r="F221" s="220"/>
      <c r="G221" s="220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20"/>
      <c r="Z221" s="210"/>
      <c r="AA221" s="210"/>
      <c r="AB221" s="210"/>
      <c r="AC221" s="210"/>
      <c r="AD221" s="210"/>
      <c r="AE221" s="210"/>
      <c r="AF221" s="210"/>
      <c r="AG221" s="210" t="s">
        <v>203</v>
      </c>
      <c r="AH221" s="210">
        <v>5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31">
        <v>33</v>
      </c>
      <c r="B222" s="232" t="s">
        <v>1038</v>
      </c>
      <c r="C222" s="250" t="s">
        <v>1039</v>
      </c>
      <c r="D222" s="233" t="s">
        <v>194</v>
      </c>
      <c r="E222" s="234">
        <v>8.6143999999999998</v>
      </c>
      <c r="F222" s="235"/>
      <c r="G222" s="236">
        <f>ROUND(E222*F222,2)</f>
        <v>0</v>
      </c>
      <c r="H222" s="235"/>
      <c r="I222" s="236">
        <f>ROUND(E222*H222,2)</f>
        <v>0</v>
      </c>
      <c r="J222" s="235"/>
      <c r="K222" s="236">
        <f>ROUND(E222*J222,2)</f>
        <v>0</v>
      </c>
      <c r="L222" s="236">
        <v>21</v>
      </c>
      <c r="M222" s="236">
        <f>G222*(1+L222/100)</f>
        <v>0</v>
      </c>
      <c r="N222" s="234">
        <v>0</v>
      </c>
      <c r="O222" s="234">
        <f>ROUND(E222*N222,2)</f>
        <v>0</v>
      </c>
      <c r="P222" s="234">
        <v>0</v>
      </c>
      <c r="Q222" s="234">
        <f>ROUND(E222*P222,2)</f>
        <v>0</v>
      </c>
      <c r="R222" s="236" t="s">
        <v>536</v>
      </c>
      <c r="S222" s="236" t="s">
        <v>196</v>
      </c>
      <c r="T222" s="237" t="s">
        <v>196</v>
      </c>
      <c r="U222" s="220">
        <v>1.1040000000000001</v>
      </c>
      <c r="V222" s="220">
        <f>ROUND(E222*U222,2)</f>
        <v>9.51</v>
      </c>
      <c r="W222" s="220"/>
      <c r="X222" s="220" t="s">
        <v>197</v>
      </c>
      <c r="Y222" s="220" t="s">
        <v>198</v>
      </c>
      <c r="Z222" s="210"/>
      <c r="AA222" s="210"/>
      <c r="AB222" s="210"/>
      <c r="AC222" s="210"/>
      <c r="AD222" s="210"/>
      <c r="AE222" s="210"/>
      <c r="AF222" s="210"/>
      <c r="AG222" s="210" t="s">
        <v>199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2" x14ac:dyDescent="0.2">
      <c r="A223" s="217"/>
      <c r="B223" s="218"/>
      <c r="C223" s="251" t="s">
        <v>1040</v>
      </c>
      <c r="D223" s="239"/>
      <c r="E223" s="239"/>
      <c r="F223" s="239"/>
      <c r="G223" s="239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20"/>
      <c r="Z223" s="210"/>
      <c r="AA223" s="210"/>
      <c r="AB223" s="210"/>
      <c r="AC223" s="210"/>
      <c r="AD223" s="210"/>
      <c r="AE223" s="210"/>
      <c r="AF223" s="210"/>
      <c r="AG223" s="210" t="s">
        <v>201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">
      <c r="A224" s="217"/>
      <c r="B224" s="218"/>
      <c r="C224" s="252" t="s">
        <v>1044</v>
      </c>
      <c r="D224" s="221"/>
      <c r="E224" s="222"/>
      <c r="F224" s="220"/>
      <c r="G224" s="220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20"/>
      <c r="Z224" s="210"/>
      <c r="AA224" s="210"/>
      <c r="AB224" s="210"/>
      <c r="AC224" s="210"/>
      <c r="AD224" s="210"/>
      <c r="AE224" s="210"/>
      <c r="AF224" s="210"/>
      <c r="AG224" s="210" t="s">
        <v>203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">
      <c r="A225" s="217"/>
      <c r="B225" s="218"/>
      <c r="C225" s="252" t="s">
        <v>924</v>
      </c>
      <c r="D225" s="221"/>
      <c r="E225" s="222"/>
      <c r="F225" s="220"/>
      <c r="G225" s="220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20"/>
      <c r="Z225" s="210"/>
      <c r="AA225" s="210"/>
      <c r="AB225" s="210"/>
      <c r="AC225" s="210"/>
      <c r="AD225" s="210"/>
      <c r="AE225" s="210"/>
      <c r="AF225" s="210"/>
      <c r="AG225" s="210" t="s">
        <v>203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">
      <c r="A226" s="217"/>
      <c r="B226" s="218"/>
      <c r="C226" s="261" t="s">
        <v>466</v>
      </c>
      <c r="D226" s="259"/>
      <c r="E226" s="260"/>
      <c r="F226" s="220"/>
      <c r="G226" s="220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10"/>
      <c r="AA226" s="210"/>
      <c r="AB226" s="210"/>
      <c r="AC226" s="210"/>
      <c r="AD226" s="210"/>
      <c r="AE226" s="210"/>
      <c r="AF226" s="210"/>
      <c r="AG226" s="210" t="s">
        <v>203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">
      <c r="A227" s="217"/>
      <c r="B227" s="218"/>
      <c r="C227" s="262" t="s">
        <v>1045</v>
      </c>
      <c r="D227" s="259"/>
      <c r="E227" s="260">
        <v>0.04</v>
      </c>
      <c r="F227" s="220"/>
      <c r="G227" s="220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20"/>
      <c r="Z227" s="210"/>
      <c r="AA227" s="210"/>
      <c r="AB227" s="210"/>
      <c r="AC227" s="210"/>
      <c r="AD227" s="210"/>
      <c r="AE227" s="210"/>
      <c r="AF227" s="210"/>
      <c r="AG227" s="210" t="s">
        <v>203</v>
      </c>
      <c r="AH227" s="210">
        <v>2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">
      <c r="A228" s="217"/>
      <c r="B228" s="218"/>
      <c r="C228" s="261" t="s">
        <v>468</v>
      </c>
      <c r="D228" s="259"/>
      <c r="E228" s="260"/>
      <c r="F228" s="220"/>
      <c r="G228" s="220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20"/>
      <c r="Z228" s="210"/>
      <c r="AA228" s="210"/>
      <c r="AB228" s="210"/>
      <c r="AC228" s="210"/>
      <c r="AD228" s="210"/>
      <c r="AE228" s="210"/>
      <c r="AF228" s="210"/>
      <c r="AG228" s="210" t="s">
        <v>203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">
      <c r="A229" s="217"/>
      <c r="B229" s="218"/>
      <c r="C229" s="252" t="s">
        <v>1046</v>
      </c>
      <c r="D229" s="221"/>
      <c r="E229" s="222">
        <v>5.3840000000000003</v>
      </c>
      <c r="F229" s="220"/>
      <c r="G229" s="220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20"/>
      <c r="Z229" s="210"/>
      <c r="AA229" s="210"/>
      <c r="AB229" s="210"/>
      <c r="AC229" s="210"/>
      <c r="AD229" s="210"/>
      <c r="AE229" s="210"/>
      <c r="AF229" s="210"/>
      <c r="AG229" s="210" t="s">
        <v>203</v>
      </c>
      <c r="AH229" s="210">
        <v>5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">
      <c r="A230" s="217"/>
      <c r="B230" s="218"/>
      <c r="C230" s="252" t="s">
        <v>1047</v>
      </c>
      <c r="D230" s="221"/>
      <c r="E230" s="222">
        <v>3.2303999999999999</v>
      </c>
      <c r="F230" s="220"/>
      <c r="G230" s="220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10"/>
      <c r="AA230" s="210"/>
      <c r="AB230" s="210"/>
      <c r="AC230" s="210"/>
      <c r="AD230" s="210"/>
      <c r="AE230" s="210"/>
      <c r="AF230" s="210"/>
      <c r="AG230" s="210" t="s">
        <v>203</v>
      </c>
      <c r="AH230" s="210">
        <v>5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ht="22.5" outlineLevel="1" x14ac:dyDescent="0.2">
      <c r="A231" s="231">
        <v>34</v>
      </c>
      <c r="B231" s="232" t="s">
        <v>556</v>
      </c>
      <c r="C231" s="250" t="s">
        <v>1048</v>
      </c>
      <c r="D231" s="233" t="s">
        <v>234</v>
      </c>
      <c r="E231" s="234">
        <v>20.399999999999999</v>
      </c>
      <c r="F231" s="235"/>
      <c r="G231" s="236">
        <f>ROUND(E231*F231,2)</f>
        <v>0</v>
      </c>
      <c r="H231" s="235"/>
      <c r="I231" s="236">
        <f>ROUND(E231*H231,2)</f>
        <v>0</v>
      </c>
      <c r="J231" s="235"/>
      <c r="K231" s="236">
        <f>ROUND(E231*J231,2)</f>
        <v>0</v>
      </c>
      <c r="L231" s="236">
        <v>21</v>
      </c>
      <c r="M231" s="236">
        <f>G231*(1+L231/100)</f>
        <v>0</v>
      </c>
      <c r="N231" s="234">
        <v>0.1008</v>
      </c>
      <c r="O231" s="234">
        <f>ROUND(E231*N231,2)</f>
        <v>2.06</v>
      </c>
      <c r="P231" s="234">
        <v>0</v>
      </c>
      <c r="Q231" s="234">
        <f>ROUND(E231*P231,2)</f>
        <v>0</v>
      </c>
      <c r="R231" s="236" t="s">
        <v>249</v>
      </c>
      <c r="S231" s="236" t="s">
        <v>196</v>
      </c>
      <c r="T231" s="237" t="s">
        <v>196</v>
      </c>
      <c r="U231" s="220">
        <v>2.5000000000000001E-2</v>
      </c>
      <c r="V231" s="220">
        <f>ROUND(E231*U231,2)</f>
        <v>0.51</v>
      </c>
      <c r="W231" s="220"/>
      <c r="X231" s="220" t="s">
        <v>197</v>
      </c>
      <c r="Y231" s="220" t="s">
        <v>198</v>
      </c>
      <c r="Z231" s="210"/>
      <c r="AA231" s="210"/>
      <c r="AB231" s="210"/>
      <c r="AC231" s="210"/>
      <c r="AD231" s="210"/>
      <c r="AE231" s="210"/>
      <c r="AF231" s="210"/>
      <c r="AG231" s="210" t="s">
        <v>228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2" x14ac:dyDescent="0.2">
      <c r="A232" s="217"/>
      <c r="B232" s="218"/>
      <c r="C232" s="252" t="s">
        <v>558</v>
      </c>
      <c r="D232" s="221"/>
      <c r="E232" s="222"/>
      <c r="F232" s="220"/>
      <c r="G232" s="220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20"/>
      <c r="Z232" s="210"/>
      <c r="AA232" s="210"/>
      <c r="AB232" s="210"/>
      <c r="AC232" s="210"/>
      <c r="AD232" s="210"/>
      <c r="AE232" s="210"/>
      <c r="AF232" s="210"/>
      <c r="AG232" s="210" t="s">
        <v>203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">
      <c r="A233" s="217"/>
      <c r="B233" s="218"/>
      <c r="C233" s="252" t="s">
        <v>513</v>
      </c>
      <c r="D233" s="221"/>
      <c r="E233" s="222"/>
      <c r="F233" s="220"/>
      <c r="G233" s="220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20"/>
      <c r="Z233" s="210"/>
      <c r="AA233" s="210"/>
      <c r="AB233" s="210"/>
      <c r="AC233" s="210"/>
      <c r="AD233" s="210"/>
      <c r="AE233" s="210"/>
      <c r="AF233" s="210"/>
      <c r="AG233" s="210" t="s">
        <v>203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">
      <c r="A234" s="217"/>
      <c r="B234" s="218"/>
      <c r="C234" s="252" t="s">
        <v>926</v>
      </c>
      <c r="D234" s="221"/>
      <c r="E234" s="222">
        <v>2</v>
      </c>
      <c r="F234" s="220"/>
      <c r="G234" s="220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20"/>
      <c r="Z234" s="210"/>
      <c r="AA234" s="210"/>
      <c r="AB234" s="210"/>
      <c r="AC234" s="210"/>
      <c r="AD234" s="210"/>
      <c r="AE234" s="210"/>
      <c r="AF234" s="210"/>
      <c r="AG234" s="210" t="s">
        <v>203</v>
      </c>
      <c r="AH234" s="210">
        <v>5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">
      <c r="A235" s="217"/>
      <c r="B235" s="218"/>
      <c r="C235" s="252" t="s">
        <v>927</v>
      </c>
      <c r="D235" s="221"/>
      <c r="E235" s="222"/>
      <c r="F235" s="220"/>
      <c r="G235" s="220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10"/>
      <c r="AA235" s="210"/>
      <c r="AB235" s="210"/>
      <c r="AC235" s="210"/>
      <c r="AD235" s="210"/>
      <c r="AE235" s="210"/>
      <c r="AF235" s="210"/>
      <c r="AG235" s="210" t="s">
        <v>203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">
      <c r="A236" s="217"/>
      <c r="B236" s="218"/>
      <c r="C236" s="252" t="s">
        <v>928</v>
      </c>
      <c r="D236" s="221"/>
      <c r="E236" s="222">
        <v>18.399999999999999</v>
      </c>
      <c r="F236" s="220"/>
      <c r="G236" s="220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20"/>
      <c r="Z236" s="210"/>
      <c r="AA236" s="210"/>
      <c r="AB236" s="210"/>
      <c r="AC236" s="210"/>
      <c r="AD236" s="210"/>
      <c r="AE236" s="210"/>
      <c r="AF236" s="210"/>
      <c r="AG236" s="210" t="s">
        <v>203</v>
      </c>
      <c r="AH236" s="210">
        <v>5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ht="22.5" outlineLevel="1" x14ac:dyDescent="0.2">
      <c r="A237" s="231">
        <v>35</v>
      </c>
      <c r="B237" s="232" t="s">
        <v>1049</v>
      </c>
      <c r="C237" s="250" t="s">
        <v>1050</v>
      </c>
      <c r="D237" s="233" t="s">
        <v>234</v>
      </c>
      <c r="E237" s="234">
        <v>18.399999999999999</v>
      </c>
      <c r="F237" s="235"/>
      <c r="G237" s="236">
        <f>ROUND(E237*F237,2)</f>
        <v>0</v>
      </c>
      <c r="H237" s="235"/>
      <c r="I237" s="236">
        <f>ROUND(E237*H237,2)</f>
        <v>0</v>
      </c>
      <c r="J237" s="235"/>
      <c r="K237" s="236">
        <f>ROUND(E237*J237,2)</f>
        <v>0</v>
      </c>
      <c r="L237" s="236">
        <v>21</v>
      </c>
      <c r="M237" s="236">
        <f>G237*(1+L237/100)</f>
        <v>0</v>
      </c>
      <c r="N237" s="234">
        <v>0.28799999999999998</v>
      </c>
      <c r="O237" s="234">
        <f>ROUND(E237*N237,2)</f>
        <v>5.3</v>
      </c>
      <c r="P237" s="234">
        <v>0</v>
      </c>
      <c r="Q237" s="234">
        <f>ROUND(E237*P237,2)</f>
        <v>0</v>
      </c>
      <c r="R237" s="236" t="s">
        <v>249</v>
      </c>
      <c r="S237" s="236" t="s">
        <v>196</v>
      </c>
      <c r="T237" s="237" t="s">
        <v>196</v>
      </c>
      <c r="U237" s="220">
        <v>2.3E-2</v>
      </c>
      <c r="V237" s="220">
        <f>ROUND(E237*U237,2)</f>
        <v>0.42</v>
      </c>
      <c r="W237" s="220"/>
      <c r="X237" s="220" t="s">
        <v>197</v>
      </c>
      <c r="Y237" s="220" t="s">
        <v>198</v>
      </c>
      <c r="Z237" s="210"/>
      <c r="AA237" s="210"/>
      <c r="AB237" s="210"/>
      <c r="AC237" s="210"/>
      <c r="AD237" s="210"/>
      <c r="AE237" s="210"/>
      <c r="AF237" s="210"/>
      <c r="AG237" s="210" t="s">
        <v>228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2" x14ac:dyDescent="0.2">
      <c r="A238" s="217"/>
      <c r="B238" s="218"/>
      <c r="C238" s="252" t="s">
        <v>1051</v>
      </c>
      <c r="D238" s="221"/>
      <c r="E238" s="222"/>
      <c r="F238" s="220"/>
      <c r="G238" s="220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20"/>
      <c r="Z238" s="210"/>
      <c r="AA238" s="210"/>
      <c r="AB238" s="210"/>
      <c r="AC238" s="210"/>
      <c r="AD238" s="210"/>
      <c r="AE238" s="210"/>
      <c r="AF238" s="210"/>
      <c r="AG238" s="210" t="s">
        <v>203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">
      <c r="A239" s="217"/>
      <c r="B239" s="218"/>
      <c r="C239" s="252" t="s">
        <v>927</v>
      </c>
      <c r="D239" s="221"/>
      <c r="E239" s="222"/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203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">
      <c r="A240" s="217"/>
      <c r="B240" s="218"/>
      <c r="C240" s="252" t="s">
        <v>928</v>
      </c>
      <c r="D240" s="221"/>
      <c r="E240" s="222">
        <v>18.399999999999999</v>
      </c>
      <c r="F240" s="220"/>
      <c r="G240" s="22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20"/>
      <c r="Z240" s="210"/>
      <c r="AA240" s="210"/>
      <c r="AB240" s="210"/>
      <c r="AC240" s="210"/>
      <c r="AD240" s="210"/>
      <c r="AE240" s="210"/>
      <c r="AF240" s="210"/>
      <c r="AG240" s="210" t="s">
        <v>203</v>
      </c>
      <c r="AH240" s="210">
        <v>5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ht="22.5" outlineLevel="1" x14ac:dyDescent="0.2">
      <c r="A241" s="231">
        <v>36</v>
      </c>
      <c r="B241" s="232" t="s">
        <v>276</v>
      </c>
      <c r="C241" s="250" t="s">
        <v>277</v>
      </c>
      <c r="D241" s="233" t="s">
        <v>234</v>
      </c>
      <c r="E241" s="234">
        <v>69.599999999999994</v>
      </c>
      <c r="F241" s="235"/>
      <c r="G241" s="236">
        <f>ROUND(E241*F241,2)</f>
        <v>0</v>
      </c>
      <c r="H241" s="235"/>
      <c r="I241" s="236">
        <f>ROUND(E241*H241,2)</f>
        <v>0</v>
      </c>
      <c r="J241" s="235"/>
      <c r="K241" s="236">
        <f>ROUND(E241*J241,2)</f>
        <v>0</v>
      </c>
      <c r="L241" s="236">
        <v>21</v>
      </c>
      <c r="M241" s="236">
        <f>G241*(1+L241/100)</f>
        <v>0</v>
      </c>
      <c r="N241" s="234">
        <v>0.378</v>
      </c>
      <c r="O241" s="234">
        <f>ROUND(E241*N241,2)</f>
        <v>26.31</v>
      </c>
      <c r="P241" s="234">
        <v>0</v>
      </c>
      <c r="Q241" s="234">
        <f>ROUND(E241*P241,2)</f>
        <v>0</v>
      </c>
      <c r="R241" s="236" t="s">
        <v>249</v>
      </c>
      <c r="S241" s="236" t="s">
        <v>196</v>
      </c>
      <c r="T241" s="237" t="s">
        <v>196</v>
      </c>
      <c r="U241" s="220">
        <v>2.5999999999999999E-2</v>
      </c>
      <c r="V241" s="220">
        <f>ROUND(E241*U241,2)</f>
        <v>1.81</v>
      </c>
      <c r="W241" s="220"/>
      <c r="X241" s="220" t="s">
        <v>197</v>
      </c>
      <c r="Y241" s="220" t="s">
        <v>198</v>
      </c>
      <c r="Z241" s="210"/>
      <c r="AA241" s="210"/>
      <c r="AB241" s="210"/>
      <c r="AC241" s="210"/>
      <c r="AD241" s="210"/>
      <c r="AE241" s="210"/>
      <c r="AF241" s="210"/>
      <c r="AG241" s="210" t="s">
        <v>228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">
      <c r="A242" s="217"/>
      <c r="B242" s="218"/>
      <c r="C242" s="252" t="s">
        <v>1052</v>
      </c>
      <c r="D242" s="221"/>
      <c r="E242" s="222"/>
      <c r="F242" s="220"/>
      <c r="G242" s="220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220"/>
      <c r="Z242" s="210"/>
      <c r="AA242" s="210"/>
      <c r="AB242" s="210"/>
      <c r="AC242" s="210"/>
      <c r="AD242" s="210"/>
      <c r="AE242" s="210"/>
      <c r="AF242" s="210"/>
      <c r="AG242" s="210" t="s">
        <v>203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">
      <c r="A243" s="217"/>
      <c r="B243" s="218"/>
      <c r="C243" s="252" t="s">
        <v>929</v>
      </c>
      <c r="D243" s="221"/>
      <c r="E243" s="222"/>
      <c r="F243" s="220"/>
      <c r="G243" s="220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20"/>
      <c r="Z243" s="210"/>
      <c r="AA243" s="210"/>
      <c r="AB243" s="210"/>
      <c r="AC243" s="210"/>
      <c r="AD243" s="210"/>
      <c r="AE243" s="210"/>
      <c r="AF243" s="210"/>
      <c r="AG243" s="210" t="s">
        <v>203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">
      <c r="A244" s="217"/>
      <c r="B244" s="218"/>
      <c r="C244" s="261" t="s">
        <v>466</v>
      </c>
      <c r="D244" s="259"/>
      <c r="E244" s="260"/>
      <c r="F244" s="220"/>
      <c r="G244" s="220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220"/>
      <c r="Z244" s="210"/>
      <c r="AA244" s="210"/>
      <c r="AB244" s="210"/>
      <c r="AC244" s="210"/>
      <c r="AD244" s="210"/>
      <c r="AE244" s="210"/>
      <c r="AF244" s="210"/>
      <c r="AG244" s="210" t="s">
        <v>203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">
      <c r="A245" s="217"/>
      <c r="B245" s="218"/>
      <c r="C245" s="262" t="s">
        <v>930</v>
      </c>
      <c r="D245" s="259"/>
      <c r="E245" s="260">
        <v>0.25</v>
      </c>
      <c r="F245" s="220"/>
      <c r="G245" s="22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10"/>
      <c r="AA245" s="210"/>
      <c r="AB245" s="210"/>
      <c r="AC245" s="210"/>
      <c r="AD245" s="210"/>
      <c r="AE245" s="210"/>
      <c r="AF245" s="210"/>
      <c r="AG245" s="210" t="s">
        <v>203</v>
      </c>
      <c r="AH245" s="210">
        <v>2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">
      <c r="A246" s="217"/>
      <c r="B246" s="218"/>
      <c r="C246" s="261" t="s">
        <v>468</v>
      </c>
      <c r="D246" s="259"/>
      <c r="E246" s="260"/>
      <c r="F246" s="220"/>
      <c r="G246" s="220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20"/>
      <c r="Z246" s="210"/>
      <c r="AA246" s="210"/>
      <c r="AB246" s="210"/>
      <c r="AC246" s="210"/>
      <c r="AD246" s="210"/>
      <c r="AE246" s="210"/>
      <c r="AF246" s="210"/>
      <c r="AG246" s="210" t="s">
        <v>203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">
      <c r="A247" s="217"/>
      <c r="B247" s="218"/>
      <c r="C247" s="252" t="s">
        <v>931</v>
      </c>
      <c r="D247" s="221"/>
      <c r="E247" s="222">
        <v>0.67500000000000004</v>
      </c>
      <c r="F247" s="220"/>
      <c r="G247" s="220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20"/>
      <c r="Z247" s="210"/>
      <c r="AA247" s="210"/>
      <c r="AB247" s="210"/>
      <c r="AC247" s="210"/>
      <c r="AD247" s="210"/>
      <c r="AE247" s="210"/>
      <c r="AF247" s="210"/>
      <c r="AG247" s="210" t="s">
        <v>203</v>
      </c>
      <c r="AH247" s="210">
        <v>5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">
      <c r="A248" s="217"/>
      <c r="B248" s="218"/>
      <c r="C248" s="252" t="s">
        <v>1053</v>
      </c>
      <c r="D248" s="221"/>
      <c r="E248" s="222"/>
      <c r="F248" s="220"/>
      <c r="G248" s="22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20"/>
      <c r="Z248" s="210"/>
      <c r="AA248" s="210"/>
      <c r="AB248" s="210"/>
      <c r="AC248" s="210"/>
      <c r="AD248" s="210"/>
      <c r="AE248" s="210"/>
      <c r="AF248" s="210"/>
      <c r="AG248" s="210" t="s">
        <v>203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">
      <c r="A249" s="217"/>
      <c r="B249" s="218"/>
      <c r="C249" s="252" t="s">
        <v>1054</v>
      </c>
      <c r="D249" s="221"/>
      <c r="E249" s="222">
        <v>37.125</v>
      </c>
      <c r="F249" s="220"/>
      <c r="G249" s="220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20"/>
      <c r="Z249" s="210"/>
      <c r="AA249" s="210"/>
      <c r="AB249" s="210"/>
      <c r="AC249" s="210"/>
      <c r="AD249" s="210"/>
      <c r="AE249" s="210"/>
      <c r="AF249" s="210"/>
      <c r="AG249" s="210" t="s">
        <v>203</v>
      </c>
      <c r="AH249" s="210">
        <v>5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">
      <c r="A250" s="217"/>
      <c r="B250" s="218"/>
      <c r="C250" s="252" t="s">
        <v>934</v>
      </c>
      <c r="D250" s="221"/>
      <c r="E250" s="222"/>
      <c r="F250" s="220"/>
      <c r="G250" s="220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20"/>
      <c r="Z250" s="210"/>
      <c r="AA250" s="210"/>
      <c r="AB250" s="210"/>
      <c r="AC250" s="210"/>
      <c r="AD250" s="210"/>
      <c r="AE250" s="210"/>
      <c r="AF250" s="210"/>
      <c r="AG250" s="210" t="s">
        <v>203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2">
      <c r="A251" s="217"/>
      <c r="B251" s="218"/>
      <c r="C251" s="252" t="s">
        <v>935</v>
      </c>
      <c r="D251" s="221"/>
      <c r="E251" s="222">
        <v>2.9249999999999998</v>
      </c>
      <c r="F251" s="220"/>
      <c r="G251" s="220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20"/>
      <c r="Z251" s="210"/>
      <c r="AA251" s="210"/>
      <c r="AB251" s="210"/>
      <c r="AC251" s="210"/>
      <c r="AD251" s="210"/>
      <c r="AE251" s="210"/>
      <c r="AF251" s="210"/>
      <c r="AG251" s="210" t="s">
        <v>203</v>
      </c>
      <c r="AH251" s="210">
        <v>5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">
      <c r="A252" s="217"/>
      <c r="B252" s="218"/>
      <c r="C252" s="252" t="s">
        <v>936</v>
      </c>
      <c r="D252" s="221"/>
      <c r="E252" s="222"/>
      <c r="F252" s="220"/>
      <c r="G252" s="220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220"/>
      <c r="Z252" s="210"/>
      <c r="AA252" s="210"/>
      <c r="AB252" s="210"/>
      <c r="AC252" s="210"/>
      <c r="AD252" s="210"/>
      <c r="AE252" s="210"/>
      <c r="AF252" s="210"/>
      <c r="AG252" s="210" t="s">
        <v>203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">
      <c r="A253" s="217"/>
      <c r="B253" s="218"/>
      <c r="C253" s="252" t="s">
        <v>937</v>
      </c>
      <c r="D253" s="221"/>
      <c r="E253" s="222">
        <v>28.875</v>
      </c>
      <c r="F253" s="220"/>
      <c r="G253" s="220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10"/>
      <c r="AA253" s="210"/>
      <c r="AB253" s="210"/>
      <c r="AC253" s="210"/>
      <c r="AD253" s="210"/>
      <c r="AE253" s="210"/>
      <c r="AF253" s="210"/>
      <c r="AG253" s="210" t="s">
        <v>203</v>
      </c>
      <c r="AH253" s="210">
        <v>5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ht="22.5" outlineLevel="1" x14ac:dyDescent="0.2">
      <c r="A254" s="231">
        <v>37</v>
      </c>
      <c r="B254" s="232" t="s">
        <v>562</v>
      </c>
      <c r="C254" s="250" t="s">
        <v>563</v>
      </c>
      <c r="D254" s="233" t="s">
        <v>234</v>
      </c>
      <c r="E254" s="234">
        <v>20.399999999999999</v>
      </c>
      <c r="F254" s="235"/>
      <c r="G254" s="236">
        <f>ROUND(E254*F254,2)</f>
        <v>0</v>
      </c>
      <c r="H254" s="235"/>
      <c r="I254" s="236">
        <f>ROUND(E254*H254,2)</f>
        <v>0</v>
      </c>
      <c r="J254" s="235"/>
      <c r="K254" s="236">
        <f>ROUND(E254*J254,2)</f>
        <v>0</v>
      </c>
      <c r="L254" s="236">
        <v>21</v>
      </c>
      <c r="M254" s="236">
        <f>G254*(1+L254/100)</f>
        <v>0</v>
      </c>
      <c r="N254" s="234">
        <v>0.441</v>
      </c>
      <c r="O254" s="234">
        <f>ROUND(E254*N254,2)</f>
        <v>9</v>
      </c>
      <c r="P254" s="234">
        <v>0</v>
      </c>
      <c r="Q254" s="234">
        <f>ROUND(E254*P254,2)</f>
        <v>0</v>
      </c>
      <c r="R254" s="236" t="s">
        <v>249</v>
      </c>
      <c r="S254" s="236" t="s">
        <v>196</v>
      </c>
      <c r="T254" s="237" t="s">
        <v>196</v>
      </c>
      <c r="U254" s="220">
        <v>2.9000000000000001E-2</v>
      </c>
      <c r="V254" s="220">
        <f>ROUND(E254*U254,2)</f>
        <v>0.59</v>
      </c>
      <c r="W254" s="220"/>
      <c r="X254" s="220" t="s">
        <v>197</v>
      </c>
      <c r="Y254" s="220" t="s">
        <v>198</v>
      </c>
      <c r="Z254" s="210"/>
      <c r="AA254" s="210"/>
      <c r="AB254" s="210"/>
      <c r="AC254" s="210"/>
      <c r="AD254" s="210"/>
      <c r="AE254" s="210"/>
      <c r="AF254" s="210"/>
      <c r="AG254" s="210" t="s">
        <v>199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2" x14ac:dyDescent="0.2">
      <c r="A255" s="217"/>
      <c r="B255" s="218"/>
      <c r="C255" s="252" t="s">
        <v>564</v>
      </c>
      <c r="D255" s="221"/>
      <c r="E255" s="222"/>
      <c r="F255" s="220"/>
      <c r="G255" s="220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10"/>
      <c r="AA255" s="210"/>
      <c r="AB255" s="210"/>
      <c r="AC255" s="210"/>
      <c r="AD255" s="210"/>
      <c r="AE255" s="210"/>
      <c r="AF255" s="210"/>
      <c r="AG255" s="210" t="s">
        <v>203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">
      <c r="A256" s="217"/>
      <c r="B256" s="218"/>
      <c r="C256" s="252" t="s">
        <v>513</v>
      </c>
      <c r="D256" s="221"/>
      <c r="E256" s="222"/>
      <c r="F256" s="220"/>
      <c r="G256" s="220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20"/>
      <c r="Z256" s="210"/>
      <c r="AA256" s="210"/>
      <c r="AB256" s="210"/>
      <c r="AC256" s="210"/>
      <c r="AD256" s="210"/>
      <c r="AE256" s="210"/>
      <c r="AF256" s="210"/>
      <c r="AG256" s="210" t="s">
        <v>203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">
      <c r="A257" s="217"/>
      <c r="B257" s="218"/>
      <c r="C257" s="252" t="s">
        <v>926</v>
      </c>
      <c r="D257" s="221"/>
      <c r="E257" s="222">
        <v>2</v>
      </c>
      <c r="F257" s="220"/>
      <c r="G257" s="220"/>
      <c r="H257" s="220"/>
      <c r="I257" s="220"/>
      <c r="J257" s="220"/>
      <c r="K257" s="220"/>
      <c r="L257" s="220"/>
      <c r="M257" s="220"/>
      <c r="N257" s="219"/>
      <c r="O257" s="219"/>
      <c r="P257" s="219"/>
      <c r="Q257" s="219"/>
      <c r="R257" s="220"/>
      <c r="S257" s="220"/>
      <c r="T257" s="220"/>
      <c r="U257" s="220"/>
      <c r="V257" s="220"/>
      <c r="W257" s="220"/>
      <c r="X257" s="220"/>
      <c r="Y257" s="220"/>
      <c r="Z257" s="210"/>
      <c r="AA257" s="210"/>
      <c r="AB257" s="210"/>
      <c r="AC257" s="210"/>
      <c r="AD257" s="210"/>
      <c r="AE257" s="210"/>
      <c r="AF257" s="210"/>
      <c r="AG257" s="210" t="s">
        <v>203</v>
      </c>
      <c r="AH257" s="210">
        <v>5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">
      <c r="A258" s="217"/>
      <c r="B258" s="218"/>
      <c r="C258" s="252" t="s">
        <v>927</v>
      </c>
      <c r="D258" s="221"/>
      <c r="E258" s="222"/>
      <c r="F258" s="220"/>
      <c r="G258" s="220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20"/>
      <c r="Z258" s="210"/>
      <c r="AA258" s="210"/>
      <c r="AB258" s="210"/>
      <c r="AC258" s="210"/>
      <c r="AD258" s="210"/>
      <c r="AE258" s="210"/>
      <c r="AF258" s="210"/>
      <c r="AG258" s="210" t="s">
        <v>203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3" x14ac:dyDescent="0.2">
      <c r="A259" s="217"/>
      <c r="B259" s="218"/>
      <c r="C259" s="252" t="s">
        <v>928</v>
      </c>
      <c r="D259" s="221"/>
      <c r="E259" s="222">
        <v>18.399999999999999</v>
      </c>
      <c r="F259" s="220"/>
      <c r="G259" s="220"/>
      <c r="H259" s="220"/>
      <c r="I259" s="220"/>
      <c r="J259" s="220"/>
      <c r="K259" s="220"/>
      <c r="L259" s="220"/>
      <c r="M259" s="220"/>
      <c r="N259" s="219"/>
      <c r="O259" s="219"/>
      <c r="P259" s="219"/>
      <c r="Q259" s="219"/>
      <c r="R259" s="220"/>
      <c r="S259" s="220"/>
      <c r="T259" s="220"/>
      <c r="U259" s="220"/>
      <c r="V259" s="220"/>
      <c r="W259" s="220"/>
      <c r="X259" s="220"/>
      <c r="Y259" s="220"/>
      <c r="Z259" s="210"/>
      <c r="AA259" s="210"/>
      <c r="AB259" s="210"/>
      <c r="AC259" s="210"/>
      <c r="AD259" s="210"/>
      <c r="AE259" s="210"/>
      <c r="AF259" s="210"/>
      <c r="AG259" s="210" t="s">
        <v>203</v>
      </c>
      <c r="AH259" s="210">
        <v>5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22.5" outlineLevel="1" x14ac:dyDescent="0.2">
      <c r="A260" s="231">
        <v>38</v>
      </c>
      <c r="B260" s="232" t="s">
        <v>1055</v>
      </c>
      <c r="C260" s="250" t="s">
        <v>1056</v>
      </c>
      <c r="D260" s="233" t="s">
        <v>234</v>
      </c>
      <c r="E260" s="234">
        <v>134.6</v>
      </c>
      <c r="F260" s="235"/>
      <c r="G260" s="236">
        <f>ROUND(E260*F260,2)</f>
        <v>0</v>
      </c>
      <c r="H260" s="235"/>
      <c r="I260" s="236">
        <f>ROUND(E260*H260,2)</f>
        <v>0</v>
      </c>
      <c r="J260" s="235"/>
      <c r="K260" s="236">
        <f>ROUND(E260*J260,2)</f>
        <v>0</v>
      </c>
      <c r="L260" s="236">
        <v>21</v>
      </c>
      <c r="M260" s="236">
        <f>G260*(1+L260/100)</f>
        <v>0</v>
      </c>
      <c r="N260" s="234">
        <v>0.441</v>
      </c>
      <c r="O260" s="234">
        <f>ROUND(E260*N260,2)</f>
        <v>59.36</v>
      </c>
      <c r="P260" s="234">
        <v>0</v>
      </c>
      <c r="Q260" s="234">
        <f>ROUND(E260*P260,2)</f>
        <v>0</v>
      </c>
      <c r="R260" s="236" t="s">
        <v>249</v>
      </c>
      <c r="S260" s="236" t="s">
        <v>196</v>
      </c>
      <c r="T260" s="237" t="s">
        <v>196</v>
      </c>
      <c r="U260" s="220">
        <v>2.9000000000000001E-2</v>
      </c>
      <c r="V260" s="220">
        <f>ROUND(E260*U260,2)</f>
        <v>3.9</v>
      </c>
      <c r="W260" s="220"/>
      <c r="X260" s="220" t="s">
        <v>197</v>
      </c>
      <c r="Y260" s="220" t="s">
        <v>198</v>
      </c>
      <c r="Z260" s="210"/>
      <c r="AA260" s="210"/>
      <c r="AB260" s="210"/>
      <c r="AC260" s="210"/>
      <c r="AD260" s="210"/>
      <c r="AE260" s="210"/>
      <c r="AF260" s="210"/>
      <c r="AG260" s="210" t="s">
        <v>228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2" x14ac:dyDescent="0.2">
      <c r="A261" s="217"/>
      <c r="B261" s="218"/>
      <c r="C261" s="252" t="s">
        <v>1057</v>
      </c>
      <c r="D261" s="221"/>
      <c r="E261" s="222"/>
      <c r="F261" s="220"/>
      <c r="G261" s="220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20"/>
      <c r="Z261" s="210"/>
      <c r="AA261" s="210"/>
      <c r="AB261" s="210"/>
      <c r="AC261" s="210"/>
      <c r="AD261" s="210"/>
      <c r="AE261" s="210"/>
      <c r="AF261" s="210"/>
      <c r="AG261" s="210" t="s">
        <v>203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">
      <c r="A262" s="217"/>
      <c r="B262" s="218"/>
      <c r="C262" s="252" t="s">
        <v>924</v>
      </c>
      <c r="D262" s="221"/>
      <c r="E262" s="222"/>
      <c r="F262" s="220"/>
      <c r="G262" s="220"/>
      <c r="H262" s="220"/>
      <c r="I262" s="220"/>
      <c r="J262" s="220"/>
      <c r="K262" s="220"/>
      <c r="L262" s="220"/>
      <c r="M262" s="220"/>
      <c r="N262" s="219"/>
      <c r="O262" s="219"/>
      <c r="P262" s="219"/>
      <c r="Q262" s="219"/>
      <c r="R262" s="220"/>
      <c r="S262" s="220"/>
      <c r="T262" s="220"/>
      <c r="U262" s="220"/>
      <c r="V262" s="220"/>
      <c r="W262" s="220"/>
      <c r="X262" s="220"/>
      <c r="Y262" s="220"/>
      <c r="Z262" s="210"/>
      <c r="AA262" s="210"/>
      <c r="AB262" s="210"/>
      <c r="AC262" s="210"/>
      <c r="AD262" s="210"/>
      <c r="AE262" s="210"/>
      <c r="AF262" s="210"/>
      <c r="AG262" s="210" t="s">
        <v>203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3" x14ac:dyDescent="0.2">
      <c r="A263" s="217"/>
      <c r="B263" s="218"/>
      <c r="C263" s="252" t="s">
        <v>925</v>
      </c>
      <c r="D263" s="221"/>
      <c r="E263" s="222">
        <v>134.6</v>
      </c>
      <c r="F263" s="220"/>
      <c r="G263" s="220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20"/>
      <c r="Z263" s="210"/>
      <c r="AA263" s="210"/>
      <c r="AB263" s="210"/>
      <c r="AC263" s="210"/>
      <c r="AD263" s="210"/>
      <c r="AE263" s="210"/>
      <c r="AF263" s="210"/>
      <c r="AG263" s="210" t="s">
        <v>203</v>
      </c>
      <c r="AH263" s="210">
        <v>5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31">
        <v>39</v>
      </c>
      <c r="B264" s="232" t="s">
        <v>1058</v>
      </c>
      <c r="C264" s="250" t="s">
        <v>1059</v>
      </c>
      <c r="D264" s="233" t="s">
        <v>322</v>
      </c>
      <c r="E264" s="234">
        <v>2.9611999999999998</v>
      </c>
      <c r="F264" s="235"/>
      <c r="G264" s="236">
        <f>ROUND(E264*F264,2)</f>
        <v>0</v>
      </c>
      <c r="H264" s="235"/>
      <c r="I264" s="236">
        <f>ROUND(E264*H264,2)</f>
        <v>0</v>
      </c>
      <c r="J264" s="235"/>
      <c r="K264" s="236">
        <f>ROUND(E264*J264,2)</f>
        <v>0</v>
      </c>
      <c r="L264" s="236">
        <v>21</v>
      </c>
      <c r="M264" s="236">
        <f>G264*(1+L264/100)</f>
        <v>0</v>
      </c>
      <c r="N264" s="234">
        <v>1E-3</v>
      </c>
      <c r="O264" s="234">
        <f>ROUND(E264*N264,2)</f>
        <v>0</v>
      </c>
      <c r="P264" s="234">
        <v>0</v>
      </c>
      <c r="Q264" s="234">
        <f>ROUND(E264*P264,2)</f>
        <v>0</v>
      </c>
      <c r="R264" s="236" t="s">
        <v>546</v>
      </c>
      <c r="S264" s="236" t="s">
        <v>196</v>
      </c>
      <c r="T264" s="237" t="s">
        <v>196</v>
      </c>
      <c r="U264" s="220">
        <v>0</v>
      </c>
      <c r="V264" s="220">
        <f>ROUND(E264*U264,2)</f>
        <v>0</v>
      </c>
      <c r="W264" s="220"/>
      <c r="X264" s="220" t="s">
        <v>547</v>
      </c>
      <c r="Y264" s="220" t="s">
        <v>198</v>
      </c>
      <c r="Z264" s="210"/>
      <c r="AA264" s="210"/>
      <c r="AB264" s="210"/>
      <c r="AC264" s="210"/>
      <c r="AD264" s="210"/>
      <c r="AE264" s="210"/>
      <c r="AF264" s="210"/>
      <c r="AG264" s="210" t="s">
        <v>548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2" x14ac:dyDescent="0.2">
      <c r="A265" s="217"/>
      <c r="B265" s="218"/>
      <c r="C265" s="252" t="s">
        <v>1060</v>
      </c>
      <c r="D265" s="221"/>
      <c r="E265" s="222"/>
      <c r="F265" s="220"/>
      <c r="G265" s="220"/>
      <c r="H265" s="220"/>
      <c r="I265" s="220"/>
      <c r="J265" s="220"/>
      <c r="K265" s="220"/>
      <c r="L265" s="220"/>
      <c r="M265" s="220"/>
      <c r="N265" s="219"/>
      <c r="O265" s="219"/>
      <c r="P265" s="219"/>
      <c r="Q265" s="219"/>
      <c r="R265" s="220"/>
      <c r="S265" s="220"/>
      <c r="T265" s="220"/>
      <c r="U265" s="220"/>
      <c r="V265" s="220"/>
      <c r="W265" s="220"/>
      <c r="X265" s="220"/>
      <c r="Y265" s="220"/>
      <c r="Z265" s="210"/>
      <c r="AA265" s="210"/>
      <c r="AB265" s="210"/>
      <c r="AC265" s="210"/>
      <c r="AD265" s="210"/>
      <c r="AE265" s="210"/>
      <c r="AF265" s="210"/>
      <c r="AG265" s="210" t="s">
        <v>203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">
      <c r="A266" s="217"/>
      <c r="B266" s="218"/>
      <c r="C266" s="252" t="s">
        <v>1061</v>
      </c>
      <c r="D266" s="221"/>
      <c r="E266" s="222"/>
      <c r="F266" s="220"/>
      <c r="G266" s="220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220"/>
      <c r="Z266" s="210"/>
      <c r="AA266" s="210"/>
      <c r="AB266" s="210"/>
      <c r="AC266" s="210"/>
      <c r="AD266" s="210"/>
      <c r="AE266" s="210"/>
      <c r="AF266" s="210"/>
      <c r="AG266" s="210" t="s">
        <v>203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">
      <c r="A267" s="217"/>
      <c r="B267" s="218"/>
      <c r="C267" s="261" t="s">
        <v>466</v>
      </c>
      <c r="D267" s="259"/>
      <c r="E267" s="260"/>
      <c r="F267" s="220"/>
      <c r="G267" s="220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20"/>
      <c r="Z267" s="210"/>
      <c r="AA267" s="210"/>
      <c r="AB267" s="210"/>
      <c r="AC267" s="210"/>
      <c r="AD267" s="210"/>
      <c r="AE267" s="210"/>
      <c r="AF267" s="210"/>
      <c r="AG267" s="210" t="s">
        <v>203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">
      <c r="A268" s="217"/>
      <c r="B268" s="218"/>
      <c r="C268" s="262" t="s">
        <v>1062</v>
      </c>
      <c r="D268" s="259"/>
      <c r="E268" s="260">
        <v>2.1999999999999999E-2</v>
      </c>
      <c r="F268" s="220"/>
      <c r="G268" s="220"/>
      <c r="H268" s="220"/>
      <c r="I268" s="220"/>
      <c r="J268" s="220"/>
      <c r="K268" s="220"/>
      <c r="L268" s="220"/>
      <c r="M268" s="220"/>
      <c r="N268" s="219"/>
      <c r="O268" s="219"/>
      <c r="P268" s="219"/>
      <c r="Q268" s="219"/>
      <c r="R268" s="220"/>
      <c r="S268" s="220"/>
      <c r="T268" s="220"/>
      <c r="U268" s="220"/>
      <c r="V268" s="220"/>
      <c r="W268" s="220"/>
      <c r="X268" s="220"/>
      <c r="Y268" s="220"/>
      <c r="Z268" s="210"/>
      <c r="AA268" s="210"/>
      <c r="AB268" s="210"/>
      <c r="AC268" s="210"/>
      <c r="AD268" s="210"/>
      <c r="AE268" s="210"/>
      <c r="AF268" s="210"/>
      <c r="AG268" s="210" t="s">
        <v>203</v>
      </c>
      <c r="AH268" s="210">
        <v>2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3" x14ac:dyDescent="0.2">
      <c r="A269" s="217"/>
      <c r="B269" s="218"/>
      <c r="C269" s="261" t="s">
        <v>468</v>
      </c>
      <c r="D269" s="259"/>
      <c r="E269" s="260"/>
      <c r="F269" s="220"/>
      <c r="G269" s="220"/>
      <c r="H269" s="220"/>
      <c r="I269" s="220"/>
      <c r="J269" s="220"/>
      <c r="K269" s="220"/>
      <c r="L269" s="220"/>
      <c r="M269" s="220"/>
      <c r="N269" s="219"/>
      <c r="O269" s="219"/>
      <c r="P269" s="219"/>
      <c r="Q269" s="219"/>
      <c r="R269" s="220"/>
      <c r="S269" s="220"/>
      <c r="T269" s="220"/>
      <c r="U269" s="220"/>
      <c r="V269" s="220"/>
      <c r="W269" s="220"/>
      <c r="X269" s="220"/>
      <c r="Y269" s="220"/>
      <c r="Z269" s="210"/>
      <c r="AA269" s="210"/>
      <c r="AB269" s="210"/>
      <c r="AC269" s="210"/>
      <c r="AD269" s="210"/>
      <c r="AE269" s="210"/>
      <c r="AF269" s="210"/>
      <c r="AG269" s="210" t="s">
        <v>203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3" x14ac:dyDescent="0.2">
      <c r="A270" s="217"/>
      <c r="B270" s="218"/>
      <c r="C270" s="252" t="s">
        <v>1063</v>
      </c>
      <c r="D270" s="221"/>
      <c r="E270" s="222">
        <v>2.9611999999999998</v>
      </c>
      <c r="F270" s="220"/>
      <c r="G270" s="220"/>
      <c r="H270" s="220"/>
      <c r="I270" s="220"/>
      <c r="J270" s="220"/>
      <c r="K270" s="220"/>
      <c r="L270" s="220"/>
      <c r="M270" s="220"/>
      <c r="N270" s="219"/>
      <c r="O270" s="219"/>
      <c r="P270" s="219"/>
      <c r="Q270" s="219"/>
      <c r="R270" s="220"/>
      <c r="S270" s="220"/>
      <c r="T270" s="220"/>
      <c r="U270" s="220"/>
      <c r="V270" s="220"/>
      <c r="W270" s="220"/>
      <c r="X270" s="220"/>
      <c r="Y270" s="220"/>
      <c r="Z270" s="210"/>
      <c r="AA270" s="210"/>
      <c r="AB270" s="210"/>
      <c r="AC270" s="210"/>
      <c r="AD270" s="210"/>
      <c r="AE270" s="210"/>
      <c r="AF270" s="210"/>
      <c r="AG270" s="210" t="s">
        <v>203</v>
      </c>
      <c r="AH270" s="210">
        <v>5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">
      <c r="A271" s="231">
        <v>40</v>
      </c>
      <c r="B271" s="232" t="s">
        <v>1064</v>
      </c>
      <c r="C271" s="250" t="s">
        <v>1065</v>
      </c>
      <c r="D271" s="233" t="s">
        <v>352</v>
      </c>
      <c r="E271" s="234">
        <v>1.89517</v>
      </c>
      <c r="F271" s="235"/>
      <c r="G271" s="236">
        <f>ROUND(E271*F271,2)</f>
        <v>0</v>
      </c>
      <c r="H271" s="235"/>
      <c r="I271" s="236">
        <f>ROUND(E271*H271,2)</f>
        <v>0</v>
      </c>
      <c r="J271" s="235"/>
      <c r="K271" s="236">
        <f>ROUND(E271*J271,2)</f>
        <v>0</v>
      </c>
      <c r="L271" s="236">
        <v>21</v>
      </c>
      <c r="M271" s="236">
        <f>G271*(1+L271/100)</f>
        <v>0</v>
      </c>
      <c r="N271" s="234">
        <v>1</v>
      </c>
      <c r="O271" s="234">
        <f>ROUND(E271*N271,2)</f>
        <v>1.9</v>
      </c>
      <c r="P271" s="234">
        <v>0</v>
      </c>
      <c r="Q271" s="234">
        <f>ROUND(E271*P271,2)</f>
        <v>0</v>
      </c>
      <c r="R271" s="236" t="s">
        <v>546</v>
      </c>
      <c r="S271" s="236" t="s">
        <v>196</v>
      </c>
      <c r="T271" s="237" t="s">
        <v>196</v>
      </c>
      <c r="U271" s="220">
        <v>0</v>
      </c>
      <c r="V271" s="220">
        <f>ROUND(E271*U271,2)</f>
        <v>0</v>
      </c>
      <c r="W271" s="220"/>
      <c r="X271" s="220" t="s">
        <v>547</v>
      </c>
      <c r="Y271" s="220" t="s">
        <v>198</v>
      </c>
      <c r="Z271" s="210"/>
      <c r="AA271" s="210"/>
      <c r="AB271" s="210"/>
      <c r="AC271" s="210"/>
      <c r="AD271" s="210"/>
      <c r="AE271" s="210"/>
      <c r="AF271" s="210"/>
      <c r="AG271" s="210" t="s">
        <v>548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2" x14ac:dyDescent="0.2">
      <c r="A272" s="217"/>
      <c r="B272" s="218"/>
      <c r="C272" s="252" t="s">
        <v>1066</v>
      </c>
      <c r="D272" s="221"/>
      <c r="E272" s="222"/>
      <c r="F272" s="220"/>
      <c r="G272" s="220"/>
      <c r="H272" s="220"/>
      <c r="I272" s="220"/>
      <c r="J272" s="220"/>
      <c r="K272" s="220"/>
      <c r="L272" s="220"/>
      <c r="M272" s="220"/>
      <c r="N272" s="219"/>
      <c r="O272" s="219"/>
      <c r="P272" s="219"/>
      <c r="Q272" s="219"/>
      <c r="R272" s="220"/>
      <c r="S272" s="220"/>
      <c r="T272" s="220"/>
      <c r="U272" s="220"/>
      <c r="V272" s="220"/>
      <c r="W272" s="220"/>
      <c r="X272" s="220"/>
      <c r="Y272" s="220"/>
      <c r="Z272" s="210"/>
      <c r="AA272" s="210"/>
      <c r="AB272" s="210"/>
      <c r="AC272" s="210"/>
      <c r="AD272" s="210"/>
      <c r="AE272" s="210"/>
      <c r="AF272" s="210"/>
      <c r="AG272" s="210" t="s">
        <v>203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">
      <c r="A273" s="217"/>
      <c r="B273" s="218"/>
      <c r="C273" s="261" t="s">
        <v>466</v>
      </c>
      <c r="D273" s="259"/>
      <c r="E273" s="260"/>
      <c r="F273" s="220"/>
      <c r="G273" s="220"/>
      <c r="H273" s="220"/>
      <c r="I273" s="220"/>
      <c r="J273" s="220"/>
      <c r="K273" s="220"/>
      <c r="L273" s="220"/>
      <c r="M273" s="220"/>
      <c r="N273" s="219"/>
      <c r="O273" s="219"/>
      <c r="P273" s="219"/>
      <c r="Q273" s="219"/>
      <c r="R273" s="220"/>
      <c r="S273" s="220"/>
      <c r="T273" s="220"/>
      <c r="U273" s="220"/>
      <c r="V273" s="220"/>
      <c r="W273" s="220"/>
      <c r="X273" s="220"/>
      <c r="Y273" s="220"/>
      <c r="Z273" s="210"/>
      <c r="AA273" s="210"/>
      <c r="AB273" s="210"/>
      <c r="AC273" s="210"/>
      <c r="AD273" s="210"/>
      <c r="AE273" s="210"/>
      <c r="AF273" s="210"/>
      <c r="AG273" s="210" t="s">
        <v>203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">
      <c r="A274" s="217"/>
      <c r="B274" s="218"/>
      <c r="C274" s="262" t="s">
        <v>1067</v>
      </c>
      <c r="D274" s="259"/>
      <c r="E274" s="260">
        <v>0.22</v>
      </c>
      <c r="F274" s="220"/>
      <c r="G274" s="220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220"/>
      <c r="Z274" s="210"/>
      <c r="AA274" s="210"/>
      <c r="AB274" s="210"/>
      <c r="AC274" s="210"/>
      <c r="AD274" s="210"/>
      <c r="AE274" s="210"/>
      <c r="AF274" s="210"/>
      <c r="AG274" s="210" t="s">
        <v>203</v>
      </c>
      <c r="AH274" s="210">
        <v>2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">
      <c r="A275" s="217"/>
      <c r="B275" s="218"/>
      <c r="C275" s="261" t="s">
        <v>468</v>
      </c>
      <c r="D275" s="259"/>
      <c r="E275" s="260"/>
      <c r="F275" s="220"/>
      <c r="G275" s="220"/>
      <c r="H275" s="220"/>
      <c r="I275" s="220"/>
      <c r="J275" s="220"/>
      <c r="K275" s="220"/>
      <c r="L275" s="220"/>
      <c r="M275" s="220"/>
      <c r="N275" s="219"/>
      <c r="O275" s="219"/>
      <c r="P275" s="219"/>
      <c r="Q275" s="219"/>
      <c r="R275" s="220"/>
      <c r="S275" s="220"/>
      <c r="T275" s="220"/>
      <c r="U275" s="220"/>
      <c r="V275" s="220"/>
      <c r="W275" s="220"/>
      <c r="X275" s="220"/>
      <c r="Y275" s="220"/>
      <c r="Z275" s="210"/>
      <c r="AA275" s="210"/>
      <c r="AB275" s="210"/>
      <c r="AC275" s="210"/>
      <c r="AD275" s="210"/>
      <c r="AE275" s="210"/>
      <c r="AF275" s="210"/>
      <c r="AG275" s="210" t="s">
        <v>203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">
      <c r="A276" s="217"/>
      <c r="B276" s="218"/>
      <c r="C276" s="252" t="s">
        <v>1068</v>
      </c>
      <c r="D276" s="221"/>
      <c r="E276" s="222">
        <v>1.89517</v>
      </c>
      <c r="F276" s="220"/>
      <c r="G276" s="220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20"/>
      <c r="Z276" s="210"/>
      <c r="AA276" s="210"/>
      <c r="AB276" s="210"/>
      <c r="AC276" s="210"/>
      <c r="AD276" s="210"/>
      <c r="AE276" s="210"/>
      <c r="AF276" s="210"/>
      <c r="AG276" s="210" t="s">
        <v>203</v>
      </c>
      <c r="AH276" s="210">
        <v>5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31">
        <v>41</v>
      </c>
      <c r="B277" s="232" t="s">
        <v>1069</v>
      </c>
      <c r="C277" s="250" t="s">
        <v>1070</v>
      </c>
      <c r="D277" s="233" t="s">
        <v>352</v>
      </c>
      <c r="E277" s="234">
        <v>13.05889</v>
      </c>
      <c r="F277" s="235"/>
      <c r="G277" s="236">
        <f>ROUND(E277*F277,2)</f>
        <v>0</v>
      </c>
      <c r="H277" s="235"/>
      <c r="I277" s="236">
        <f>ROUND(E277*H277,2)</f>
        <v>0</v>
      </c>
      <c r="J277" s="235"/>
      <c r="K277" s="236">
        <f>ROUND(E277*J277,2)</f>
        <v>0</v>
      </c>
      <c r="L277" s="236">
        <v>21</v>
      </c>
      <c r="M277" s="236">
        <f>G277*(1+L277/100)</f>
        <v>0</v>
      </c>
      <c r="N277" s="234">
        <v>1</v>
      </c>
      <c r="O277" s="234">
        <f>ROUND(E277*N277,2)</f>
        <v>13.06</v>
      </c>
      <c r="P277" s="234">
        <v>0</v>
      </c>
      <c r="Q277" s="234">
        <f>ROUND(E277*P277,2)</f>
        <v>0</v>
      </c>
      <c r="R277" s="236" t="s">
        <v>546</v>
      </c>
      <c r="S277" s="236" t="s">
        <v>196</v>
      </c>
      <c r="T277" s="237" t="s">
        <v>196</v>
      </c>
      <c r="U277" s="220">
        <v>0</v>
      </c>
      <c r="V277" s="220">
        <f>ROUND(E277*U277,2)</f>
        <v>0</v>
      </c>
      <c r="W277" s="220"/>
      <c r="X277" s="220" t="s">
        <v>547</v>
      </c>
      <c r="Y277" s="220" t="s">
        <v>198</v>
      </c>
      <c r="Z277" s="210"/>
      <c r="AA277" s="210"/>
      <c r="AB277" s="210"/>
      <c r="AC277" s="210"/>
      <c r="AD277" s="210"/>
      <c r="AE277" s="210"/>
      <c r="AF277" s="210"/>
      <c r="AG277" s="210" t="s">
        <v>548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2" x14ac:dyDescent="0.2">
      <c r="A278" s="217"/>
      <c r="B278" s="218"/>
      <c r="C278" s="252" t="s">
        <v>1071</v>
      </c>
      <c r="D278" s="221"/>
      <c r="E278" s="222"/>
      <c r="F278" s="220"/>
      <c r="G278" s="220"/>
      <c r="H278" s="220"/>
      <c r="I278" s="220"/>
      <c r="J278" s="220"/>
      <c r="K278" s="220"/>
      <c r="L278" s="220"/>
      <c r="M278" s="220"/>
      <c r="N278" s="219"/>
      <c r="O278" s="219"/>
      <c r="P278" s="219"/>
      <c r="Q278" s="219"/>
      <c r="R278" s="220"/>
      <c r="S278" s="220"/>
      <c r="T278" s="220"/>
      <c r="U278" s="220"/>
      <c r="V278" s="220"/>
      <c r="W278" s="220"/>
      <c r="X278" s="220"/>
      <c r="Y278" s="220"/>
      <c r="Z278" s="210"/>
      <c r="AA278" s="210"/>
      <c r="AB278" s="210"/>
      <c r="AC278" s="210"/>
      <c r="AD278" s="210"/>
      <c r="AE278" s="210"/>
      <c r="AF278" s="210"/>
      <c r="AG278" s="210" t="s">
        <v>203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3" x14ac:dyDescent="0.2">
      <c r="A279" s="217"/>
      <c r="B279" s="218"/>
      <c r="C279" s="261" t="s">
        <v>466</v>
      </c>
      <c r="D279" s="259"/>
      <c r="E279" s="260"/>
      <c r="F279" s="220"/>
      <c r="G279" s="220"/>
      <c r="H279" s="220"/>
      <c r="I279" s="220"/>
      <c r="J279" s="220"/>
      <c r="K279" s="220"/>
      <c r="L279" s="220"/>
      <c r="M279" s="220"/>
      <c r="N279" s="219"/>
      <c r="O279" s="219"/>
      <c r="P279" s="219"/>
      <c r="Q279" s="219"/>
      <c r="R279" s="220"/>
      <c r="S279" s="220"/>
      <c r="T279" s="220"/>
      <c r="U279" s="220"/>
      <c r="V279" s="220"/>
      <c r="W279" s="220"/>
      <c r="X279" s="220"/>
      <c r="Y279" s="220"/>
      <c r="Z279" s="210"/>
      <c r="AA279" s="210"/>
      <c r="AB279" s="210"/>
      <c r="AC279" s="210"/>
      <c r="AD279" s="210"/>
      <c r="AE279" s="210"/>
      <c r="AF279" s="210"/>
      <c r="AG279" s="210" t="s">
        <v>203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3" x14ac:dyDescent="0.2">
      <c r="A280" s="217"/>
      <c r="B280" s="218"/>
      <c r="C280" s="262" t="s">
        <v>1072</v>
      </c>
      <c r="D280" s="259"/>
      <c r="E280" s="260">
        <v>0.33</v>
      </c>
      <c r="F280" s="220"/>
      <c r="G280" s="220"/>
      <c r="H280" s="220"/>
      <c r="I280" s="220"/>
      <c r="J280" s="220"/>
      <c r="K280" s="220"/>
      <c r="L280" s="220"/>
      <c r="M280" s="220"/>
      <c r="N280" s="219"/>
      <c r="O280" s="219"/>
      <c r="P280" s="219"/>
      <c r="Q280" s="219"/>
      <c r="R280" s="220"/>
      <c r="S280" s="220"/>
      <c r="T280" s="220"/>
      <c r="U280" s="220"/>
      <c r="V280" s="220"/>
      <c r="W280" s="220"/>
      <c r="X280" s="220"/>
      <c r="Y280" s="220"/>
      <c r="Z280" s="210"/>
      <c r="AA280" s="210"/>
      <c r="AB280" s="210"/>
      <c r="AC280" s="210"/>
      <c r="AD280" s="210"/>
      <c r="AE280" s="210"/>
      <c r="AF280" s="210"/>
      <c r="AG280" s="210" t="s">
        <v>203</v>
      </c>
      <c r="AH280" s="210">
        <v>2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">
      <c r="A281" s="217"/>
      <c r="B281" s="218"/>
      <c r="C281" s="261" t="s">
        <v>468</v>
      </c>
      <c r="D281" s="259"/>
      <c r="E281" s="260"/>
      <c r="F281" s="220"/>
      <c r="G281" s="220"/>
      <c r="H281" s="220"/>
      <c r="I281" s="220"/>
      <c r="J281" s="220"/>
      <c r="K281" s="220"/>
      <c r="L281" s="220"/>
      <c r="M281" s="220"/>
      <c r="N281" s="219"/>
      <c r="O281" s="219"/>
      <c r="P281" s="219"/>
      <c r="Q281" s="219"/>
      <c r="R281" s="220"/>
      <c r="S281" s="220"/>
      <c r="T281" s="220"/>
      <c r="U281" s="220"/>
      <c r="V281" s="220"/>
      <c r="W281" s="220"/>
      <c r="X281" s="220"/>
      <c r="Y281" s="220"/>
      <c r="Z281" s="210"/>
      <c r="AA281" s="210"/>
      <c r="AB281" s="210"/>
      <c r="AC281" s="210"/>
      <c r="AD281" s="210"/>
      <c r="AE281" s="210"/>
      <c r="AF281" s="210"/>
      <c r="AG281" s="210" t="s">
        <v>203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">
      <c r="A282" s="217"/>
      <c r="B282" s="218"/>
      <c r="C282" s="252" t="s">
        <v>1073</v>
      </c>
      <c r="D282" s="221"/>
      <c r="E282" s="222">
        <v>10.216139999999999</v>
      </c>
      <c r="F282" s="220"/>
      <c r="G282" s="220"/>
      <c r="H282" s="220"/>
      <c r="I282" s="220"/>
      <c r="J282" s="220"/>
      <c r="K282" s="220"/>
      <c r="L282" s="220"/>
      <c r="M282" s="220"/>
      <c r="N282" s="219"/>
      <c r="O282" s="219"/>
      <c r="P282" s="219"/>
      <c r="Q282" s="219"/>
      <c r="R282" s="220"/>
      <c r="S282" s="220"/>
      <c r="T282" s="220"/>
      <c r="U282" s="220"/>
      <c r="V282" s="220"/>
      <c r="W282" s="220"/>
      <c r="X282" s="220"/>
      <c r="Y282" s="220"/>
      <c r="Z282" s="210"/>
      <c r="AA282" s="210"/>
      <c r="AB282" s="210"/>
      <c r="AC282" s="210"/>
      <c r="AD282" s="210"/>
      <c r="AE282" s="210"/>
      <c r="AF282" s="210"/>
      <c r="AG282" s="210" t="s">
        <v>203</v>
      </c>
      <c r="AH282" s="210">
        <v>5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">
      <c r="A283" s="217"/>
      <c r="B283" s="218"/>
      <c r="C283" s="252" t="s">
        <v>1074</v>
      </c>
      <c r="D283" s="221"/>
      <c r="E283" s="222"/>
      <c r="F283" s="220"/>
      <c r="G283" s="220"/>
      <c r="H283" s="220"/>
      <c r="I283" s="220"/>
      <c r="J283" s="220"/>
      <c r="K283" s="220"/>
      <c r="L283" s="220"/>
      <c r="M283" s="220"/>
      <c r="N283" s="219"/>
      <c r="O283" s="219"/>
      <c r="P283" s="219"/>
      <c r="Q283" s="219"/>
      <c r="R283" s="220"/>
      <c r="S283" s="220"/>
      <c r="T283" s="220"/>
      <c r="U283" s="220"/>
      <c r="V283" s="220"/>
      <c r="W283" s="220"/>
      <c r="X283" s="220"/>
      <c r="Y283" s="220"/>
      <c r="Z283" s="210"/>
      <c r="AA283" s="210"/>
      <c r="AB283" s="210"/>
      <c r="AC283" s="210"/>
      <c r="AD283" s="210"/>
      <c r="AE283" s="210"/>
      <c r="AF283" s="210"/>
      <c r="AG283" s="210" t="s">
        <v>203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3" x14ac:dyDescent="0.2">
      <c r="A284" s="217"/>
      <c r="B284" s="218"/>
      <c r="C284" s="261" t="s">
        <v>466</v>
      </c>
      <c r="D284" s="259"/>
      <c r="E284" s="260"/>
      <c r="F284" s="220"/>
      <c r="G284" s="220"/>
      <c r="H284" s="220"/>
      <c r="I284" s="220"/>
      <c r="J284" s="220"/>
      <c r="K284" s="220"/>
      <c r="L284" s="220"/>
      <c r="M284" s="220"/>
      <c r="N284" s="219"/>
      <c r="O284" s="219"/>
      <c r="P284" s="219"/>
      <c r="Q284" s="219"/>
      <c r="R284" s="220"/>
      <c r="S284" s="220"/>
      <c r="T284" s="220"/>
      <c r="U284" s="220"/>
      <c r="V284" s="220"/>
      <c r="W284" s="220"/>
      <c r="X284" s="220"/>
      <c r="Y284" s="220"/>
      <c r="Z284" s="210"/>
      <c r="AA284" s="210"/>
      <c r="AB284" s="210"/>
      <c r="AC284" s="210"/>
      <c r="AD284" s="210"/>
      <c r="AE284" s="210"/>
      <c r="AF284" s="210"/>
      <c r="AG284" s="210" t="s">
        <v>203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">
      <c r="A285" s="217"/>
      <c r="B285" s="218"/>
      <c r="C285" s="262" t="s">
        <v>1072</v>
      </c>
      <c r="D285" s="259"/>
      <c r="E285" s="260">
        <v>0.33</v>
      </c>
      <c r="F285" s="220"/>
      <c r="G285" s="220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20"/>
      <c r="Z285" s="210"/>
      <c r="AA285" s="210"/>
      <c r="AB285" s="210"/>
      <c r="AC285" s="210"/>
      <c r="AD285" s="210"/>
      <c r="AE285" s="210"/>
      <c r="AF285" s="210"/>
      <c r="AG285" s="210" t="s">
        <v>203</v>
      </c>
      <c r="AH285" s="210">
        <v>2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">
      <c r="A286" s="217"/>
      <c r="B286" s="218"/>
      <c r="C286" s="261" t="s">
        <v>468</v>
      </c>
      <c r="D286" s="259"/>
      <c r="E286" s="260"/>
      <c r="F286" s="220"/>
      <c r="G286" s="220"/>
      <c r="H286" s="220"/>
      <c r="I286" s="220"/>
      <c r="J286" s="220"/>
      <c r="K286" s="220"/>
      <c r="L286" s="220"/>
      <c r="M286" s="220"/>
      <c r="N286" s="219"/>
      <c r="O286" s="219"/>
      <c r="P286" s="219"/>
      <c r="Q286" s="219"/>
      <c r="R286" s="220"/>
      <c r="S286" s="220"/>
      <c r="T286" s="220"/>
      <c r="U286" s="220"/>
      <c r="V286" s="220"/>
      <c r="W286" s="220"/>
      <c r="X286" s="220"/>
      <c r="Y286" s="220"/>
      <c r="Z286" s="210"/>
      <c r="AA286" s="210"/>
      <c r="AB286" s="210"/>
      <c r="AC286" s="210"/>
      <c r="AD286" s="210"/>
      <c r="AE286" s="210"/>
      <c r="AF286" s="210"/>
      <c r="AG286" s="210" t="s">
        <v>203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3" x14ac:dyDescent="0.2">
      <c r="A287" s="217"/>
      <c r="B287" s="218"/>
      <c r="C287" s="252" t="s">
        <v>1075</v>
      </c>
      <c r="D287" s="221"/>
      <c r="E287" s="222">
        <v>2.8427500000000001</v>
      </c>
      <c r="F287" s="220"/>
      <c r="G287" s="220"/>
      <c r="H287" s="220"/>
      <c r="I287" s="220"/>
      <c r="J287" s="220"/>
      <c r="K287" s="220"/>
      <c r="L287" s="220"/>
      <c r="M287" s="220"/>
      <c r="N287" s="219"/>
      <c r="O287" s="219"/>
      <c r="P287" s="219"/>
      <c r="Q287" s="219"/>
      <c r="R287" s="220"/>
      <c r="S287" s="220"/>
      <c r="T287" s="220"/>
      <c r="U287" s="220"/>
      <c r="V287" s="220"/>
      <c r="W287" s="220"/>
      <c r="X287" s="220"/>
      <c r="Y287" s="220"/>
      <c r="Z287" s="210"/>
      <c r="AA287" s="210"/>
      <c r="AB287" s="210"/>
      <c r="AC287" s="210"/>
      <c r="AD287" s="210"/>
      <c r="AE287" s="210"/>
      <c r="AF287" s="210"/>
      <c r="AG287" s="210" t="s">
        <v>203</v>
      </c>
      <c r="AH287" s="210">
        <v>5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31">
        <v>42</v>
      </c>
      <c r="B288" s="232" t="s">
        <v>1076</v>
      </c>
      <c r="C288" s="250" t="s">
        <v>1077</v>
      </c>
      <c r="D288" s="233" t="s">
        <v>352</v>
      </c>
      <c r="E288" s="234">
        <v>5.6855000000000002</v>
      </c>
      <c r="F288" s="235"/>
      <c r="G288" s="236">
        <f>ROUND(E288*F288,2)</f>
        <v>0</v>
      </c>
      <c r="H288" s="235"/>
      <c r="I288" s="236">
        <f>ROUND(E288*H288,2)</f>
        <v>0</v>
      </c>
      <c r="J288" s="235"/>
      <c r="K288" s="236">
        <f>ROUND(E288*J288,2)</f>
        <v>0</v>
      </c>
      <c r="L288" s="236">
        <v>21</v>
      </c>
      <c r="M288" s="236">
        <f>G288*(1+L288/100)</f>
        <v>0</v>
      </c>
      <c r="N288" s="234">
        <v>1</v>
      </c>
      <c r="O288" s="234">
        <f>ROUND(E288*N288,2)</f>
        <v>5.69</v>
      </c>
      <c r="P288" s="234">
        <v>0</v>
      </c>
      <c r="Q288" s="234">
        <f>ROUND(E288*P288,2)</f>
        <v>0</v>
      </c>
      <c r="R288" s="236" t="s">
        <v>546</v>
      </c>
      <c r="S288" s="236" t="s">
        <v>196</v>
      </c>
      <c r="T288" s="237" t="s">
        <v>196</v>
      </c>
      <c r="U288" s="220">
        <v>0</v>
      </c>
      <c r="V288" s="220">
        <f>ROUND(E288*U288,2)</f>
        <v>0</v>
      </c>
      <c r="W288" s="220"/>
      <c r="X288" s="220" t="s">
        <v>547</v>
      </c>
      <c r="Y288" s="220" t="s">
        <v>198</v>
      </c>
      <c r="Z288" s="210"/>
      <c r="AA288" s="210"/>
      <c r="AB288" s="210"/>
      <c r="AC288" s="210"/>
      <c r="AD288" s="210"/>
      <c r="AE288" s="210"/>
      <c r="AF288" s="210"/>
      <c r="AG288" s="210" t="s">
        <v>548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2" x14ac:dyDescent="0.2">
      <c r="A289" s="217"/>
      <c r="B289" s="218"/>
      <c r="C289" s="252" t="s">
        <v>1078</v>
      </c>
      <c r="D289" s="221"/>
      <c r="E289" s="222"/>
      <c r="F289" s="220"/>
      <c r="G289" s="220"/>
      <c r="H289" s="220"/>
      <c r="I289" s="220"/>
      <c r="J289" s="220"/>
      <c r="K289" s="220"/>
      <c r="L289" s="220"/>
      <c r="M289" s="220"/>
      <c r="N289" s="219"/>
      <c r="O289" s="219"/>
      <c r="P289" s="219"/>
      <c r="Q289" s="219"/>
      <c r="R289" s="220"/>
      <c r="S289" s="220"/>
      <c r="T289" s="220"/>
      <c r="U289" s="220"/>
      <c r="V289" s="220"/>
      <c r="W289" s="220"/>
      <c r="X289" s="220"/>
      <c r="Y289" s="220"/>
      <c r="Z289" s="210"/>
      <c r="AA289" s="210"/>
      <c r="AB289" s="210"/>
      <c r="AC289" s="210"/>
      <c r="AD289" s="210"/>
      <c r="AE289" s="210"/>
      <c r="AF289" s="210"/>
      <c r="AG289" s="210" t="s">
        <v>203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3" x14ac:dyDescent="0.2">
      <c r="A290" s="217"/>
      <c r="B290" s="218"/>
      <c r="C290" s="261" t="s">
        <v>466</v>
      </c>
      <c r="D290" s="259"/>
      <c r="E290" s="260"/>
      <c r="F290" s="220"/>
      <c r="G290" s="220"/>
      <c r="H290" s="220"/>
      <c r="I290" s="220"/>
      <c r="J290" s="220"/>
      <c r="K290" s="220"/>
      <c r="L290" s="220"/>
      <c r="M290" s="220"/>
      <c r="N290" s="219"/>
      <c r="O290" s="219"/>
      <c r="P290" s="219"/>
      <c r="Q290" s="219"/>
      <c r="R290" s="220"/>
      <c r="S290" s="220"/>
      <c r="T290" s="220"/>
      <c r="U290" s="220"/>
      <c r="V290" s="220"/>
      <c r="W290" s="220"/>
      <c r="X290" s="220"/>
      <c r="Y290" s="220"/>
      <c r="Z290" s="210"/>
      <c r="AA290" s="210"/>
      <c r="AB290" s="210"/>
      <c r="AC290" s="210"/>
      <c r="AD290" s="210"/>
      <c r="AE290" s="210"/>
      <c r="AF290" s="210"/>
      <c r="AG290" s="210" t="s">
        <v>203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3" x14ac:dyDescent="0.2">
      <c r="A291" s="217"/>
      <c r="B291" s="218"/>
      <c r="C291" s="262" t="s">
        <v>1079</v>
      </c>
      <c r="D291" s="259"/>
      <c r="E291" s="260">
        <v>0.66</v>
      </c>
      <c r="F291" s="220"/>
      <c r="G291" s="220"/>
      <c r="H291" s="220"/>
      <c r="I291" s="220"/>
      <c r="J291" s="220"/>
      <c r="K291" s="220"/>
      <c r="L291" s="220"/>
      <c r="M291" s="220"/>
      <c r="N291" s="219"/>
      <c r="O291" s="219"/>
      <c r="P291" s="219"/>
      <c r="Q291" s="219"/>
      <c r="R291" s="220"/>
      <c r="S291" s="220"/>
      <c r="T291" s="220"/>
      <c r="U291" s="220"/>
      <c r="V291" s="220"/>
      <c r="W291" s="220"/>
      <c r="X291" s="220"/>
      <c r="Y291" s="220"/>
      <c r="Z291" s="210"/>
      <c r="AA291" s="210"/>
      <c r="AB291" s="210"/>
      <c r="AC291" s="210"/>
      <c r="AD291" s="210"/>
      <c r="AE291" s="210"/>
      <c r="AF291" s="210"/>
      <c r="AG291" s="210" t="s">
        <v>203</v>
      </c>
      <c r="AH291" s="210">
        <v>2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3" x14ac:dyDescent="0.2">
      <c r="A292" s="217"/>
      <c r="B292" s="218"/>
      <c r="C292" s="261" t="s">
        <v>468</v>
      </c>
      <c r="D292" s="259"/>
      <c r="E292" s="260"/>
      <c r="F292" s="220"/>
      <c r="G292" s="220"/>
      <c r="H292" s="220"/>
      <c r="I292" s="220"/>
      <c r="J292" s="220"/>
      <c r="K292" s="220"/>
      <c r="L292" s="220"/>
      <c r="M292" s="220"/>
      <c r="N292" s="219"/>
      <c r="O292" s="219"/>
      <c r="P292" s="219"/>
      <c r="Q292" s="219"/>
      <c r="R292" s="220"/>
      <c r="S292" s="220"/>
      <c r="T292" s="220"/>
      <c r="U292" s="220"/>
      <c r="V292" s="220"/>
      <c r="W292" s="220"/>
      <c r="X292" s="220"/>
      <c r="Y292" s="220"/>
      <c r="Z292" s="210"/>
      <c r="AA292" s="210"/>
      <c r="AB292" s="210"/>
      <c r="AC292" s="210"/>
      <c r="AD292" s="210"/>
      <c r="AE292" s="210"/>
      <c r="AF292" s="210"/>
      <c r="AG292" s="210" t="s">
        <v>203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3" x14ac:dyDescent="0.2">
      <c r="A293" s="217"/>
      <c r="B293" s="218"/>
      <c r="C293" s="252" t="s">
        <v>1080</v>
      </c>
      <c r="D293" s="221"/>
      <c r="E293" s="222">
        <v>5.6855000000000002</v>
      </c>
      <c r="F293" s="220"/>
      <c r="G293" s="220"/>
      <c r="H293" s="220"/>
      <c r="I293" s="220"/>
      <c r="J293" s="220"/>
      <c r="K293" s="220"/>
      <c r="L293" s="220"/>
      <c r="M293" s="220"/>
      <c r="N293" s="219"/>
      <c r="O293" s="219"/>
      <c r="P293" s="219"/>
      <c r="Q293" s="219"/>
      <c r="R293" s="220"/>
      <c r="S293" s="220"/>
      <c r="T293" s="220"/>
      <c r="U293" s="220"/>
      <c r="V293" s="220"/>
      <c r="W293" s="220"/>
      <c r="X293" s="220"/>
      <c r="Y293" s="220"/>
      <c r="Z293" s="210"/>
      <c r="AA293" s="210"/>
      <c r="AB293" s="210"/>
      <c r="AC293" s="210"/>
      <c r="AD293" s="210"/>
      <c r="AE293" s="210"/>
      <c r="AF293" s="210"/>
      <c r="AG293" s="210" t="s">
        <v>203</v>
      </c>
      <c r="AH293" s="210">
        <v>5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">
      <c r="A294" s="231">
        <v>43</v>
      </c>
      <c r="B294" s="232" t="s">
        <v>1081</v>
      </c>
      <c r="C294" s="250" t="s">
        <v>1082</v>
      </c>
      <c r="D294" s="233" t="s">
        <v>352</v>
      </c>
      <c r="E294" s="234">
        <v>47.675319999999999</v>
      </c>
      <c r="F294" s="235"/>
      <c r="G294" s="236">
        <f>ROUND(E294*F294,2)</f>
        <v>0</v>
      </c>
      <c r="H294" s="235"/>
      <c r="I294" s="236">
        <f>ROUND(E294*H294,2)</f>
        <v>0</v>
      </c>
      <c r="J294" s="235"/>
      <c r="K294" s="236">
        <f>ROUND(E294*J294,2)</f>
        <v>0</v>
      </c>
      <c r="L294" s="236">
        <v>21</v>
      </c>
      <c r="M294" s="236">
        <f>G294*(1+L294/100)</f>
        <v>0</v>
      </c>
      <c r="N294" s="234">
        <v>1</v>
      </c>
      <c r="O294" s="234">
        <f>ROUND(E294*N294,2)</f>
        <v>47.68</v>
      </c>
      <c r="P294" s="234">
        <v>0</v>
      </c>
      <c r="Q294" s="234">
        <f>ROUND(E294*P294,2)</f>
        <v>0</v>
      </c>
      <c r="R294" s="236" t="s">
        <v>546</v>
      </c>
      <c r="S294" s="236" t="s">
        <v>196</v>
      </c>
      <c r="T294" s="237" t="s">
        <v>196</v>
      </c>
      <c r="U294" s="220">
        <v>0</v>
      </c>
      <c r="V294" s="220">
        <f>ROUND(E294*U294,2)</f>
        <v>0</v>
      </c>
      <c r="W294" s="220"/>
      <c r="X294" s="220" t="s">
        <v>547</v>
      </c>
      <c r="Y294" s="220" t="s">
        <v>198</v>
      </c>
      <c r="Z294" s="210"/>
      <c r="AA294" s="210"/>
      <c r="AB294" s="210"/>
      <c r="AC294" s="210"/>
      <c r="AD294" s="210"/>
      <c r="AE294" s="210"/>
      <c r="AF294" s="210"/>
      <c r="AG294" s="210" t="s">
        <v>548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2" x14ac:dyDescent="0.2">
      <c r="A295" s="217"/>
      <c r="B295" s="218"/>
      <c r="C295" s="252" t="s">
        <v>1083</v>
      </c>
      <c r="D295" s="221"/>
      <c r="E295" s="222"/>
      <c r="F295" s="220"/>
      <c r="G295" s="220"/>
      <c r="H295" s="220"/>
      <c r="I295" s="220"/>
      <c r="J295" s="220"/>
      <c r="K295" s="220"/>
      <c r="L295" s="220"/>
      <c r="M295" s="220"/>
      <c r="N295" s="219"/>
      <c r="O295" s="219"/>
      <c r="P295" s="219"/>
      <c r="Q295" s="219"/>
      <c r="R295" s="220"/>
      <c r="S295" s="220"/>
      <c r="T295" s="220"/>
      <c r="U295" s="220"/>
      <c r="V295" s="220"/>
      <c r="W295" s="220"/>
      <c r="X295" s="220"/>
      <c r="Y295" s="220"/>
      <c r="Z295" s="210"/>
      <c r="AA295" s="210"/>
      <c r="AB295" s="210"/>
      <c r="AC295" s="210"/>
      <c r="AD295" s="210"/>
      <c r="AE295" s="210"/>
      <c r="AF295" s="210"/>
      <c r="AG295" s="210" t="s">
        <v>203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3" x14ac:dyDescent="0.2">
      <c r="A296" s="217"/>
      <c r="B296" s="218"/>
      <c r="C296" s="261" t="s">
        <v>466</v>
      </c>
      <c r="D296" s="259"/>
      <c r="E296" s="260"/>
      <c r="F296" s="220"/>
      <c r="G296" s="220"/>
      <c r="H296" s="220"/>
      <c r="I296" s="220"/>
      <c r="J296" s="220"/>
      <c r="K296" s="220"/>
      <c r="L296" s="220"/>
      <c r="M296" s="220"/>
      <c r="N296" s="219"/>
      <c r="O296" s="219"/>
      <c r="P296" s="219"/>
      <c r="Q296" s="219"/>
      <c r="R296" s="220"/>
      <c r="S296" s="220"/>
      <c r="T296" s="220"/>
      <c r="U296" s="220"/>
      <c r="V296" s="220"/>
      <c r="W296" s="220"/>
      <c r="X296" s="220"/>
      <c r="Y296" s="220"/>
      <c r="Z296" s="210"/>
      <c r="AA296" s="210"/>
      <c r="AB296" s="210"/>
      <c r="AC296" s="210"/>
      <c r="AD296" s="210"/>
      <c r="AE296" s="210"/>
      <c r="AF296" s="210"/>
      <c r="AG296" s="210" t="s">
        <v>203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">
      <c r="A297" s="217"/>
      <c r="B297" s="218"/>
      <c r="C297" s="262" t="s">
        <v>1084</v>
      </c>
      <c r="D297" s="259"/>
      <c r="E297" s="260">
        <v>1.54</v>
      </c>
      <c r="F297" s="220"/>
      <c r="G297" s="220"/>
      <c r="H297" s="220"/>
      <c r="I297" s="220"/>
      <c r="J297" s="220"/>
      <c r="K297" s="220"/>
      <c r="L297" s="220"/>
      <c r="M297" s="220"/>
      <c r="N297" s="219"/>
      <c r="O297" s="219"/>
      <c r="P297" s="219"/>
      <c r="Q297" s="219"/>
      <c r="R297" s="220"/>
      <c r="S297" s="220"/>
      <c r="T297" s="220"/>
      <c r="U297" s="220"/>
      <c r="V297" s="220"/>
      <c r="W297" s="220"/>
      <c r="X297" s="220"/>
      <c r="Y297" s="220"/>
      <c r="Z297" s="210"/>
      <c r="AA297" s="210"/>
      <c r="AB297" s="210"/>
      <c r="AC297" s="210"/>
      <c r="AD297" s="210"/>
      <c r="AE297" s="210"/>
      <c r="AF297" s="210"/>
      <c r="AG297" s="210" t="s">
        <v>203</v>
      </c>
      <c r="AH297" s="210">
        <v>2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3" x14ac:dyDescent="0.2">
      <c r="A298" s="217"/>
      <c r="B298" s="218"/>
      <c r="C298" s="261" t="s">
        <v>468</v>
      </c>
      <c r="D298" s="259"/>
      <c r="E298" s="260"/>
      <c r="F298" s="220"/>
      <c r="G298" s="220"/>
      <c r="H298" s="220"/>
      <c r="I298" s="220"/>
      <c r="J298" s="220"/>
      <c r="K298" s="220"/>
      <c r="L298" s="220"/>
      <c r="M298" s="220"/>
      <c r="N298" s="219"/>
      <c r="O298" s="219"/>
      <c r="P298" s="219"/>
      <c r="Q298" s="219"/>
      <c r="R298" s="220"/>
      <c r="S298" s="220"/>
      <c r="T298" s="220"/>
      <c r="U298" s="220"/>
      <c r="V298" s="220"/>
      <c r="W298" s="220"/>
      <c r="X298" s="220"/>
      <c r="Y298" s="220"/>
      <c r="Z298" s="210"/>
      <c r="AA298" s="210"/>
      <c r="AB298" s="210"/>
      <c r="AC298" s="210"/>
      <c r="AD298" s="210"/>
      <c r="AE298" s="210"/>
      <c r="AF298" s="210"/>
      <c r="AG298" s="210" t="s">
        <v>203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">
      <c r="A299" s="217"/>
      <c r="B299" s="218"/>
      <c r="C299" s="252" t="s">
        <v>1085</v>
      </c>
      <c r="D299" s="221"/>
      <c r="E299" s="222">
        <v>47.675319999999999</v>
      </c>
      <c r="F299" s="220"/>
      <c r="G299" s="220"/>
      <c r="H299" s="220"/>
      <c r="I299" s="220"/>
      <c r="J299" s="220"/>
      <c r="K299" s="220"/>
      <c r="L299" s="220"/>
      <c r="M299" s="220"/>
      <c r="N299" s="219"/>
      <c r="O299" s="219"/>
      <c r="P299" s="219"/>
      <c r="Q299" s="219"/>
      <c r="R299" s="220"/>
      <c r="S299" s="220"/>
      <c r="T299" s="220"/>
      <c r="U299" s="220"/>
      <c r="V299" s="220"/>
      <c r="W299" s="220"/>
      <c r="X299" s="220"/>
      <c r="Y299" s="220"/>
      <c r="Z299" s="210"/>
      <c r="AA299" s="210"/>
      <c r="AB299" s="210"/>
      <c r="AC299" s="210"/>
      <c r="AD299" s="210"/>
      <c r="AE299" s="210"/>
      <c r="AF299" s="210"/>
      <c r="AG299" s="210" t="s">
        <v>203</v>
      </c>
      <c r="AH299" s="210">
        <v>5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x14ac:dyDescent="0.2">
      <c r="A300" s="224" t="s">
        <v>190</v>
      </c>
      <c r="B300" s="225" t="s">
        <v>138</v>
      </c>
      <c r="C300" s="249" t="s">
        <v>139</v>
      </c>
      <c r="D300" s="226"/>
      <c r="E300" s="227"/>
      <c r="F300" s="228"/>
      <c r="G300" s="228">
        <f>SUMIF(AG301:AG367,"&lt;&gt;NOR",G301:G367)</f>
        <v>0</v>
      </c>
      <c r="H300" s="228"/>
      <c r="I300" s="228">
        <f>SUM(I301:I367)</f>
        <v>0</v>
      </c>
      <c r="J300" s="228"/>
      <c r="K300" s="228">
        <f>SUM(K301:K367)</f>
        <v>0</v>
      </c>
      <c r="L300" s="228"/>
      <c r="M300" s="228">
        <f>SUM(M301:M367)</f>
        <v>0</v>
      </c>
      <c r="N300" s="227"/>
      <c r="O300" s="227">
        <f>SUM(O301:O367)</f>
        <v>20.310000000000002</v>
      </c>
      <c r="P300" s="227"/>
      <c r="Q300" s="227">
        <f>SUM(Q301:Q367)</f>
        <v>0</v>
      </c>
      <c r="R300" s="228"/>
      <c r="S300" s="228"/>
      <c r="T300" s="229"/>
      <c r="U300" s="223"/>
      <c r="V300" s="223">
        <f>SUM(V301:V367)</f>
        <v>71.28</v>
      </c>
      <c r="W300" s="223"/>
      <c r="X300" s="223"/>
      <c r="Y300" s="223"/>
      <c r="AG300" t="s">
        <v>191</v>
      </c>
    </row>
    <row r="301" spans="1:60" outlineLevel="1" x14ac:dyDescent="0.2">
      <c r="A301" s="231">
        <v>44</v>
      </c>
      <c r="B301" s="232" t="s">
        <v>565</v>
      </c>
      <c r="C301" s="250" t="s">
        <v>566</v>
      </c>
      <c r="D301" s="233" t="s">
        <v>234</v>
      </c>
      <c r="E301" s="234">
        <v>2</v>
      </c>
      <c r="F301" s="235"/>
      <c r="G301" s="236">
        <f>ROUND(E301*F301,2)</f>
        <v>0</v>
      </c>
      <c r="H301" s="235"/>
      <c r="I301" s="236">
        <f>ROUND(E301*H301,2)</f>
        <v>0</v>
      </c>
      <c r="J301" s="235"/>
      <c r="K301" s="236">
        <f>ROUND(E301*J301,2)</f>
        <v>0</v>
      </c>
      <c r="L301" s="236">
        <v>21</v>
      </c>
      <c r="M301" s="236">
        <f>G301*(1+L301/100)</f>
        <v>0</v>
      </c>
      <c r="N301" s="234">
        <v>7.3899999999999993E-2</v>
      </c>
      <c r="O301" s="234">
        <f>ROUND(E301*N301,2)</f>
        <v>0.15</v>
      </c>
      <c r="P301" s="234">
        <v>0</v>
      </c>
      <c r="Q301" s="234">
        <f>ROUND(E301*P301,2)</f>
        <v>0</v>
      </c>
      <c r="R301" s="236" t="s">
        <v>249</v>
      </c>
      <c r="S301" s="236" t="s">
        <v>196</v>
      </c>
      <c r="T301" s="237" t="s">
        <v>196</v>
      </c>
      <c r="U301" s="220">
        <v>0.45200000000000001</v>
      </c>
      <c r="V301" s="220">
        <f>ROUND(E301*U301,2)</f>
        <v>0.9</v>
      </c>
      <c r="W301" s="220"/>
      <c r="X301" s="220" t="s">
        <v>197</v>
      </c>
      <c r="Y301" s="220" t="s">
        <v>198</v>
      </c>
      <c r="Z301" s="210"/>
      <c r="AA301" s="210"/>
      <c r="AB301" s="210"/>
      <c r="AC301" s="210"/>
      <c r="AD301" s="210"/>
      <c r="AE301" s="210"/>
      <c r="AF301" s="210"/>
      <c r="AG301" s="210" t="s">
        <v>199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ht="22.5" outlineLevel="2" x14ac:dyDescent="0.2">
      <c r="A302" s="217"/>
      <c r="B302" s="218"/>
      <c r="C302" s="251" t="s">
        <v>567</v>
      </c>
      <c r="D302" s="239"/>
      <c r="E302" s="239"/>
      <c r="F302" s="239"/>
      <c r="G302" s="239"/>
      <c r="H302" s="220"/>
      <c r="I302" s="220"/>
      <c r="J302" s="220"/>
      <c r="K302" s="220"/>
      <c r="L302" s="220"/>
      <c r="M302" s="220"/>
      <c r="N302" s="219"/>
      <c r="O302" s="219"/>
      <c r="P302" s="219"/>
      <c r="Q302" s="219"/>
      <c r="R302" s="220"/>
      <c r="S302" s="220"/>
      <c r="T302" s="220"/>
      <c r="U302" s="220"/>
      <c r="V302" s="220"/>
      <c r="W302" s="220"/>
      <c r="X302" s="220"/>
      <c r="Y302" s="220"/>
      <c r="Z302" s="210"/>
      <c r="AA302" s="210"/>
      <c r="AB302" s="210"/>
      <c r="AC302" s="210"/>
      <c r="AD302" s="210"/>
      <c r="AE302" s="210"/>
      <c r="AF302" s="210"/>
      <c r="AG302" s="210" t="s">
        <v>201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38" t="str">
        <f>C302</f>
        <v>s provedením lože z kameniva drceného, s vyplněním spár, s dvojitým hutněním a se smetením přebytečného materiálu na krajnici. S dodáním hmot pro lože a výplň spár.</v>
      </c>
      <c r="BB302" s="210"/>
      <c r="BC302" s="210"/>
      <c r="BD302" s="210"/>
      <c r="BE302" s="210"/>
      <c r="BF302" s="210"/>
      <c r="BG302" s="210"/>
      <c r="BH302" s="210"/>
    </row>
    <row r="303" spans="1:60" outlineLevel="2" x14ac:dyDescent="0.2">
      <c r="A303" s="217"/>
      <c r="B303" s="218"/>
      <c r="C303" s="252" t="s">
        <v>956</v>
      </c>
      <c r="D303" s="221"/>
      <c r="E303" s="222"/>
      <c r="F303" s="220"/>
      <c r="G303" s="220"/>
      <c r="H303" s="220"/>
      <c r="I303" s="220"/>
      <c r="J303" s="220"/>
      <c r="K303" s="220"/>
      <c r="L303" s="220"/>
      <c r="M303" s="220"/>
      <c r="N303" s="219"/>
      <c r="O303" s="219"/>
      <c r="P303" s="219"/>
      <c r="Q303" s="219"/>
      <c r="R303" s="220"/>
      <c r="S303" s="220"/>
      <c r="T303" s="220"/>
      <c r="U303" s="220"/>
      <c r="V303" s="220"/>
      <c r="W303" s="220"/>
      <c r="X303" s="220"/>
      <c r="Y303" s="220"/>
      <c r="Z303" s="210"/>
      <c r="AA303" s="210"/>
      <c r="AB303" s="210"/>
      <c r="AC303" s="210"/>
      <c r="AD303" s="210"/>
      <c r="AE303" s="210"/>
      <c r="AF303" s="210"/>
      <c r="AG303" s="210" t="s">
        <v>203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">
      <c r="A304" s="217"/>
      <c r="B304" s="218"/>
      <c r="C304" s="252" t="s">
        <v>304</v>
      </c>
      <c r="D304" s="221"/>
      <c r="E304" s="222"/>
      <c r="F304" s="220"/>
      <c r="G304" s="220"/>
      <c r="H304" s="220"/>
      <c r="I304" s="220"/>
      <c r="J304" s="220"/>
      <c r="K304" s="220"/>
      <c r="L304" s="220"/>
      <c r="M304" s="220"/>
      <c r="N304" s="219"/>
      <c r="O304" s="219"/>
      <c r="P304" s="219"/>
      <c r="Q304" s="219"/>
      <c r="R304" s="220"/>
      <c r="S304" s="220"/>
      <c r="T304" s="220"/>
      <c r="U304" s="220"/>
      <c r="V304" s="220"/>
      <c r="W304" s="220"/>
      <c r="X304" s="220"/>
      <c r="Y304" s="220"/>
      <c r="Z304" s="210"/>
      <c r="AA304" s="210"/>
      <c r="AB304" s="210"/>
      <c r="AC304" s="210"/>
      <c r="AD304" s="210"/>
      <c r="AE304" s="210"/>
      <c r="AF304" s="210"/>
      <c r="AG304" s="210" t="s">
        <v>203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">
      <c r="A305" s="217"/>
      <c r="B305" s="218"/>
      <c r="C305" s="252" t="s">
        <v>1086</v>
      </c>
      <c r="D305" s="221"/>
      <c r="E305" s="222"/>
      <c r="F305" s="220"/>
      <c r="G305" s="220"/>
      <c r="H305" s="220"/>
      <c r="I305" s="220"/>
      <c r="J305" s="220"/>
      <c r="K305" s="220"/>
      <c r="L305" s="220"/>
      <c r="M305" s="220"/>
      <c r="N305" s="219"/>
      <c r="O305" s="219"/>
      <c r="P305" s="219"/>
      <c r="Q305" s="219"/>
      <c r="R305" s="220"/>
      <c r="S305" s="220"/>
      <c r="T305" s="220"/>
      <c r="U305" s="220"/>
      <c r="V305" s="220"/>
      <c r="W305" s="220"/>
      <c r="X305" s="220"/>
      <c r="Y305" s="220"/>
      <c r="Z305" s="210"/>
      <c r="AA305" s="210"/>
      <c r="AB305" s="210"/>
      <c r="AC305" s="210"/>
      <c r="AD305" s="210"/>
      <c r="AE305" s="210"/>
      <c r="AF305" s="210"/>
      <c r="AG305" s="210" t="s">
        <v>203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3" x14ac:dyDescent="0.2">
      <c r="A306" s="217"/>
      <c r="B306" s="218"/>
      <c r="C306" s="252" t="s">
        <v>1087</v>
      </c>
      <c r="D306" s="221"/>
      <c r="E306" s="222">
        <v>2</v>
      </c>
      <c r="F306" s="220"/>
      <c r="G306" s="220"/>
      <c r="H306" s="220"/>
      <c r="I306" s="220"/>
      <c r="J306" s="220"/>
      <c r="K306" s="220"/>
      <c r="L306" s="220"/>
      <c r="M306" s="220"/>
      <c r="N306" s="219"/>
      <c r="O306" s="219"/>
      <c r="P306" s="219"/>
      <c r="Q306" s="219"/>
      <c r="R306" s="220"/>
      <c r="S306" s="220"/>
      <c r="T306" s="220"/>
      <c r="U306" s="220"/>
      <c r="V306" s="220"/>
      <c r="W306" s="220"/>
      <c r="X306" s="220"/>
      <c r="Y306" s="220"/>
      <c r="Z306" s="210"/>
      <c r="AA306" s="210"/>
      <c r="AB306" s="210"/>
      <c r="AC306" s="210"/>
      <c r="AD306" s="210"/>
      <c r="AE306" s="210"/>
      <c r="AF306" s="210"/>
      <c r="AG306" s="210" t="s">
        <v>203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">
      <c r="A307" s="231">
        <v>45</v>
      </c>
      <c r="B307" s="232" t="s">
        <v>1088</v>
      </c>
      <c r="C307" s="250" t="s">
        <v>1089</v>
      </c>
      <c r="D307" s="233" t="s">
        <v>234</v>
      </c>
      <c r="E307" s="234">
        <v>18.399999999999999</v>
      </c>
      <c r="F307" s="235"/>
      <c r="G307" s="236">
        <f>ROUND(E307*F307,2)</f>
        <v>0</v>
      </c>
      <c r="H307" s="235"/>
      <c r="I307" s="236">
        <f>ROUND(E307*H307,2)</f>
        <v>0</v>
      </c>
      <c r="J307" s="235"/>
      <c r="K307" s="236">
        <f>ROUND(E307*J307,2)</f>
        <v>0</v>
      </c>
      <c r="L307" s="236">
        <v>21</v>
      </c>
      <c r="M307" s="236">
        <f>G307*(1+L307/100)</f>
        <v>0</v>
      </c>
      <c r="N307" s="234">
        <v>7.3899999999999993E-2</v>
      </c>
      <c r="O307" s="234">
        <f>ROUND(E307*N307,2)</f>
        <v>1.36</v>
      </c>
      <c r="P307" s="234">
        <v>0</v>
      </c>
      <c r="Q307" s="234">
        <f>ROUND(E307*P307,2)</f>
        <v>0</v>
      </c>
      <c r="R307" s="236" t="s">
        <v>249</v>
      </c>
      <c r="S307" s="236" t="s">
        <v>196</v>
      </c>
      <c r="T307" s="237" t="s">
        <v>196</v>
      </c>
      <c r="U307" s="220">
        <v>0.47799999999999998</v>
      </c>
      <c r="V307" s="220">
        <f>ROUND(E307*U307,2)</f>
        <v>8.8000000000000007</v>
      </c>
      <c r="W307" s="220"/>
      <c r="X307" s="220" t="s">
        <v>197</v>
      </c>
      <c r="Y307" s="220" t="s">
        <v>198</v>
      </c>
      <c r="Z307" s="210"/>
      <c r="AA307" s="210"/>
      <c r="AB307" s="210"/>
      <c r="AC307" s="210"/>
      <c r="AD307" s="210"/>
      <c r="AE307" s="210"/>
      <c r="AF307" s="210"/>
      <c r="AG307" s="210" t="s">
        <v>228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ht="22.5" outlineLevel="2" x14ac:dyDescent="0.2">
      <c r="A308" s="217"/>
      <c r="B308" s="218"/>
      <c r="C308" s="251" t="s">
        <v>567</v>
      </c>
      <c r="D308" s="239"/>
      <c r="E308" s="239"/>
      <c r="F308" s="239"/>
      <c r="G308" s="239"/>
      <c r="H308" s="220"/>
      <c r="I308" s="220"/>
      <c r="J308" s="220"/>
      <c r="K308" s="220"/>
      <c r="L308" s="220"/>
      <c r="M308" s="220"/>
      <c r="N308" s="219"/>
      <c r="O308" s="219"/>
      <c r="P308" s="219"/>
      <c r="Q308" s="219"/>
      <c r="R308" s="220"/>
      <c r="S308" s="220"/>
      <c r="T308" s="220"/>
      <c r="U308" s="220"/>
      <c r="V308" s="220"/>
      <c r="W308" s="220"/>
      <c r="X308" s="220"/>
      <c r="Y308" s="220"/>
      <c r="Z308" s="210"/>
      <c r="AA308" s="210"/>
      <c r="AB308" s="210"/>
      <c r="AC308" s="210"/>
      <c r="AD308" s="210"/>
      <c r="AE308" s="210"/>
      <c r="AF308" s="210"/>
      <c r="AG308" s="210" t="s">
        <v>201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38" t="str">
        <f>C308</f>
        <v>s provedením lože z kameniva drceného, s vyplněním spár, s dvojitým hutněním a se smetením přebytečného materiálu na krajnici. S dodáním hmot pro lože a výplň spár.</v>
      </c>
      <c r="BB308" s="210"/>
      <c r="BC308" s="210"/>
      <c r="BD308" s="210"/>
      <c r="BE308" s="210"/>
      <c r="BF308" s="210"/>
      <c r="BG308" s="210"/>
      <c r="BH308" s="210"/>
    </row>
    <row r="309" spans="1:60" outlineLevel="2" x14ac:dyDescent="0.2">
      <c r="A309" s="217"/>
      <c r="B309" s="218"/>
      <c r="C309" s="252" t="s">
        <v>1090</v>
      </c>
      <c r="D309" s="221"/>
      <c r="E309" s="222"/>
      <c r="F309" s="220"/>
      <c r="G309" s="220"/>
      <c r="H309" s="220"/>
      <c r="I309" s="220"/>
      <c r="J309" s="220"/>
      <c r="K309" s="220"/>
      <c r="L309" s="220"/>
      <c r="M309" s="220"/>
      <c r="N309" s="219"/>
      <c r="O309" s="219"/>
      <c r="P309" s="219"/>
      <c r="Q309" s="219"/>
      <c r="R309" s="220"/>
      <c r="S309" s="220"/>
      <c r="T309" s="220"/>
      <c r="U309" s="220"/>
      <c r="V309" s="220"/>
      <c r="W309" s="220"/>
      <c r="X309" s="220"/>
      <c r="Y309" s="220"/>
      <c r="Z309" s="210"/>
      <c r="AA309" s="210"/>
      <c r="AB309" s="210"/>
      <c r="AC309" s="210"/>
      <c r="AD309" s="210"/>
      <c r="AE309" s="210"/>
      <c r="AF309" s="210"/>
      <c r="AG309" s="210" t="s">
        <v>203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">
      <c r="A310" s="217"/>
      <c r="B310" s="218"/>
      <c r="C310" s="252" t="s">
        <v>304</v>
      </c>
      <c r="D310" s="221"/>
      <c r="E310" s="222"/>
      <c r="F310" s="220"/>
      <c r="G310" s="220"/>
      <c r="H310" s="220"/>
      <c r="I310" s="220"/>
      <c r="J310" s="220"/>
      <c r="K310" s="220"/>
      <c r="L310" s="220"/>
      <c r="M310" s="220"/>
      <c r="N310" s="219"/>
      <c r="O310" s="219"/>
      <c r="P310" s="219"/>
      <c r="Q310" s="219"/>
      <c r="R310" s="220"/>
      <c r="S310" s="220"/>
      <c r="T310" s="220"/>
      <c r="U310" s="220"/>
      <c r="V310" s="220"/>
      <c r="W310" s="220"/>
      <c r="X310" s="220"/>
      <c r="Y310" s="220"/>
      <c r="Z310" s="210"/>
      <c r="AA310" s="210"/>
      <c r="AB310" s="210"/>
      <c r="AC310" s="210"/>
      <c r="AD310" s="210"/>
      <c r="AE310" s="210"/>
      <c r="AF310" s="210"/>
      <c r="AG310" s="210" t="s">
        <v>203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">
      <c r="A311" s="217"/>
      <c r="B311" s="218"/>
      <c r="C311" s="252" t="s">
        <v>1091</v>
      </c>
      <c r="D311" s="221"/>
      <c r="E311" s="222"/>
      <c r="F311" s="220"/>
      <c r="G311" s="220"/>
      <c r="H311" s="220"/>
      <c r="I311" s="220"/>
      <c r="J311" s="220"/>
      <c r="K311" s="220"/>
      <c r="L311" s="220"/>
      <c r="M311" s="220"/>
      <c r="N311" s="219"/>
      <c r="O311" s="219"/>
      <c r="P311" s="219"/>
      <c r="Q311" s="219"/>
      <c r="R311" s="220"/>
      <c r="S311" s="220"/>
      <c r="T311" s="220"/>
      <c r="U311" s="220"/>
      <c r="V311" s="220"/>
      <c r="W311" s="220"/>
      <c r="X311" s="220"/>
      <c r="Y311" s="220"/>
      <c r="Z311" s="210"/>
      <c r="AA311" s="210"/>
      <c r="AB311" s="210"/>
      <c r="AC311" s="210"/>
      <c r="AD311" s="210"/>
      <c r="AE311" s="210"/>
      <c r="AF311" s="210"/>
      <c r="AG311" s="210" t="s">
        <v>203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">
      <c r="A312" s="217"/>
      <c r="B312" s="218"/>
      <c r="C312" s="252" t="s">
        <v>1092</v>
      </c>
      <c r="D312" s="221"/>
      <c r="E312" s="222">
        <v>18.399999999999999</v>
      </c>
      <c r="F312" s="220"/>
      <c r="G312" s="220"/>
      <c r="H312" s="220"/>
      <c r="I312" s="220"/>
      <c r="J312" s="220"/>
      <c r="K312" s="220"/>
      <c r="L312" s="220"/>
      <c r="M312" s="220"/>
      <c r="N312" s="219"/>
      <c r="O312" s="219"/>
      <c r="P312" s="219"/>
      <c r="Q312" s="219"/>
      <c r="R312" s="220"/>
      <c r="S312" s="220"/>
      <c r="T312" s="220"/>
      <c r="U312" s="220"/>
      <c r="V312" s="220"/>
      <c r="W312" s="220"/>
      <c r="X312" s="220"/>
      <c r="Y312" s="220"/>
      <c r="Z312" s="210"/>
      <c r="AA312" s="210"/>
      <c r="AB312" s="210"/>
      <c r="AC312" s="210"/>
      <c r="AD312" s="210"/>
      <c r="AE312" s="210"/>
      <c r="AF312" s="210"/>
      <c r="AG312" s="210" t="s">
        <v>203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">
      <c r="A313" s="231">
        <v>46</v>
      </c>
      <c r="B313" s="232" t="s">
        <v>1093</v>
      </c>
      <c r="C313" s="250" t="s">
        <v>1094</v>
      </c>
      <c r="D313" s="233" t="s">
        <v>234</v>
      </c>
      <c r="E313" s="234">
        <v>134.6</v>
      </c>
      <c r="F313" s="235"/>
      <c r="G313" s="236">
        <f>ROUND(E313*F313,2)</f>
        <v>0</v>
      </c>
      <c r="H313" s="235"/>
      <c r="I313" s="236">
        <f>ROUND(E313*H313,2)</f>
        <v>0</v>
      </c>
      <c r="J313" s="235"/>
      <c r="K313" s="236">
        <f>ROUND(E313*J313,2)</f>
        <v>0</v>
      </c>
      <c r="L313" s="236">
        <v>21</v>
      </c>
      <c r="M313" s="236">
        <f>G313*(1+L313/100)</f>
        <v>0</v>
      </c>
      <c r="N313" s="234">
        <v>3.15E-2</v>
      </c>
      <c r="O313" s="234">
        <f>ROUND(E313*N313,2)</f>
        <v>4.24</v>
      </c>
      <c r="P313" s="234">
        <v>0</v>
      </c>
      <c r="Q313" s="234">
        <f>ROUND(E313*P313,2)</f>
        <v>0</v>
      </c>
      <c r="R313" s="236" t="s">
        <v>249</v>
      </c>
      <c r="S313" s="236" t="s">
        <v>196</v>
      </c>
      <c r="T313" s="237" t="s">
        <v>196</v>
      </c>
      <c r="U313" s="220">
        <v>0.3075</v>
      </c>
      <c r="V313" s="220">
        <f>ROUND(E313*U313,2)</f>
        <v>41.39</v>
      </c>
      <c r="W313" s="220"/>
      <c r="X313" s="220" t="s">
        <v>197</v>
      </c>
      <c r="Y313" s="220" t="s">
        <v>198</v>
      </c>
      <c r="Z313" s="210"/>
      <c r="AA313" s="210"/>
      <c r="AB313" s="210"/>
      <c r="AC313" s="210"/>
      <c r="AD313" s="210"/>
      <c r="AE313" s="210"/>
      <c r="AF313" s="210"/>
      <c r="AG313" s="210" t="s">
        <v>199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2" x14ac:dyDescent="0.2">
      <c r="A314" s="217"/>
      <c r="B314" s="218"/>
      <c r="C314" s="251" t="s">
        <v>1095</v>
      </c>
      <c r="D314" s="239"/>
      <c r="E314" s="239"/>
      <c r="F314" s="239"/>
      <c r="G314" s="239"/>
      <c r="H314" s="220"/>
      <c r="I314" s="220"/>
      <c r="J314" s="220"/>
      <c r="K314" s="220"/>
      <c r="L314" s="220"/>
      <c r="M314" s="220"/>
      <c r="N314" s="219"/>
      <c r="O314" s="219"/>
      <c r="P314" s="219"/>
      <c r="Q314" s="219"/>
      <c r="R314" s="220"/>
      <c r="S314" s="220"/>
      <c r="T314" s="220"/>
      <c r="U314" s="220"/>
      <c r="V314" s="220"/>
      <c r="W314" s="220"/>
      <c r="X314" s="220"/>
      <c r="Y314" s="220"/>
      <c r="Z314" s="210"/>
      <c r="AA314" s="210"/>
      <c r="AB314" s="210"/>
      <c r="AC314" s="210"/>
      <c r="AD314" s="210"/>
      <c r="AE314" s="210"/>
      <c r="AF314" s="210"/>
      <c r="AG314" s="210" t="s">
        <v>201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2" x14ac:dyDescent="0.2">
      <c r="A315" s="217"/>
      <c r="B315" s="218"/>
      <c r="C315" s="252" t="s">
        <v>1096</v>
      </c>
      <c r="D315" s="221"/>
      <c r="E315" s="222"/>
      <c r="F315" s="220"/>
      <c r="G315" s="220"/>
      <c r="H315" s="220"/>
      <c r="I315" s="220"/>
      <c r="J315" s="220"/>
      <c r="K315" s="220"/>
      <c r="L315" s="220"/>
      <c r="M315" s="220"/>
      <c r="N315" s="219"/>
      <c r="O315" s="219"/>
      <c r="P315" s="219"/>
      <c r="Q315" s="219"/>
      <c r="R315" s="220"/>
      <c r="S315" s="220"/>
      <c r="T315" s="220"/>
      <c r="U315" s="220"/>
      <c r="V315" s="220"/>
      <c r="W315" s="220"/>
      <c r="X315" s="220"/>
      <c r="Y315" s="220"/>
      <c r="Z315" s="210"/>
      <c r="AA315" s="210"/>
      <c r="AB315" s="210"/>
      <c r="AC315" s="210"/>
      <c r="AD315" s="210"/>
      <c r="AE315" s="210"/>
      <c r="AF315" s="210"/>
      <c r="AG315" s="210" t="s">
        <v>203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">
      <c r="A316" s="217"/>
      <c r="B316" s="218"/>
      <c r="C316" s="252" t="s">
        <v>943</v>
      </c>
      <c r="D316" s="221"/>
      <c r="E316" s="222"/>
      <c r="F316" s="220"/>
      <c r="G316" s="220"/>
      <c r="H316" s="220"/>
      <c r="I316" s="220"/>
      <c r="J316" s="220"/>
      <c r="K316" s="220"/>
      <c r="L316" s="220"/>
      <c r="M316" s="220"/>
      <c r="N316" s="219"/>
      <c r="O316" s="219"/>
      <c r="P316" s="219"/>
      <c r="Q316" s="219"/>
      <c r="R316" s="220"/>
      <c r="S316" s="220"/>
      <c r="T316" s="220"/>
      <c r="U316" s="220"/>
      <c r="V316" s="220"/>
      <c r="W316" s="220"/>
      <c r="X316" s="220"/>
      <c r="Y316" s="220"/>
      <c r="Z316" s="210"/>
      <c r="AA316" s="210"/>
      <c r="AB316" s="210"/>
      <c r="AC316" s="210"/>
      <c r="AD316" s="210"/>
      <c r="AE316" s="210"/>
      <c r="AF316" s="210"/>
      <c r="AG316" s="210" t="s">
        <v>203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3" x14ac:dyDescent="0.2">
      <c r="A317" s="217"/>
      <c r="B317" s="218"/>
      <c r="C317" s="252" t="s">
        <v>1097</v>
      </c>
      <c r="D317" s="221"/>
      <c r="E317" s="222">
        <v>153</v>
      </c>
      <c r="F317" s="220"/>
      <c r="G317" s="220"/>
      <c r="H317" s="220"/>
      <c r="I317" s="220"/>
      <c r="J317" s="220"/>
      <c r="K317" s="220"/>
      <c r="L317" s="220"/>
      <c r="M317" s="220"/>
      <c r="N317" s="219"/>
      <c r="O317" s="219"/>
      <c r="P317" s="219"/>
      <c r="Q317" s="219"/>
      <c r="R317" s="220"/>
      <c r="S317" s="220"/>
      <c r="T317" s="220"/>
      <c r="U317" s="220"/>
      <c r="V317" s="220"/>
      <c r="W317" s="220"/>
      <c r="X317" s="220"/>
      <c r="Y317" s="220"/>
      <c r="Z317" s="210"/>
      <c r="AA317" s="210"/>
      <c r="AB317" s="210"/>
      <c r="AC317" s="210"/>
      <c r="AD317" s="210"/>
      <c r="AE317" s="210"/>
      <c r="AF317" s="210"/>
      <c r="AG317" s="210" t="s">
        <v>203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3" x14ac:dyDescent="0.2">
      <c r="A318" s="217"/>
      <c r="B318" s="218"/>
      <c r="C318" s="252" t="s">
        <v>1098</v>
      </c>
      <c r="D318" s="221"/>
      <c r="E318" s="222"/>
      <c r="F318" s="220"/>
      <c r="G318" s="220"/>
      <c r="H318" s="220"/>
      <c r="I318" s="220"/>
      <c r="J318" s="220"/>
      <c r="K318" s="220"/>
      <c r="L318" s="220"/>
      <c r="M318" s="220"/>
      <c r="N318" s="219"/>
      <c r="O318" s="219"/>
      <c r="P318" s="219"/>
      <c r="Q318" s="219"/>
      <c r="R318" s="220"/>
      <c r="S318" s="220"/>
      <c r="T318" s="220"/>
      <c r="U318" s="220"/>
      <c r="V318" s="220"/>
      <c r="W318" s="220"/>
      <c r="X318" s="220"/>
      <c r="Y318" s="220"/>
      <c r="Z318" s="210"/>
      <c r="AA318" s="210"/>
      <c r="AB318" s="210"/>
      <c r="AC318" s="210"/>
      <c r="AD318" s="210"/>
      <c r="AE318" s="210"/>
      <c r="AF318" s="210"/>
      <c r="AG318" s="210" t="s">
        <v>203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3" x14ac:dyDescent="0.2">
      <c r="A319" s="217"/>
      <c r="B319" s="218"/>
      <c r="C319" s="252" t="s">
        <v>1099</v>
      </c>
      <c r="D319" s="221"/>
      <c r="E319" s="222">
        <v>-18.399999999999999</v>
      </c>
      <c r="F319" s="220"/>
      <c r="G319" s="220"/>
      <c r="H319" s="220"/>
      <c r="I319" s="220"/>
      <c r="J319" s="220"/>
      <c r="K319" s="220"/>
      <c r="L319" s="220"/>
      <c r="M319" s="220"/>
      <c r="N319" s="219"/>
      <c r="O319" s="219"/>
      <c r="P319" s="219"/>
      <c r="Q319" s="219"/>
      <c r="R319" s="220"/>
      <c r="S319" s="220"/>
      <c r="T319" s="220"/>
      <c r="U319" s="220"/>
      <c r="V319" s="220"/>
      <c r="W319" s="220"/>
      <c r="X319" s="220"/>
      <c r="Y319" s="220"/>
      <c r="Z319" s="210"/>
      <c r="AA319" s="210"/>
      <c r="AB319" s="210"/>
      <c r="AC319" s="210"/>
      <c r="AD319" s="210"/>
      <c r="AE319" s="210"/>
      <c r="AF319" s="210"/>
      <c r="AG319" s="210" t="s">
        <v>203</v>
      </c>
      <c r="AH319" s="210">
        <v>5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ht="22.5" outlineLevel="1" x14ac:dyDescent="0.2">
      <c r="A320" s="231">
        <v>47</v>
      </c>
      <c r="B320" s="232" t="s">
        <v>1100</v>
      </c>
      <c r="C320" s="250" t="s">
        <v>1101</v>
      </c>
      <c r="D320" s="233" t="s">
        <v>194</v>
      </c>
      <c r="E320" s="234">
        <v>6.73</v>
      </c>
      <c r="F320" s="235"/>
      <c r="G320" s="236">
        <f>ROUND(E320*F320,2)</f>
        <v>0</v>
      </c>
      <c r="H320" s="235"/>
      <c r="I320" s="236">
        <f>ROUND(E320*H320,2)</f>
        <v>0</v>
      </c>
      <c r="J320" s="235"/>
      <c r="K320" s="236">
        <f>ROUND(E320*J320,2)</f>
        <v>0</v>
      </c>
      <c r="L320" s="236">
        <v>21</v>
      </c>
      <c r="M320" s="236">
        <f>G320*(1+L320/100)</f>
        <v>0</v>
      </c>
      <c r="N320" s="234">
        <v>0</v>
      </c>
      <c r="O320" s="234">
        <f>ROUND(E320*N320,2)</f>
        <v>0</v>
      </c>
      <c r="P320" s="234">
        <v>0</v>
      </c>
      <c r="Q320" s="234">
        <f>ROUND(E320*P320,2)</f>
        <v>0</v>
      </c>
      <c r="R320" s="236" t="s">
        <v>249</v>
      </c>
      <c r="S320" s="236" t="s">
        <v>196</v>
      </c>
      <c r="T320" s="237" t="s">
        <v>196</v>
      </c>
      <c r="U320" s="220">
        <v>3</v>
      </c>
      <c r="V320" s="220">
        <f>ROUND(E320*U320,2)</f>
        <v>20.190000000000001</v>
      </c>
      <c r="W320" s="220"/>
      <c r="X320" s="220" t="s">
        <v>197</v>
      </c>
      <c r="Y320" s="220" t="s">
        <v>198</v>
      </c>
      <c r="Z320" s="210"/>
      <c r="AA320" s="210"/>
      <c r="AB320" s="210"/>
      <c r="AC320" s="210"/>
      <c r="AD320" s="210"/>
      <c r="AE320" s="210"/>
      <c r="AF320" s="210"/>
      <c r="AG320" s="210" t="s">
        <v>199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2" x14ac:dyDescent="0.2">
      <c r="A321" s="217"/>
      <c r="B321" s="218"/>
      <c r="C321" s="251" t="s">
        <v>1095</v>
      </c>
      <c r="D321" s="239"/>
      <c r="E321" s="239"/>
      <c r="F321" s="239"/>
      <c r="G321" s="239"/>
      <c r="H321" s="220"/>
      <c r="I321" s="220"/>
      <c r="J321" s="220"/>
      <c r="K321" s="220"/>
      <c r="L321" s="220"/>
      <c r="M321" s="220"/>
      <c r="N321" s="219"/>
      <c r="O321" s="219"/>
      <c r="P321" s="219"/>
      <c r="Q321" s="219"/>
      <c r="R321" s="220"/>
      <c r="S321" s="220"/>
      <c r="T321" s="220"/>
      <c r="U321" s="220"/>
      <c r="V321" s="220"/>
      <c r="W321" s="220"/>
      <c r="X321" s="220"/>
      <c r="Y321" s="220"/>
      <c r="Z321" s="210"/>
      <c r="AA321" s="210"/>
      <c r="AB321" s="210"/>
      <c r="AC321" s="210"/>
      <c r="AD321" s="210"/>
      <c r="AE321" s="210"/>
      <c r="AF321" s="210"/>
      <c r="AG321" s="210" t="s">
        <v>201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2" x14ac:dyDescent="0.2">
      <c r="A322" s="217"/>
      <c r="B322" s="218"/>
      <c r="C322" s="252" t="s">
        <v>1102</v>
      </c>
      <c r="D322" s="221"/>
      <c r="E322" s="222"/>
      <c r="F322" s="220"/>
      <c r="G322" s="220"/>
      <c r="H322" s="220"/>
      <c r="I322" s="220"/>
      <c r="J322" s="220"/>
      <c r="K322" s="220"/>
      <c r="L322" s="220"/>
      <c r="M322" s="220"/>
      <c r="N322" s="219"/>
      <c r="O322" s="219"/>
      <c r="P322" s="219"/>
      <c r="Q322" s="219"/>
      <c r="R322" s="220"/>
      <c r="S322" s="220"/>
      <c r="T322" s="220"/>
      <c r="U322" s="220"/>
      <c r="V322" s="220"/>
      <c r="W322" s="220"/>
      <c r="X322" s="220"/>
      <c r="Y322" s="220"/>
      <c r="Z322" s="210"/>
      <c r="AA322" s="210"/>
      <c r="AB322" s="210"/>
      <c r="AC322" s="210"/>
      <c r="AD322" s="210"/>
      <c r="AE322" s="210"/>
      <c r="AF322" s="210"/>
      <c r="AG322" s="210" t="s">
        <v>203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">
      <c r="A323" s="217"/>
      <c r="B323" s="218"/>
      <c r="C323" s="252" t="s">
        <v>1103</v>
      </c>
      <c r="D323" s="221"/>
      <c r="E323" s="222"/>
      <c r="F323" s="220"/>
      <c r="G323" s="220"/>
      <c r="H323" s="220"/>
      <c r="I323" s="220"/>
      <c r="J323" s="220"/>
      <c r="K323" s="220"/>
      <c r="L323" s="220"/>
      <c r="M323" s="220"/>
      <c r="N323" s="219"/>
      <c r="O323" s="219"/>
      <c r="P323" s="219"/>
      <c r="Q323" s="219"/>
      <c r="R323" s="220"/>
      <c r="S323" s="220"/>
      <c r="T323" s="220"/>
      <c r="U323" s="220"/>
      <c r="V323" s="220"/>
      <c r="W323" s="220"/>
      <c r="X323" s="220"/>
      <c r="Y323" s="220"/>
      <c r="Z323" s="210"/>
      <c r="AA323" s="210"/>
      <c r="AB323" s="210"/>
      <c r="AC323" s="210"/>
      <c r="AD323" s="210"/>
      <c r="AE323" s="210"/>
      <c r="AF323" s="210"/>
      <c r="AG323" s="210" t="s">
        <v>203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3" x14ac:dyDescent="0.2">
      <c r="A324" s="217"/>
      <c r="B324" s="218"/>
      <c r="C324" s="252" t="s">
        <v>1104</v>
      </c>
      <c r="D324" s="221"/>
      <c r="E324" s="222"/>
      <c r="F324" s="220"/>
      <c r="G324" s="220"/>
      <c r="H324" s="220"/>
      <c r="I324" s="220"/>
      <c r="J324" s="220"/>
      <c r="K324" s="220"/>
      <c r="L324" s="220"/>
      <c r="M324" s="220"/>
      <c r="N324" s="219"/>
      <c r="O324" s="219"/>
      <c r="P324" s="219"/>
      <c r="Q324" s="219"/>
      <c r="R324" s="220"/>
      <c r="S324" s="220"/>
      <c r="T324" s="220"/>
      <c r="U324" s="220"/>
      <c r="V324" s="220"/>
      <c r="W324" s="220"/>
      <c r="X324" s="220"/>
      <c r="Y324" s="220"/>
      <c r="Z324" s="210"/>
      <c r="AA324" s="210"/>
      <c r="AB324" s="210"/>
      <c r="AC324" s="210"/>
      <c r="AD324" s="210"/>
      <c r="AE324" s="210"/>
      <c r="AF324" s="210"/>
      <c r="AG324" s="210" t="s">
        <v>203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">
      <c r="A325" s="217"/>
      <c r="B325" s="218"/>
      <c r="C325" s="252" t="s">
        <v>1105</v>
      </c>
      <c r="D325" s="221"/>
      <c r="E325" s="222"/>
      <c r="F325" s="220"/>
      <c r="G325" s="220"/>
      <c r="H325" s="220"/>
      <c r="I325" s="220"/>
      <c r="J325" s="220"/>
      <c r="K325" s="220"/>
      <c r="L325" s="220"/>
      <c r="M325" s="220"/>
      <c r="N325" s="219"/>
      <c r="O325" s="219"/>
      <c r="P325" s="219"/>
      <c r="Q325" s="219"/>
      <c r="R325" s="220"/>
      <c r="S325" s="220"/>
      <c r="T325" s="220"/>
      <c r="U325" s="220"/>
      <c r="V325" s="220"/>
      <c r="W325" s="220"/>
      <c r="X325" s="220"/>
      <c r="Y325" s="220"/>
      <c r="Z325" s="210"/>
      <c r="AA325" s="210"/>
      <c r="AB325" s="210"/>
      <c r="AC325" s="210"/>
      <c r="AD325" s="210"/>
      <c r="AE325" s="210"/>
      <c r="AF325" s="210"/>
      <c r="AG325" s="210" t="s">
        <v>203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3" x14ac:dyDescent="0.2">
      <c r="A326" s="217"/>
      <c r="B326" s="218"/>
      <c r="C326" s="252" t="s">
        <v>1106</v>
      </c>
      <c r="D326" s="221"/>
      <c r="E326" s="222">
        <v>6.73</v>
      </c>
      <c r="F326" s="220"/>
      <c r="G326" s="220"/>
      <c r="H326" s="220"/>
      <c r="I326" s="220"/>
      <c r="J326" s="220"/>
      <c r="K326" s="220"/>
      <c r="L326" s="220"/>
      <c r="M326" s="220"/>
      <c r="N326" s="219"/>
      <c r="O326" s="219"/>
      <c r="P326" s="219"/>
      <c r="Q326" s="219"/>
      <c r="R326" s="220"/>
      <c r="S326" s="220"/>
      <c r="T326" s="220"/>
      <c r="U326" s="220"/>
      <c r="V326" s="220"/>
      <c r="W326" s="220"/>
      <c r="X326" s="220"/>
      <c r="Y326" s="220"/>
      <c r="Z326" s="210"/>
      <c r="AA326" s="210"/>
      <c r="AB326" s="210"/>
      <c r="AC326" s="210"/>
      <c r="AD326" s="210"/>
      <c r="AE326" s="210"/>
      <c r="AF326" s="210"/>
      <c r="AG326" s="210" t="s">
        <v>203</v>
      </c>
      <c r="AH326" s="210">
        <v>5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ht="22.5" outlineLevel="1" x14ac:dyDescent="0.2">
      <c r="A327" s="231">
        <v>48</v>
      </c>
      <c r="B327" s="232" t="s">
        <v>1107</v>
      </c>
      <c r="C327" s="250" t="s">
        <v>1108</v>
      </c>
      <c r="D327" s="233" t="s">
        <v>441</v>
      </c>
      <c r="E327" s="234">
        <v>126</v>
      </c>
      <c r="F327" s="235"/>
      <c r="G327" s="236">
        <f>ROUND(E327*F327,2)</f>
        <v>0</v>
      </c>
      <c r="H327" s="235"/>
      <c r="I327" s="236">
        <f>ROUND(E327*H327,2)</f>
        <v>0</v>
      </c>
      <c r="J327" s="235"/>
      <c r="K327" s="236">
        <f>ROUND(E327*J327,2)</f>
        <v>0</v>
      </c>
      <c r="L327" s="236">
        <v>21</v>
      </c>
      <c r="M327" s="236">
        <f>G327*(1+L327/100)</f>
        <v>0</v>
      </c>
      <c r="N327" s="234">
        <v>0</v>
      </c>
      <c r="O327" s="234">
        <f>ROUND(E327*N327,2)</f>
        <v>0</v>
      </c>
      <c r="P327" s="234">
        <v>0</v>
      </c>
      <c r="Q327" s="234">
        <f>ROUND(E327*P327,2)</f>
        <v>0</v>
      </c>
      <c r="R327" s="236"/>
      <c r="S327" s="236" t="s">
        <v>318</v>
      </c>
      <c r="T327" s="237" t="s">
        <v>413</v>
      </c>
      <c r="U327" s="220">
        <v>0</v>
      </c>
      <c r="V327" s="220">
        <f>ROUND(E327*U327,2)</f>
        <v>0</v>
      </c>
      <c r="W327" s="220"/>
      <c r="X327" s="220" t="s">
        <v>197</v>
      </c>
      <c r="Y327" s="220" t="s">
        <v>198</v>
      </c>
      <c r="Z327" s="210"/>
      <c r="AA327" s="210"/>
      <c r="AB327" s="210"/>
      <c r="AC327" s="210"/>
      <c r="AD327" s="210"/>
      <c r="AE327" s="210"/>
      <c r="AF327" s="210"/>
      <c r="AG327" s="210" t="s">
        <v>199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2" x14ac:dyDescent="0.2">
      <c r="A328" s="217"/>
      <c r="B328" s="218"/>
      <c r="C328" s="252" t="s">
        <v>1109</v>
      </c>
      <c r="D328" s="221"/>
      <c r="E328" s="222"/>
      <c r="F328" s="220"/>
      <c r="G328" s="220"/>
      <c r="H328" s="220"/>
      <c r="I328" s="220"/>
      <c r="J328" s="220"/>
      <c r="K328" s="220"/>
      <c r="L328" s="220"/>
      <c r="M328" s="220"/>
      <c r="N328" s="219"/>
      <c r="O328" s="219"/>
      <c r="P328" s="219"/>
      <c r="Q328" s="219"/>
      <c r="R328" s="220"/>
      <c r="S328" s="220"/>
      <c r="T328" s="220"/>
      <c r="U328" s="220"/>
      <c r="V328" s="220"/>
      <c r="W328" s="220"/>
      <c r="X328" s="220"/>
      <c r="Y328" s="220"/>
      <c r="Z328" s="210"/>
      <c r="AA328" s="210"/>
      <c r="AB328" s="210"/>
      <c r="AC328" s="210"/>
      <c r="AD328" s="210"/>
      <c r="AE328" s="210"/>
      <c r="AF328" s="210"/>
      <c r="AG328" s="210" t="s">
        <v>203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3" x14ac:dyDescent="0.2">
      <c r="A329" s="217"/>
      <c r="B329" s="218"/>
      <c r="C329" s="252" t="s">
        <v>304</v>
      </c>
      <c r="D329" s="221"/>
      <c r="E329" s="222"/>
      <c r="F329" s="220"/>
      <c r="G329" s="220"/>
      <c r="H329" s="220"/>
      <c r="I329" s="220"/>
      <c r="J329" s="220"/>
      <c r="K329" s="220"/>
      <c r="L329" s="220"/>
      <c r="M329" s="220"/>
      <c r="N329" s="219"/>
      <c r="O329" s="219"/>
      <c r="P329" s="219"/>
      <c r="Q329" s="219"/>
      <c r="R329" s="220"/>
      <c r="S329" s="220"/>
      <c r="T329" s="220"/>
      <c r="U329" s="220"/>
      <c r="V329" s="220"/>
      <c r="W329" s="220"/>
      <c r="X329" s="220"/>
      <c r="Y329" s="220"/>
      <c r="Z329" s="210"/>
      <c r="AA329" s="210"/>
      <c r="AB329" s="210"/>
      <c r="AC329" s="210"/>
      <c r="AD329" s="210"/>
      <c r="AE329" s="210"/>
      <c r="AF329" s="210"/>
      <c r="AG329" s="210" t="s">
        <v>203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3" x14ac:dyDescent="0.2">
      <c r="A330" s="217"/>
      <c r="B330" s="218"/>
      <c r="C330" s="252" t="s">
        <v>1110</v>
      </c>
      <c r="D330" s="221"/>
      <c r="E330" s="222">
        <v>126</v>
      </c>
      <c r="F330" s="220"/>
      <c r="G330" s="220"/>
      <c r="H330" s="220"/>
      <c r="I330" s="220"/>
      <c r="J330" s="220"/>
      <c r="K330" s="220"/>
      <c r="L330" s="220"/>
      <c r="M330" s="220"/>
      <c r="N330" s="219"/>
      <c r="O330" s="219"/>
      <c r="P330" s="219"/>
      <c r="Q330" s="219"/>
      <c r="R330" s="220"/>
      <c r="S330" s="220"/>
      <c r="T330" s="220"/>
      <c r="U330" s="220"/>
      <c r="V330" s="220"/>
      <c r="W330" s="220"/>
      <c r="X330" s="220"/>
      <c r="Y330" s="220"/>
      <c r="Z330" s="210"/>
      <c r="AA330" s="210"/>
      <c r="AB330" s="210"/>
      <c r="AC330" s="210"/>
      <c r="AD330" s="210"/>
      <c r="AE330" s="210"/>
      <c r="AF330" s="210"/>
      <c r="AG330" s="210" t="s">
        <v>203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">
      <c r="A331" s="231">
        <v>49</v>
      </c>
      <c r="B331" s="232" t="s">
        <v>1058</v>
      </c>
      <c r="C331" s="250" t="s">
        <v>1059</v>
      </c>
      <c r="D331" s="233" t="s">
        <v>322</v>
      </c>
      <c r="E331" s="234">
        <v>2.9611999999999998</v>
      </c>
      <c r="F331" s="235"/>
      <c r="G331" s="236">
        <f>ROUND(E331*F331,2)</f>
        <v>0</v>
      </c>
      <c r="H331" s="235"/>
      <c r="I331" s="236">
        <f>ROUND(E331*H331,2)</f>
        <v>0</v>
      </c>
      <c r="J331" s="235"/>
      <c r="K331" s="236">
        <f>ROUND(E331*J331,2)</f>
        <v>0</v>
      </c>
      <c r="L331" s="236">
        <v>21</v>
      </c>
      <c r="M331" s="236">
        <f>G331*(1+L331/100)</f>
        <v>0</v>
      </c>
      <c r="N331" s="234">
        <v>1E-3</v>
      </c>
      <c r="O331" s="234">
        <f>ROUND(E331*N331,2)</f>
        <v>0</v>
      </c>
      <c r="P331" s="234">
        <v>0</v>
      </c>
      <c r="Q331" s="234">
        <f>ROUND(E331*P331,2)</f>
        <v>0</v>
      </c>
      <c r="R331" s="236" t="s">
        <v>546</v>
      </c>
      <c r="S331" s="236" t="s">
        <v>196</v>
      </c>
      <c r="T331" s="237" t="s">
        <v>196</v>
      </c>
      <c r="U331" s="220">
        <v>0</v>
      </c>
      <c r="V331" s="220">
        <f>ROUND(E331*U331,2)</f>
        <v>0</v>
      </c>
      <c r="W331" s="220"/>
      <c r="X331" s="220" t="s">
        <v>547</v>
      </c>
      <c r="Y331" s="220" t="s">
        <v>198</v>
      </c>
      <c r="Z331" s="210"/>
      <c r="AA331" s="210"/>
      <c r="AB331" s="210"/>
      <c r="AC331" s="210"/>
      <c r="AD331" s="210"/>
      <c r="AE331" s="210"/>
      <c r="AF331" s="210"/>
      <c r="AG331" s="210" t="s">
        <v>548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2" x14ac:dyDescent="0.2">
      <c r="A332" s="217"/>
      <c r="B332" s="218"/>
      <c r="C332" s="252" t="s">
        <v>1111</v>
      </c>
      <c r="D332" s="221"/>
      <c r="E332" s="222"/>
      <c r="F332" s="220"/>
      <c r="G332" s="220"/>
      <c r="H332" s="220"/>
      <c r="I332" s="220"/>
      <c r="J332" s="220"/>
      <c r="K332" s="220"/>
      <c r="L332" s="220"/>
      <c r="M332" s="220"/>
      <c r="N332" s="219"/>
      <c r="O332" s="219"/>
      <c r="P332" s="219"/>
      <c r="Q332" s="219"/>
      <c r="R332" s="220"/>
      <c r="S332" s="220"/>
      <c r="T332" s="220"/>
      <c r="U332" s="220"/>
      <c r="V332" s="220"/>
      <c r="W332" s="220"/>
      <c r="X332" s="220"/>
      <c r="Y332" s="220"/>
      <c r="Z332" s="210"/>
      <c r="AA332" s="210"/>
      <c r="AB332" s="210"/>
      <c r="AC332" s="210"/>
      <c r="AD332" s="210"/>
      <c r="AE332" s="210"/>
      <c r="AF332" s="210"/>
      <c r="AG332" s="210" t="s">
        <v>203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">
      <c r="A333" s="217"/>
      <c r="B333" s="218"/>
      <c r="C333" s="252" t="s">
        <v>1061</v>
      </c>
      <c r="D333" s="221"/>
      <c r="E333" s="222"/>
      <c r="F333" s="220"/>
      <c r="G333" s="220"/>
      <c r="H333" s="220"/>
      <c r="I333" s="220"/>
      <c r="J333" s="220"/>
      <c r="K333" s="220"/>
      <c r="L333" s="220"/>
      <c r="M333" s="220"/>
      <c r="N333" s="219"/>
      <c r="O333" s="219"/>
      <c r="P333" s="219"/>
      <c r="Q333" s="219"/>
      <c r="R333" s="220"/>
      <c r="S333" s="220"/>
      <c r="T333" s="220"/>
      <c r="U333" s="220"/>
      <c r="V333" s="220"/>
      <c r="W333" s="220"/>
      <c r="X333" s="220"/>
      <c r="Y333" s="220"/>
      <c r="Z333" s="210"/>
      <c r="AA333" s="210"/>
      <c r="AB333" s="210"/>
      <c r="AC333" s="210"/>
      <c r="AD333" s="210"/>
      <c r="AE333" s="210"/>
      <c r="AF333" s="210"/>
      <c r="AG333" s="210" t="s">
        <v>203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3" x14ac:dyDescent="0.2">
      <c r="A334" s="217"/>
      <c r="B334" s="218"/>
      <c r="C334" s="261" t="s">
        <v>466</v>
      </c>
      <c r="D334" s="259"/>
      <c r="E334" s="260"/>
      <c r="F334" s="220"/>
      <c r="G334" s="220"/>
      <c r="H334" s="220"/>
      <c r="I334" s="220"/>
      <c r="J334" s="220"/>
      <c r="K334" s="220"/>
      <c r="L334" s="220"/>
      <c r="M334" s="220"/>
      <c r="N334" s="219"/>
      <c r="O334" s="219"/>
      <c r="P334" s="219"/>
      <c r="Q334" s="219"/>
      <c r="R334" s="220"/>
      <c r="S334" s="220"/>
      <c r="T334" s="220"/>
      <c r="U334" s="220"/>
      <c r="V334" s="220"/>
      <c r="W334" s="220"/>
      <c r="X334" s="220"/>
      <c r="Y334" s="220"/>
      <c r="Z334" s="210"/>
      <c r="AA334" s="210"/>
      <c r="AB334" s="210"/>
      <c r="AC334" s="210"/>
      <c r="AD334" s="210"/>
      <c r="AE334" s="210"/>
      <c r="AF334" s="210"/>
      <c r="AG334" s="210" t="s">
        <v>203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">
      <c r="A335" s="217"/>
      <c r="B335" s="218"/>
      <c r="C335" s="262" t="s">
        <v>1062</v>
      </c>
      <c r="D335" s="259"/>
      <c r="E335" s="260">
        <v>2.1999999999999999E-2</v>
      </c>
      <c r="F335" s="220"/>
      <c r="G335" s="220"/>
      <c r="H335" s="220"/>
      <c r="I335" s="220"/>
      <c r="J335" s="220"/>
      <c r="K335" s="220"/>
      <c r="L335" s="220"/>
      <c r="M335" s="220"/>
      <c r="N335" s="219"/>
      <c r="O335" s="219"/>
      <c r="P335" s="219"/>
      <c r="Q335" s="219"/>
      <c r="R335" s="220"/>
      <c r="S335" s="220"/>
      <c r="T335" s="220"/>
      <c r="U335" s="220"/>
      <c r="V335" s="220"/>
      <c r="W335" s="220"/>
      <c r="X335" s="220"/>
      <c r="Y335" s="220"/>
      <c r="Z335" s="210"/>
      <c r="AA335" s="210"/>
      <c r="AB335" s="210"/>
      <c r="AC335" s="210"/>
      <c r="AD335" s="210"/>
      <c r="AE335" s="210"/>
      <c r="AF335" s="210"/>
      <c r="AG335" s="210" t="s">
        <v>203</v>
      </c>
      <c r="AH335" s="210">
        <v>2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3" x14ac:dyDescent="0.2">
      <c r="A336" s="217"/>
      <c r="B336" s="218"/>
      <c r="C336" s="261" t="s">
        <v>468</v>
      </c>
      <c r="D336" s="259"/>
      <c r="E336" s="260"/>
      <c r="F336" s="220"/>
      <c r="G336" s="220"/>
      <c r="H336" s="220"/>
      <c r="I336" s="220"/>
      <c r="J336" s="220"/>
      <c r="K336" s="220"/>
      <c r="L336" s="220"/>
      <c r="M336" s="220"/>
      <c r="N336" s="219"/>
      <c r="O336" s="219"/>
      <c r="P336" s="219"/>
      <c r="Q336" s="219"/>
      <c r="R336" s="220"/>
      <c r="S336" s="220"/>
      <c r="T336" s="220"/>
      <c r="U336" s="220"/>
      <c r="V336" s="220"/>
      <c r="W336" s="220"/>
      <c r="X336" s="220"/>
      <c r="Y336" s="220"/>
      <c r="Z336" s="210"/>
      <c r="AA336" s="210"/>
      <c r="AB336" s="210"/>
      <c r="AC336" s="210"/>
      <c r="AD336" s="210"/>
      <c r="AE336" s="210"/>
      <c r="AF336" s="210"/>
      <c r="AG336" s="210" t="s">
        <v>203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">
      <c r="A337" s="217"/>
      <c r="B337" s="218"/>
      <c r="C337" s="252" t="s">
        <v>1063</v>
      </c>
      <c r="D337" s="221"/>
      <c r="E337" s="222">
        <v>2.9611999999999998</v>
      </c>
      <c r="F337" s="220"/>
      <c r="G337" s="220"/>
      <c r="H337" s="220"/>
      <c r="I337" s="220"/>
      <c r="J337" s="220"/>
      <c r="K337" s="220"/>
      <c r="L337" s="220"/>
      <c r="M337" s="220"/>
      <c r="N337" s="219"/>
      <c r="O337" s="219"/>
      <c r="P337" s="219"/>
      <c r="Q337" s="219"/>
      <c r="R337" s="220"/>
      <c r="S337" s="220"/>
      <c r="T337" s="220"/>
      <c r="U337" s="220"/>
      <c r="V337" s="220"/>
      <c r="W337" s="220"/>
      <c r="X337" s="220"/>
      <c r="Y337" s="220"/>
      <c r="Z337" s="210"/>
      <c r="AA337" s="210"/>
      <c r="AB337" s="210"/>
      <c r="AC337" s="210"/>
      <c r="AD337" s="210"/>
      <c r="AE337" s="210"/>
      <c r="AF337" s="210"/>
      <c r="AG337" s="210" t="s">
        <v>203</v>
      </c>
      <c r="AH337" s="210">
        <v>5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ht="22.5" outlineLevel="1" x14ac:dyDescent="0.2">
      <c r="A338" s="231">
        <v>50</v>
      </c>
      <c r="B338" s="232" t="s">
        <v>1112</v>
      </c>
      <c r="C338" s="250" t="s">
        <v>1113</v>
      </c>
      <c r="D338" s="233" t="s">
        <v>322</v>
      </c>
      <c r="E338" s="234">
        <v>126</v>
      </c>
      <c r="F338" s="235"/>
      <c r="G338" s="236">
        <f>ROUND(E338*F338,2)</f>
        <v>0</v>
      </c>
      <c r="H338" s="235"/>
      <c r="I338" s="236">
        <f>ROUND(E338*H338,2)</f>
        <v>0</v>
      </c>
      <c r="J338" s="235"/>
      <c r="K338" s="236">
        <f>ROUND(E338*J338,2)</f>
        <v>0</v>
      </c>
      <c r="L338" s="236">
        <v>21</v>
      </c>
      <c r="M338" s="236">
        <f>G338*(1+L338/100)</f>
        <v>0</v>
      </c>
      <c r="N338" s="234">
        <v>2.0000000000000002E-5</v>
      </c>
      <c r="O338" s="234">
        <f>ROUND(E338*N338,2)</f>
        <v>0</v>
      </c>
      <c r="P338" s="234">
        <v>0</v>
      </c>
      <c r="Q338" s="234">
        <f>ROUND(E338*P338,2)</f>
        <v>0</v>
      </c>
      <c r="R338" s="236" t="s">
        <v>546</v>
      </c>
      <c r="S338" s="236" t="s">
        <v>196</v>
      </c>
      <c r="T338" s="237" t="s">
        <v>196</v>
      </c>
      <c r="U338" s="220">
        <v>0</v>
      </c>
      <c r="V338" s="220">
        <f>ROUND(E338*U338,2)</f>
        <v>0</v>
      </c>
      <c r="W338" s="220"/>
      <c r="X338" s="220" t="s">
        <v>547</v>
      </c>
      <c r="Y338" s="220" t="s">
        <v>198</v>
      </c>
      <c r="Z338" s="210"/>
      <c r="AA338" s="210"/>
      <c r="AB338" s="210"/>
      <c r="AC338" s="210"/>
      <c r="AD338" s="210"/>
      <c r="AE338" s="210"/>
      <c r="AF338" s="210"/>
      <c r="AG338" s="210" t="s">
        <v>548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2" x14ac:dyDescent="0.2">
      <c r="A339" s="217"/>
      <c r="B339" s="218"/>
      <c r="C339" s="252" t="s">
        <v>1114</v>
      </c>
      <c r="D339" s="221"/>
      <c r="E339" s="222"/>
      <c r="F339" s="220"/>
      <c r="G339" s="220"/>
      <c r="H339" s="220"/>
      <c r="I339" s="220"/>
      <c r="J339" s="220"/>
      <c r="K339" s="220"/>
      <c r="L339" s="220"/>
      <c r="M339" s="220"/>
      <c r="N339" s="219"/>
      <c r="O339" s="219"/>
      <c r="P339" s="219"/>
      <c r="Q339" s="219"/>
      <c r="R339" s="220"/>
      <c r="S339" s="220"/>
      <c r="T339" s="220"/>
      <c r="U339" s="220"/>
      <c r="V339" s="220"/>
      <c r="W339" s="220"/>
      <c r="X339" s="220"/>
      <c r="Y339" s="220"/>
      <c r="Z339" s="210"/>
      <c r="AA339" s="210"/>
      <c r="AB339" s="210"/>
      <c r="AC339" s="210"/>
      <c r="AD339" s="210"/>
      <c r="AE339" s="210"/>
      <c r="AF339" s="210"/>
      <c r="AG339" s="210" t="s">
        <v>203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">
      <c r="A340" s="217"/>
      <c r="B340" s="218"/>
      <c r="C340" s="252" t="s">
        <v>1115</v>
      </c>
      <c r="D340" s="221"/>
      <c r="E340" s="222">
        <v>126</v>
      </c>
      <c r="F340" s="220"/>
      <c r="G340" s="220"/>
      <c r="H340" s="220"/>
      <c r="I340" s="220"/>
      <c r="J340" s="220"/>
      <c r="K340" s="220"/>
      <c r="L340" s="220"/>
      <c r="M340" s="220"/>
      <c r="N340" s="219"/>
      <c r="O340" s="219"/>
      <c r="P340" s="219"/>
      <c r="Q340" s="219"/>
      <c r="R340" s="220"/>
      <c r="S340" s="220"/>
      <c r="T340" s="220"/>
      <c r="U340" s="220"/>
      <c r="V340" s="220"/>
      <c r="W340" s="220"/>
      <c r="X340" s="220"/>
      <c r="Y340" s="220"/>
      <c r="Z340" s="210"/>
      <c r="AA340" s="210"/>
      <c r="AB340" s="210"/>
      <c r="AC340" s="210"/>
      <c r="AD340" s="210"/>
      <c r="AE340" s="210"/>
      <c r="AF340" s="210"/>
      <c r="AG340" s="210" t="s">
        <v>203</v>
      </c>
      <c r="AH340" s="210">
        <v>5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ht="22.5" outlineLevel="1" x14ac:dyDescent="0.2">
      <c r="A341" s="231">
        <v>51</v>
      </c>
      <c r="B341" s="232" t="s">
        <v>1116</v>
      </c>
      <c r="C341" s="250" t="s">
        <v>1117</v>
      </c>
      <c r="D341" s="233" t="s">
        <v>234</v>
      </c>
      <c r="E341" s="234">
        <v>141.33000000000001</v>
      </c>
      <c r="F341" s="235"/>
      <c r="G341" s="236">
        <f>ROUND(E341*F341,2)</f>
        <v>0</v>
      </c>
      <c r="H341" s="235"/>
      <c r="I341" s="236">
        <f>ROUND(E341*H341,2)</f>
        <v>0</v>
      </c>
      <c r="J341" s="235"/>
      <c r="K341" s="236">
        <f>ROUND(E341*J341,2)</f>
        <v>0</v>
      </c>
      <c r="L341" s="236">
        <v>21</v>
      </c>
      <c r="M341" s="236">
        <f>G341*(1+L341/100)</f>
        <v>0</v>
      </c>
      <c r="N341" s="234">
        <v>1.0800000000000001E-2</v>
      </c>
      <c r="O341" s="234">
        <f>ROUND(E341*N341,2)</f>
        <v>1.53</v>
      </c>
      <c r="P341" s="234">
        <v>0</v>
      </c>
      <c r="Q341" s="234">
        <f>ROUND(E341*P341,2)</f>
        <v>0</v>
      </c>
      <c r="R341" s="236" t="s">
        <v>546</v>
      </c>
      <c r="S341" s="236" t="s">
        <v>196</v>
      </c>
      <c r="T341" s="237" t="s">
        <v>196</v>
      </c>
      <c r="U341" s="220">
        <v>0</v>
      </c>
      <c r="V341" s="220">
        <f>ROUND(E341*U341,2)</f>
        <v>0</v>
      </c>
      <c r="W341" s="220"/>
      <c r="X341" s="220" t="s">
        <v>547</v>
      </c>
      <c r="Y341" s="220" t="s">
        <v>198</v>
      </c>
      <c r="Z341" s="210"/>
      <c r="AA341" s="210"/>
      <c r="AB341" s="210"/>
      <c r="AC341" s="210"/>
      <c r="AD341" s="210"/>
      <c r="AE341" s="210"/>
      <c r="AF341" s="210"/>
      <c r="AG341" s="210" t="s">
        <v>548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2" x14ac:dyDescent="0.2">
      <c r="A342" s="217"/>
      <c r="B342" s="218"/>
      <c r="C342" s="252" t="s">
        <v>1118</v>
      </c>
      <c r="D342" s="221"/>
      <c r="E342" s="222"/>
      <c r="F342" s="220"/>
      <c r="G342" s="220"/>
      <c r="H342" s="220"/>
      <c r="I342" s="220"/>
      <c r="J342" s="220"/>
      <c r="K342" s="220"/>
      <c r="L342" s="220"/>
      <c r="M342" s="220"/>
      <c r="N342" s="219"/>
      <c r="O342" s="219"/>
      <c r="P342" s="219"/>
      <c r="Q342" s="219"/>
      <c r="R342" s="220"/>
      <c r="S342" s="220"/>
      <c r="T342" s="220"/>
      <c r="U342" s="220"/>
      <c r="V342" s="220"/>
      <c r="W342" s="220"/>
      <c r="X342" s="220"/>
      <c r="Y342" s="220"/>
      <c r="Z342" s="210"/>
      <c r="AA342" s="210"/>
      <c r="AB342" s="210"/>
      <c r="AC342" s="210"/>
      <c r="AD342" s="210"/>
      <c r="AE342" s="210"/>
      <c r="AF342" s="210"/>
      <c r="AG342" s="210" t="s">
        <v>203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3" x14ac:dyDescent="0.2">
      <c r="A343" s="217"/>
      <c r="B343" s="218"/>
      <c r="C343" s="252" t="s">
        <v>1119</v>
      </c>
      <c r="D343" s="221"/>
      <c r="E343" s="222">
        <v>141.33000000000001</v>
      </c>
      <c r="F343" s="220"/>
      <c r="G343" s="220"/>
      <c r="H343" s="220"/>
      <c r="I343" s="220"/>
      <c r="J343" s="220"/>
      <c r="K343" s="220"/>
      <c r="L343" s="220"/>
      <c r="M343" s="220"/>
      <c r="N343" s="219"/>
      <c r="O343" s="219"/>
      <c r="P343" s="219"/>
      <c r="Q343" s="219"/>
      <c r="R343" s="220"/>
      <c r="S343" s="220"/>
      <c r="T343" s="220"/>
      <c r="U343" s="220"/>
      <c r="V343" s="220"/>
      <c r="W343" s="220"/>
      <c r="X343" s="220"/>
      <c r="Y343" s="220"/>
      <c r="Z343" s="210"/>
      <c r="AA343" s="210"/>
      <c r="AB343" s="210"/>
      <c r="AC343" s="210"/>
      <c r="AD343" s="210"/>
      <c r="AE343" s="210"/>
      <c r="AF343" s="210"/>
      <c r="AG343" s="210" t="s">
        <v>203</v>
      </c>
      <c r="AH343" s="210">
        <v>5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">
      <c r="A344" s="231">
        <v>52</v>
      </c>
      <c r="B344" s="232" t="s">
        <v>1064</v>
      </c>
      <c r="C344" s="250" t="s">
        <v>1065</v>
      </c>
      <c r="D344" s="233" t="s">
        <v>352</v>
      </c>
      <c r="E344" s="234">
        <v>1.3460000000000001</v>
      </c>
      <c r="F344" s="235"/>
      <c r="G344" s="236">
        <f>ROUND(E344*F344,2)</f>
        <v>0</v>
      </c>
      <c r="H344" s="235"/>
      <c r="I344" s="236">
        <f>ROUND(E344*H344,2)</f>
        <v>0</v>
      </c>
      <c r="J344" s="235"/>
      <c r="K344" s="236">
        <f>ROUND(E344*J344,2)</f>
        <v>0</v>
      </c>
      <c r="L344" s="236">
        <v>21</v>
      </c>
      <c r="M344" s="236">
        <f>G344*(1+L344/100)</f>
        <v>0</v>
      </c>
      <c r="N344" s="234">
        <v>1</v>
      </c>
      <c r="O344" s="234">
        <f>ROUND(E344*N344,2)</f>
        <v>1.35</v>
      </c>
      <c r="P344" s="234">
        <v>0</v>
      </c>
      <c r="Q344" s="234">
        <f>ROUND(E344*P344,2)</f>
        <v>0</v>
      </c>
      <c r="R344" s="236" t="s">
        <v>546</v>
      </c>
      <c r="S344" s="236" t="s">
        <v>196</v>
      </c>
      <c r="T344" s="237" t="s">
        <v>196</v>
      </c>
      <c r="U344" s="220">
        <v>0</v>
      </c>
      <c r="V344" s="220">
        <f>ROUND(E344*U344,2)</f>
        <v>0</v>
      </c>
      <c r="W344" s="220"/>
      <c r="X344" s="220" t="s">
        <v>547</v>
      </c>
      <c r="Y344" s="220" t="s">
        <v>198</v>
      </c>
      <c r="Z344" s="210"/>
      <c r="AA344" s="210"/>
      <c r="AB344" s="210"/>
      <c r="AC344" s="210"/>
      <c r="AD344" s="210"/>
      <c r="AE344" s="210"/>
      <c r="AF344" s="210"/>
      <c r="AG344" s="210" t="s">
        <v>548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2" x14ac:dyDescent="0.2">
      <c r="A345" s="217"/>
      <c r="B345" s="218"/>
      <c r="C345" s="252" t="s">
        <v>1120</v>
      </c>
      <c r="D345" s="221"/>
      <c r="E345" s="222"/>
      <c r="F345" s="220"/>
      <c r="G345" s="220"/>
      <c r="H345" s="220"/>
      <c r="I345" s="220"/>
      <c r="J345" s="220"/>
      <c r="K345" s="220"/>
      <c r="L345" s="220"/>
      <c r="M345" s="220"/>
      <c r="N345" s="219"/>
      <c r="O345" s="219"/>
      <c r="P345" s="219"/>
      <c r="Q345" s="219"/>
      <c r="R345" s="220"/>
      <c r="S345" s="220"/>
      <c r="T345" s="220"/>
      <c r="U345" s="220"/>
      <c r="V345" s="220"/>
      <c r="W345" s="220"/>
      <c r="X345" s="220"/>
      <c r="Y345" s="220"/>
      <c r="Z345" s="210"/>
      <c r="AA345" s="210"/>
      <c r="AB345" s="210"/>
      <c r="AC345" s="210"/>
      <c r="AD345" s="210"/>
      <c r="AE345" s="210"/>
      <c r="AF345" s="210"/>
      <c r="AG345" s="210" t="s">
        <v>203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3" x14ac:dyDescent="0.2">
      <c r="A346" s="217"/>
      <c r="B346" s="218"/>
      <c r="C346" s="261" t="s">
        <v>466</v>
      </c>
      <c r="D346" s="259"/>
      <c r="E346" s="260"/>
      <c r="F346" s="220"/>
      <c r="G346" s="220"/>
      <c r="H346" s="220"/>
      <c r="I346" s="220"/>
      <c r="J346" s="220"/>
      <c r="K346" s="220"/>
      <c r="L346" s="220"/>
      <c r="M346" s="220"/>
      <c r="N346" s="219"/>
      <c r="O346" s="219"/>
      <c r="P346" s="219"/>
      <c r="Q346" s="219"/>
      <c r="R346" s="220"/>
      <c r="S346" s="220"/>
      <c r="T346" s="220"/>
      <c r="U346" s="220"/>
      <c r="V346" s="220"/>
      <c r="W346" s="220"/>
      <c r="X346" s="220"/>
      <c r="Y346" s="220"/>
      <c r="Z346" s="210"/>
      <c r="AA346" s="210"/>
      <c r="AB346" s="210"/>
      <c r="AC346" s="210"/>
      <c r="AD346" s="210"/>
      <c r="AE346" s="210"/>
      <c r="AF346" s="210"/>
      <c r="AG346" s="210" t="s">
        <v>203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3" x14ac:dyDescent="0.2">
      <c r="A347" s="217"/>
      <c r="B347" s="218"/>
      <c r="C347" s="262" t="s">
        <v>1121</v>
      </c>
      <c r="D347" s="259"/>
      <c r="E347" s="260">
        <v>0.01</v>
      </c>
      <c r="F347" s="220"/>
      <c r="G347" s="220"/>
      <c r="H347" s="220"/>
      <c r="I347" s="220"/>
      <c r="J347" s="220"/>
      <c r="K347" s="220"/>
      <c r="L347" s="220"/>
      <c r="M347" s="220"/>
      <c r="N347" s="219"/>
      <c r="O347" s="219"/>
      <c r="P347" s="219"/>
      <c r="Q347" s="219"/>
      <c r="R347" s="220"/>
      <c r="S347" s="220"/>
      <c r="T347" s="220"/>
      <c r="U347" s="220"/>
      <c r="V347" s="220"/>
      <c r="W347" s="220"/>
      <c r="X347" s="220"/>
      <c r="Y347" s="220"/>
      <c r="Z347" s="210"/>
      <c r="AA347" s="210"/>
      <c r="AB347" s="210"/>
      <c r="AC347" s="210"/>
      <c r="AD347" s="210"/>
      <c r="AE347" s="210"/>
      <c r="AF347" s="210"/>
      <c r="AG347" s="210" t="s">
        <v>203</v>
      </c>
      <c r="AH347" s="210">
        <v>2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3" x14ac:dyDescent="0.2">
      <c r="A348" s="217"/>
      <c r="B348" s="218"/>
      <c r="C348" s="261" t="s">
        <v>468</v>
      </c>
      <c r="D348" s="259"/>
      <c r="E348" s="260"/>
      <c r="F348" s="220"/>
      <c r="G348" s="220"/>
      <c r="H348" s="220"/>
      <c r="I348" s="220"/>
      <c r="J348" s="220"/>
      <c r="K348" s="220"/>
      <c r="L348" s="220"/>
      <c r="M348" s="220"/>
      <c r="N348" s="219"/>
      <c r="O348" s="219"/>
      <c r="P348" s="219"/>
      <c r="Q348" s="219"/>
      <c r="R348" s="220"/>
      <c r="S348" s="220"/>
      <c r="T348" s="220"/>
      <c r="U348" s="220"/>
      <c r="V348" s="220"/>
      <c r="W348" s="220"/>
      <c r="X348" s="220"/>
      <c r="Y348" s="220"/>
      <c r="Z348" s="210"/>
      <c r="AA348" s="210"/>
      <c r="AB348" s="210"/>
      <c r="AC348" s="210"/>
      <c r="AD348" s="210"/>
      <c r="AE348" s="210"/>
      <c r="AF348" s="210"/>
      <c r="AG348" s="210" t="s">
        <v>203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3" x14ac:dyDescent="0.2">
      <c r="A349" s="217"/>
      <c r="B349" s="218"/>
      <c r="C349" s="252" t="s">
        <v>1122</v>
      </c>
      <c r="D349" s="221"/>
      <c r="E349" s="222">
        <v>1.3460000000000001</v>
      </c>
      <c r="F349" s="220"/>
      <c r="G349" s="220"/>
      <c r="H349" s="220"/>
      <c r="I349" s="220"/>
      <c r="J349" s="220"/>
      <c r="K349" s="220"/>
      <c r="L349" s="220"/>
      <c r="M349" s="220"/>
      <c r="N349" s="219"/>
      <c r="O349" s="219"/>
      <c r="P349" s="219"/>
      <c r="Q349" s="219"/>
      <c r="R349" s="220"/>
      <c r="S349" s="220"/>
      <c r="T349" s="220"/>
      <c r="U349" s="220"/>
      <c r="V349" s="220"/>
      <c r="W349" s="220"/>
      <c r="X349" s="220"/>
      <c r="Y349" s="220"/>
      <c r="Z349" s="210"/>
      <c r="AA349" s="210"/>
      <c r="AB349" s="210"/>
      <c r="AC349" s="210"/>
      <c r="AD349" s="210"/>
      <c r="AE349" s="210"/>
      <c r="AF349" s="210"/>
      <c r="AG349" s="210" t="s">
        <v>203</v>
      </c>
      <c r="AH349" s="210">
        <v>5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">
      <c r="A350" s="231">
        <v>53</v>
      </c>
      <c r="B350" s="232" t="s">
        <v>1069</v>
      </c>
      <c r="C350" s="250" t="s">
        <v>1070</v>
      </c>
      <c r="D350" s="233" t="s">
        <v>352</v>
      </c>
      <c r="E350" s="234">
        <v>4.0380000000000003</v>
      </c>
      <c r="F350" s="235"/>
      <c r="G350" s="236">
        <f>ROUND(E350*F350,2)</f>
        <v>0</v>
      </c>
      <c r="H350" s="235"/>
      <c r="I350" s="236">
        <f>ROUND(E350*H350,2)</f>
        <v>0</v>
      </c>
      <c r="J350" s="235"/>
      <c r="K350" s="236">
        <f>ROUND(E350*J350,2)</f>
        <v>0</v>
      </c>
      <c r="L350" s="236">
        <v>21</v>
      </c>
      <c r="M350" s="236">
        <f>G350*(1+L350/100)</f>
        <v>0</v>
      </c>
      <c r="N350" s="234">
        <v>1</v>
      </c>
      <c r="O350" s="234">
        <f>ROUND(E350*N350,2)</f>
        <v>4.04</v>
      </c>
      <c r="P350" s="234">
        <v>0</v>
      </c>
      <c r="Q350" s="234">
        <f>ROUND(E350*P350,2)</f>
        <v>0</v>
      </c>
      <c r="R350" s="236" t="s">
        <v>546</v>
      </c>
      <c r="S350" s="236" t="s">
        <v>196</v>
      </c>
      <c r="T350" s="237" t="s">
        <v>196</v>
      </c>
      <c r="U350" s="220">
        <v>0</v>
      </c>
      <c r="V350" s="220">
        <f>ROUND(E350*U350,2)</f>
        <v>0</v>
      </c>
      <c r="W350" s="220"/>
      <c r="X350" s="220" t="s">
        <v>547</v>
      </c>
      <c r="Y350" s="220" t="s">
        <v>198</v>
      </c>
      <c r="Z350" s="210"/>
      <c r="AA350" s="210"/>
      <c r="AB350" s="210"/>
      <c r="AC350" s="210"/>
      <c r="AD350" s="210"/>
      <c r="AE350" s="210"/>
      <c r="AF350" s="210"/>
      <c r="AG350" s="210" t="s">
        <v>548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2" x14ac:dyDescent="0.2">
      <c r="A351" s="217"/>
      <c r="B351" s="218"/>
      <c r="C351" s="252" t="s">
        <v>1123</v>
      </c>
      <c r="D351" s="221"/>
      <c r="E351" s="222"/>
      <c r="F351" s="220"/>
      <c r="G351" s="220"/>
      <c r="H351" s="220"/>
      <c r="I351" s="220"/>
      <c r="J351" s="220"/>
      <c r="K351" s="220"/>
      <c r="L351" s="220"/>
      <c r="M351" s="220"/>
      <c r="N351" s="219"/>
      <c r="O351" s="219"/>
      <c r="P351" s="219"/>
      <c r="Q351" s="219"/>
      <c r="R351" s="220"/>
      <c r="S351" s="220"/>
      <c r="T351" s="220"/>
      <c r="U351" s="220"/>
      <c r="V351" s="220"/>
      <c r="W351" s="220"/>
      <c r="X351" s="220"/>
      <c r="Y351" s="220"/>
      <c r="Z351" s="210"/>
      <c r="AA351" s="210"/>
      <c r="AB351" s="210"/>
      <c r="AC351" s="210"/>
      <c r="AD351" s="210"/>
      <c r="AE351" s="210"/>
      <c r="AF351" s="210"/>
      <c r="AG351" s="210" t="s">
        <v>203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3" x14ac:dyDescent="0.2">
      <c r="A352" s="217"/>
      <c r="B352" s="218"/>
      <c r="C352" s="261" t="s">
        <v>466</v>
      </c>
      <c r="D352" s="259"/>
      <c r="E352" s="260"/>
      <c r="F352" s="220"/>
      <c r="G352" s="220"/>
      <c r="H352" s="220"/>
      <c r="I352" s="220"/>
      <c r="J352" s="220"/>
      <c r="K352" s="220"/>
      <c r="L352" s="220"/>
      <c r="M352" s="220"/>
      <c r="N352" s="219"/>
      <c r="O352" s="219"/>
      <c r="P352" s="219"/>
      <c r="Q352" s="219"/>
      <c r="R352" s="220"/>
      <c r="S352" s="220"/>
      <c r="T352" s="220"/>
      <c r="U352" s="220"/>
      <c r="V352" s="220"/>
      <c r="W352" s="220"/>
      <c r="X352" s="220"/>
      <c r="Y352" s="220"/>
      <c r="Z352" s="210"/>
      <c r="AA352" s="210"/>
      <c r="AB352" s="210"/>
      <c r="AC352" s="210"/>
      <c r="AD352" s="210"/>
      <c r="AE352" s="210"/>
      <c r="AF352" s="210"/>
      <c r="AG352" s="210" t="s">
        <v>203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3" x14ac:dyDescent="0.2">
      <c r="A353" s="217"/>
      <c r="B353" s="218"/>
      <c r="C353" s="262" t="s">
        <v>1124</v>
      </c>
      <c r="D353" s="259"/>
      <c r="E353" s="260">
        <v>0.03</v>
      </c>
      <c r="F353" s="220"/>
      <c r="G353" s="220"/>
      <c r="H353" s="220"/>
      <c r="I353" s="220"/>
      <c r="J353" s="220"/>
      <c r="K353" s="220"/>
      <c r="L353" s="220"/>
      <c r="M353" s="220"/>
      <c r="N353" s="219"/>
      <c r="O353" s="219"/>
      <c r="P353" s="219"/>
      <c r="Q353" s="219"/>
      <c r="R353" s="220"/>
      <c r="S353" s="220"/>
      <c r="T353" s="220"/>
      <c r="U353" s="220"/>
      <c r="V353" s="220"/>
      <c r="W353" s="220"/>
      <c r="X353" s="220"/>
      <c r="Y353" s="220"/>
      <c r="Z353" s="210"/>
      <c r="AA353" s="210"/>
      <c r="AB353" s="210"/>
      <c r="AC353" s="210"/>
      <c r="AD353" s="210"/>
      <c r="AE353" s="210"/>
      <c r="AF353" s="210"/>
      <c r="AG353" s="210" t="s">
        <v>203</v>
      </c>
      <c r="AH353" s="210">
        <v>2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3" x14ac:dyDescent="0.2">
      <c r="A354" s="217"/>
      <c r="B354" s="218"/>
      <c r="C354" s="261" t="s">
        <v>468</v>
      </c>
      <c r="D354" s="259"/>
      <c r="E354" s="260"/>
      <c r="F354" s="220"/>
      <c r="G354" s="220"/>
      <c r="H354" s="220"/>
      <c r="I354" s="220"/>
      <c r="J354" s="220"/>
      <c r="K354" s="220"/>
      <c r="L354" s="220"/>
      <c r="M354" s="220"/>
      <c r="N354" s="219"/>
      <c r="O354" s="219"/>
      <c r="P354" s="219"/>
      <c r="Q354" s="219"/>
      <c r="R354" s="220"/>
      <c r="S354" s="220"/>
      <c r="T354" s="220"/>
      <c r="U354" s="220"/>
      <c r="V354" s="220"/>
      <c r="W354" s="220"/>
      <c r="X354" s="220"/>
      <c r="Y354" s="220"/>
      <c r="Z354" s="210"/>
      <c r="AA354" s="210"/>
      <c r="AB354" s="210"/>
      <c r="AC354" s="210"/>
      <c r="AD354" s="210"/>
      <c r="AE354" s="210"/>
      <c r="AF354" s="210"/>
      <c r="AG354" s="210" t="s">
        <v>203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3" x14ac:dyDescent="0.2">
      <c r="A355" s="217"/>
      <c r="B355" s="218"/>
      <c r="C355" s="252" t="s">
        <v>1125</v>
      </c>
      <c r="D355" s="221"/>
      <c r="E355" s="222">
        <v>4.0380000000000003</v>
      </c>
      <c r="F355" s="220"/>
      <c r="G355" s="220"/>
      <c r="H355" s="220"/>
      <c r="I355" s="220"/>
      <c r="J355" s="220"/>
      <c r="K355" s="220"/>
      <c r="L355" s="220"/>
      <c r="M355" s="220"/>
      <c r="N355" s="219"/>
      <c r="O355" s="219"/>
      <c r="P355" s="219"/>
      <c r="Q355" s="219"/>
      <c r="R355" s="220"/>
      <c r="S355" s="220"/>
      <c r="T355" s="220"/>
      <c r="U355" s="220"/>
      <c r="V355" s="220"/>
      <c r="W355" s="220"/>
      <c r="X355" s="220"/>
      <c r="Y355" s="220"/>
      <c r="Z355" s="210"/>
      <c r="AA355" s="210"/>
      <c r="AB355" s="210"/>
      <c r="AC355" s="210"/>
      <c r="AD355" s="210"/>
      <c r="AE355" s="210"/>
      <c r="AF355" s="210"/>
      <c r="AG355" s="210" t="s">
        <v>203</v>
      </c>
      <c r="AH355" s="210">
        <v>5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">
      <c r="A356" s="231">
        <v>54</v>
      </c>
      <c r="B356" s="232" t="s">
        <v>1076</v>
      </c>
      <c r="C356" s="250" t="s">
        <v>1077</v>
      </c>
      <c r="D356" s="233" t="s">
        <v>352</v>
      </c>
      <c r="E356" s="234">
        <v>4.0380000000000003</v>
      </c>
      <c r="F356" s="235"/>
      <c r="G356" s="236">
        <f>ROUND(E356*F356,2)</f>
        <v>0</v>
      </c>
      <c r="H356" s="235"/>
      <c r="I356" s="236">
        <f>ROUND(E356*H356,2)</f>
        <v>0</v>
      </c>
      <c r="J356" s="235"/>
      <c r="K356" s="236">
        <f>ROUND(E356*J356,2)</f>
        <v>0</v>
      </c>
      <c r="L356" s="236">
        <v>21</v>
      </c>
      <c r="M356" s="236">
        <f>G356*(1+L356/100)</f>
        <v>0</v>
      </c>
      <c r="N356" s="234">
        <v>1</v>
      </c>
      <c r="O356" s="234">
        <f>ROUND(E356*N356,2)</f>
        <v>4.04</v>
      </c>
      <c r="P356" s="234">
        <v>0</v>
      </c>
      <c r="Q356" s="234">
        <f>ROUND(E356*P356,2)</f>
        <v>0</v>
      </c>
      <c r="R356" s="236" t="s">
        <v>546</v>
      </c>
      <c r="S356" s="236" t="s">
        <v>196</v>
      </c>
      <c r="T356" s="237" t="s">
        <v>196</v>
      </c>
      <c r="U356" s="220">
        <v>0</v>
      </c>
      <c r="V356" s="220">
        <f>ROUND(E356*U356,2)</f>
        <v>0</v>
      </c>
      <c r="W356" s="220"/>
      <c r="X356" s="220" t="s">
        <v>547</v>
      </c>
      <c r="Y356" s="220" t="s">
        <v>198</v>
      </c>
      <c r="Z356" s="210"/>
      <c r="AA356" s="210"/>
      <c r="AB356" s="210"/>
      <c r="AC356" s="210"/>
      <c r="AD356" s="210"/>
      <c r="AE356" s="210"/>
      <c r="AF356" s="210"/>
      <c r="AG356" s="210" t="s">
        <v>548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2" x14ac:dyDescent="0.2">
      <c r="A357" s="217"/>
      <c r="B357" s="218"/>
      <c r="C357" s="252" t="s">
        <v>1126</v>
      </c>
      <c r="D357" s="221"/>
      <c r="E357" s="222"/>
      <c r="F357" s="220"/>
      <c r="G357" s="220"/>
      <c r="H357" s="220"/>
      <c r="I357" s="220"/>
      <c r="J357" s="220"/>
      <c r="K357" s="220"/>
      <c r="L357" s="220"/>
      <c r="M357" s="220"/>
      <c r="N357" s="219"/>
      <c r="O357" s="219"/>
      <c r="P357" s="219"/>
      <c r="Q357" s="219"/>
      <c r="R357" s="220"/>
      <c r="S357" s="220"/>
      <c r="T357" s="220"/>
      <c r="U357" s="220"/>
      <c r="V357" s="220"/>
      <c r="W357" s="220"/>
      <c r="X357" s="220"/>
      <c r="Y357" s="220"/>
      <c r="Z357" s="210"/>
      <c r="AA357" s="210"/>
      <c r="AB357" s="210"/>
      <c r="AC357" s="210"/>
      <c r="AD357" s="210"/>
      <c r="AE357" s="210"/>
      <c r="AF357" s="210"/>
      <c r="AG357" s="210" t="s">
        <v>203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3" x14ac:dyDescent="0.2">
      <c r="A358" s="217"/>
      <c r="B358" s="218"/>
      <c r="C358" s="261" t="s">
        <v>466</v>
      </c>
      <c r="D358" s="259"/>
      <c r="E358" s="260"/>
      <c r="F358" s="220"/>
      <c r="G358" s="220"/>
      <c r="H358" s="220"/>
      <c r="I358" s="220"/>
      <c r="J358" s="220"/>
      <c r="K358" s="220"/>
      <c r="L358" s="220"/>
      <c r="M358" s="220"/>
      <c r="N358" s="219"/>
      <c r="O358" s="219"/>
      <c r="P358" s="219"/>
      <c r="Q358" s="219"/>
      <c r="R358" s="220"/>
      <c r="S358" s="220"/>
      <c r="T358" s="220"/>
      <c r="U358" s="220"/>
      <c r="V358" s="220"/>
      <c r="W358" s="220"/>
      <c r="X358" s="220"/>
      <c r="Y358" s="220"/>
      <c r="Z358" s="210"/>
      <c r="AA358" s="210"/>
      <c r="AB358" s="210"/>
      <c r="AC358" s="210"/>
      <c r="AD358" s="210"/>
      <c r="AE358" s="210"/>
      <c r="AF358" s="210"/>
      <c r="AG358" s="210" t="s">
        <v>203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3" x14ac:dyDescent="0.2">
      <c r="A359" s="217"/>
      <c r="B359" s="218"/>
      <c r="C359" s="262" t="s">
        <v>1127</v>
      </c>
      <c r="D359" s="259"/>
      <c r="E359" s="260">
        <v>0.03</v>
      </c>
      <c r="F359" s="220"/>
      <c r="G359" s="220"/>
      <c r="H359" s="220"/>
      <c r="I359" s="220"/>
      <c r="J359" s="220"/>
      <c r="K359" s="220"/>
      <c r="L359" s="220"/>
      <c r="M359" s="220"/>
      <c r="N359" s="219"/>
      <c r="O359" s="219"/>
      <c r="P359" s="219"/>
      <c r="Q359" s="219"/>
      <c r="R359" s="220"/>
      <c r="S359" s="220"/>
      <c r="T359" s="220"/>
      <c r="U359" s="220"/>
      <c r="V359" s="220"/>
      <c r="W359" s="220"/>
      <c r="X359" s="220"/>
      <c r="Y359" s="220"/>
      <c r="Z359" s="210"/>
      <c r="AA359" s="210"/>
      <c r="AB359" s="210"/>
      <c r="AC359" s="210"/>
      <c r="AD359" s="210"/>
      <c r="AE359" s="210"/>
      <c r="AF359" s="210"/>
      <c r="AG359" s="210" t="s">
        <v>203</v>
      </c>
      <c r="AH359" s="210">
        <v>2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3" x14ac:dyDescent="0.2">
      <c r="A360" s="217"/>
      <c r="B360" s="218"/>
      <c r="C360" s="261" t="s">
        <v>468</v>
      </c>
      <c r="D360" s="259"/>
      <c r="E360" s="260"/>
      <c r="F360" s="220"/>
      <c r="G360" s="220"/>
      <c r="H360" s="220"/>
      <c r="I360" s="220"/>
      <c r="J360" s="220"/>
      <c r="K360" s="220"/>
      <c r="L360" s="220"/>
      <c r="M360" s="220"/>
      <c r="N360" s="219"/>
      <c r="O360" s="219"/>
      <c r="P360" s="219"/>
      <c r="Q360" s="219"/>
      <c r="R360" s="220"/>
      <c r="S360" s="220"/>
      <c r="T360" s="220"/>
      <c r="U360" s="220"/>
      <c r="V360" s="220"/>
      <c r="W360" s="220"/>
      <c r="X360" s="220"/>
      <c r="Y360" s="220"/>
      <c r="Z360" s="210"/>
      <c r="AA360" s="210"/>
      <c r="AB360" s="210"/>
      <c r="AC360" s="210"/>
      <c r="AD360" s="210"/>
      <c r="AE360" s="210"/>
      <c r="AF360" s="210"/>
      <c r="AG360" s="210" t="s">
        <v>203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3" x14ac:dyDescent="0.2">
      <c r="A361" s="217"/>
      <c r="B361" s="218"/>
      <c r="C361" s="252" t="s">
        <v>1125</v>
      </c>
      <c r="D361" s="221"/>
      <c r="E361" s="222">
        <v>4.0380000000000003</v>
      </c>
      <c r="F361" s="220"/>
      <c r="G361" s="220"/>
      <c r="H361" s="220"/>
      <c r="I361" s="220"/>
      <c r="J361" s="220"/>
      <c r="K361" s="220"/>
      <c r="L361" s="220"/>
      <c r="M361" s="220"/>
      <c r="N361" s="219"/>
      <c r="O361" s="219"/>
      <c r="P361" s="219"/>
      <c r="Q361" s="219"/>
      <c r="R361" s="220"/>
      <c r="S361" s="220"/>
      <c r="T361" s="220"/>
      <c r="U361" s="220"/>
      <c r="V361" s="220"/>
      <c r="W361" s="220"/>
      <c r="X361" s="220"/>
      <c r="Y361" s="220"/>
      <c r="Z361" s="210"/>
      <c r="AA361" s="210"/>
      <c r="AB361" s="210"/>
      <c r="AC361" s="210"/>
      <c r="AD361" s="210"/>
      <c r="AE361" s="210"/>
      <c r="AF361" s="210"/>
      <c r="AG361" s="210" t="s">
        <v>203</v>
      </c>
      <c r="AH361" s="210">
        <v>5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ht="22.5" outlineLevel="1" x14ac:dyDescent="0.2">
      <c r="A362" s="231">
        <v>55</v>
      </c>
      <c r="B362" s="232" t="s">
        <v>577</v>
      </c>
      <c r="C362" s="250" t="s">
        <v>578</v>
      </c>
      <c r="D362" s="233" t="s">
        <v>234</v>
      </c>
      <c r="E362" s="234">
        <v>2.1</v>
      </c>
      <c r="F362" s="235"/>
      <c r="G362" s="236">
        <f>ROUND(E362*F362,2)</f>
        <v>0</v>
      </c>
      <c r="H362" s="235"/>
      <c r="I362" s="236">
        <f>ROUND(E362*H362,2)</f>
        <v>0</v>
      </c>
      <c r="J362" s="235"/>
      <c r="K362" s="236">
        <f>ROUND(E362*J362,2)</f>
        <v>0</v>
      </c>
      <c r="L362" s="236">
        <v>21</v>
      </c>
      <c r="M362" s="236">
        <f>G362*(1+L362/100)</f>
        <v>0</v>
      </c>
      <c r="N362" s="234">
        <v>0.129</v>
      </c>
      <c r="O362" s="234">
        <f>ROUND(E362*N362,2)</f>
        <v>0.27</v>
      </c>
      <c r="P362" s="234">
        <v>0</v>
      </c>
      <c r="Q362" s="234">
        <f>ROUND(E362*P362,2)</f>
        <v>0</v>
      </c>
      <c r="R362" s="236" t="s">
        <v>546</v>
      </c>
      <c r="S362" s="236" t="s">
        <v>196</v>
      </c>
      <c r="T362" s="237" t="s">
        <v>196</v>
      </c>
      <c r="U362" s="220">
        <v>0</v>
      </c>
      <c r="V362" s="220">
        <f>ROUND(E362*U362,2)</f>
        <v>0</v>
      </c>
      <c r="W362" s="220"/>
      <c r="X362" s="220" t="s">
        <v>547</v>
      </c>
      <c r="Y362" s="220" t="s">
        <v>198</v>
      </c>
      <c r="Z362" s="210"/>
      <c r="AA362" s="210"/>
      <c r="AB362" s="210"/>
      <c r="AC362" s="210"/>
      <c r="AD362" s="210"/>
      <c r="AE362" s="210"/>
      <c r="AF362" s="210"/>
      <c r="AG362" s="210" t="s">
        <v>548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2" x14ac:dyDescent="0.2">
      <c r="A363" s="217"/>
      <c r="B363" s="218"/>
      <c r="C363" s="252" t="s">
        <v>1128</v>
      </c>
      <c r="D363" s="221"/>
      <c r="E363" s="222"/>
      <c r="F363" s="220"/>
      <c r="G363" s="220"/>
      <c r="H363" s="220"/>
      <c r="I363" s="220"/>
      <c r="J363" s="220"/>
      <c r="K363" s="220"/>
      <c r="L363" s="220"/>
      <c r="M363" s="220"/>
      <c r="N363" s="219"/>
      <c r="O363" s="219"/>
      <c r="P363" s="219"/>
      <c r="Q363" s="219"/>
      <c r="R363" s="220"/>
      <c r="S363" s="220"/>
      <c r="T363" s="220"/>
      <c r="U363" s="220"/>
      <c r="V363" s="220"/>
      <c r="W363" s="220"/>
      <c r="X363" s="220"/>
      <c r="Y363" s="220"/>
      <c r="Z363" s="210"/>
      <c r="AA363" s="210"/>
      <c r="AB363" s="210"/>
      <c r="AC363" s="210"/>
      <c r="AD363" s="210"/>
      <c r="AE363" s="210"/>
      <c r="AF363" s="210"/>
      <c r="AG363" s="210" t="s">
        <v>203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">
      <c r="A364" s="217"/>
      <c r="B364" s="218"/>
      <c r="C364" s="252" t="s">
        <v>1129</v>
      </c>
      <c r="D364" s="221"/>
      <c r="E364" s="222">
        <v>2.1</v>
      </c>
      <c r="F364" s="220"/>
      <c r="G364" s="220"/>
      <c r="H364" s="220"/>
      <c r="I364" s="220"/>
      <c r="J364" s="220"/>
      <c r="K364" s="220"/>
      <c r="L364" s="220"/>
      <c r="M364" s="220"/>
      <c r="N364" s="219"/>
      <c r="O364" s="219"/>
      <c r="P364" s="219"/>
      <c r="Q364" s="219"/>
      <c r="R364" s="220"/>
      <c r="S364" s="220"/>
      <c r="T364" s="220"/>
      <c r="U364" s="220"/>
      <c r="V364" s="220"/>
      <c r="W364" s="220"/>
      <c r="X364" s="220"/>
      <c r="Y364" s="220"/>
      <c r="Z364" s="210"/>
      <c r="AA364" s="210"/>
      <c r="AB364" s="210"/>
      <c r="AC364" s="210"/>
      <c r="AD364" s="210"/>
      <c r="AE364" s="210"/>
      <c r="AF364" s="210"/>
      <c r="AG364" s="210" t="s">
        <v>203</v>
      </c>
      <c r="AH364" s="210">
        <v>5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">
      <c r="A365" s="231">
        <v>56</v>
      </c>
      <c r="B365" s="232" t="s">
        <v>1130</v>
      </c>
      <c r="C365" s="250" t="s">
        <v>1131</v>
      </c>
      <c r="D365" s="233" t="s">
        <v>234</v>
      </c>
      <c r="E365" s="234">
        <v>19.32</v>
      </c>
      <c r="F365" s="235"/>
      <c r="G365" s="236">
        <f>ROUND(E365*F365,2)</f>
        <v>0</v>
      </c>
      <c r="H365" s="235"/>
      <c r="I365" s="236">
        <f>ROUND(E365*H365,2)</f>
        <v>0</v>
      </c>
      <c r="J365" s="235"/>
      <c r="K365" s="236">
        <f>ROUND(E365*J365,2)</f>
        <v>0</v>
      </c>
      <c r="L365" s="236">
        <v>21</v>
      </c>
      <c r="M365" s="236">
        <f>G365*(1+L365/100)</f>
        <v>0</v>
      </c>
      <c r="N365" s="234">
        <v>0.17244999999999999</v>
      </c>
      <c r="O365" s="234">
        <f>ROUND(E365*N365,2)</f>
        <v>3.33</v>
      </c>
      <c r="P365" s="234">
        <v>0</v>
      </c>
      <c r="Q365" s="234">
        <f>ROUND(E365*P365,2)</f>
        <v>0</v>
      </c>
      <c r="R365" s="236" t="s">
        <v>546</v>
      </c>
      <c r="S365" s="236" t="s">
        <v>196</v>
      </c>
      <c r="T365" s="237" t="s">
        <v>196</v>
      </c>
      <c r="U365" s="220">
        <v>0</v>
      </c>
      <c r="V365" s="220">
        <f>ROUND(E365*U365,2)</f>
        <v>0</v>
      </c>
      <c r="W365" s="220"/>
      <c r="X365" s="220" t="s">
        <v>547</v>
      </c>
      <c r="Y365" s="220" t="s">
        <v>198</v>
      </c>
      <c r="Z365" s="210"/>
      <c r="AA365" s="210"/>
      <c r="AB365" s="210"/>
      <c r="AC365" s="210"/>
      <c r="AD365" s="210"/>
      <c r="AE365" s="210"/>
      <c r="AF365" s="210"/>
      <c r="AG365" s="210" t="s">
        <v>548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2" x14ac:dyDescent="0.2">
      <c r="A366" s="217"/>
      <c r="B366" s="218"/>
      <c r="C366" s="252" t="s">
        <v>1132</v>
      </c>
      <c r="D366" s="221"/>
      <c r="E366" s="222"/>
      <c r="F366" s="220"/>
      <c r="G366" s="220"/>
      <c r="H366" s="220"/>
      <c r="I366" s="220"/>
      <c r="J366" s="220"/>
      <c r="K366" s="220"/>
      <c r="L366" s="220"/>
      <c r="M366" s="220"/>
      <c r="N366" s="219"/>
      <c r="O366" s="219"/>
      <c r="P366" s="219"/>
      <c r="Q366" s="219"/>
      <c r="R366" s="220"/>
      <c r="S366" s="220"/>
      <c r="T366" s="220"/>
      <c r="U366" s="220"/>
      <c r="V366" s="220"/>
      <c r="W366" s="220"/>
      <c r="X366" s="220"/>
      <c r="Y366" s="220"/>
      <c r="Z366" s="210"/>
      <c r="AA366" s="210"/>
      <c r="AB366" s="210"/>
      <c r="AC366" s="210"/>
      <c r="AD366" s="210"/>
      <c r="AE366" s="210"/>
      <c r="AF366" s="210"/>
      <c r="AG366" s="210" t="s">
        <v>203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3" x14ac:dyDescent="0.2">
      <c r="A367" s="217"/>
      <c r="B367" s="218"/>
      <c r="C367" s="252" t="s">
        <v>1133</v>
      </c>
      <c r="D367" s="221"/>
      <c r="E367" s="222">
        <v>19.32</v>
      </c>
      <c r="F367" s="220"/>
      <c r="G367" s="220"/>
      <c r="H367" s="220"/>
      <c r="I367" s="220"/>
      <c r="J367" s="220"/>
      <c r="K367" s="220"/>
      <c r="L367" s="220"/>
      <c r="M367" s="220"/>
      <c r="N367" s="219"/>
      <c r="O367" s="219"/>
      <c r="P367" s="219"/>
      <c r="Q367" s="219"/>
      <c r="R367" s="220"/>
      <c r="S367" s="220"/>
      <c r="T367" s="220"/>
      <c r="U367" s="220"/>
      <c r="V367" s="220"/>
      <c r="W367" s="220"/>
      <c r="X367" s="220"/>
      <c r="Y367" s="220"/>
      <c r="Z367" s="210"/>
      <c r="AA367" s="210"/>
      <c r="AB367" s="210"/>
      <c r="AC367" s="210"/>
      <c r="AD367" s="210"/>
      <c r="AE367" s="210"/>
      <c r="AF367" s="210"/>
      <c r="AG367" s="210" t="s">
        <v>203</v>
      </c>
      <c r="AH367" s="210">
        <v>5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x14ac:dyDescent="0.2">
      <c r="A368" s="224" t="s">
        <v>190</v>
      </c>
      <c r="B368" s="225" t="s">
        <v>148</v>
      </c>
      <c r="C368" s="249" t="s">
        <v>149</v>
      </c>
      <c r="D368" s="226"/>
      <c r="E368" s="227"/>
      <c r="F368" s="228"/>
      <c r="G368" s="228">
        <f>SUMIF(AG369:AG429,"&lt;&gt;NOR",G369:G429)</f>
        <v>0</v>
      </c>
      <c r="H368" s="228"/>
      <c r="I368" s="228">
        <f>SUM(I369:I429)</f>
        <v>0</v>
      </c>
      <c r="J368" s="228"/>
      <c r="K368" s="228">
        <f>SUM(K369:K429)</f>
        <v>0</v>
      </c>
      <c r="L368" s="228"/>
      <c r="M368" s="228">
        <f>SUM(M369:M429)</f>
        <v>0</v>
      </c>
      <c r="N368" s="227"/>
      <c r="O368" s="227">
        <f>SUM(O369:O429)</f>
        <v>25.630000000000003</v>
      </c>
      <c r="P368" s="227"/>
      <c r="Q368" s="227">
        <f>SUM(Q369:Q429)</f>
        <v>0</v>
      </c>
      <c r="R368" s="228"/>
      <c r="S368" s="228"/>
      <c r="T368" s="229"/>
      <c r="U368" s="223"/>
      <c r="V368" s="223">
        <f>SUM(V369:V429)</f>
        <v>30.46</v>
      </c>
      <c r="W368" s="223"/>
      <c r="X368" s="223"/>
      <c r="Y368" s="223"/>
      <c r="AG368" t="s">
        <v>191</v>
      </c>
    </row>
    <row r="369" spans="1:60" outlineLevel="1" x14ac:dyDescent="0.2">
      <c r="A369" s="231">
        <v>57</v>
      </c>
      <c r="B369" s="232" t="s">
        <v>1134</v>
      </c>
      <c r="C369" s="250" t="s">
        <v>1135</v>
      </c>
      <c r="D369" s="233" t="s">
        <v>322</v>
      </c>
      <c r="E369" s="234">
        <v>3</v>
      </c>
      <c r="F369" s="235"/>
      <c r="G369" s="236">
        <f>ROUND(E369*F369,2)</f>
        <v>0</v>
      </c>
      <c r="H369" s="235"/>
      <c r="I369" s="236">
        <f>ROUND(E369*H369,2)</f>
        <v>0</v>
      </c>
      <c r="J369" s="235"/>
      <c r="K369" s="236">
        <f>ROUND(E369*J369,2)</f>
        <v>0</v>
      </c>
      <c r="L369" s="236">
        <v>21</v>
      </c>
      <c r="M369" s="236">
        <f>G369*(1+L369/100)</f>
        <v>0</v>
      </c>
      <c r="N369" s="234">
        <v>0.25</v>
      </c>
      <c r="O369" s="234">
        <f>ROUND(E369*N369,2)</f>
        <v>0.75</v>
      </c>
      <c r="P369" s="234">
        <v>0</v>
      </c>
      <c r="Q369" s="234">
        <f>ROUND(E369*P369,2)</f>
        <v>0</v>
      </c>
      <c r="R369" s="236" t="s">
        <v>249</v>
      </c>
      <c r="S369" s="236" t="s">
        <v>196</v>
      </c>
      <c r="T369" s="237" t="s">
        <v>196</v>
      </c>
      <c r="U369" s="220">
        <v>0.81799999999999995</v>
      </c>
      <c r="V369" s="220">
        <f>ROUND(E369*U369,2)</f>
        <v>2.4500000000000002</v>
      </c>
      <c r="W369" s="220"/>
      <c r="X369" s="220" t="s">
        <v>197</v>
      </c>
      <c r="Y369" s="220" t="s">
        <v>198</v>
      </c>
      <c r="Z369" s="210"/>
      <c r="AA369" s="210"/>
      <c r="AB369" s="210"/>
      <c r="AC369" s="210"/>
      <c r="AD369" s="210"/>
      <c r="AE369" s="210"/>
      <c r="AF369" s="210"/>
      <c r="AG369" s="210" t="s">
        <v>199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2" x14ac:dyDescent="0.2">
      <c r="A370" s="217"/>
      <c r="B370" s="218"/>
      <c r="C370" s="252" t="s">
        <v>1136</v>
      </c>
      <c r="D370" s="221"/>
      <c r="E370" s="222"/>
      <c r="F370" s="220"/>
      <c r="G370" s="220"/>
      <c r="H370" s="220"/>
      <c r="I370" s="220"/>
      <c r="J370" s="220"/>
      <c r="K370" s="220"/>
      <c r="L370" s="220"/>
      <c r="M370" s="220"/>
      <c r="N370" s="219"/>
      <c r="O370" s="219"/>
      <c r="P370" s="219"/>
      <c r="Q370" s="219"/>
      <c r="R370" s="220"/>
      <c r="S370" s="220"/>
      <c r="T370" s="220"/>
      <c r="U370" s="220"/>
      <c r="V370" s="220"/>
      <c r="W370" s="220"/>
      <c r="X370" s="220"/>
      <c r="Y370" s="220"/>
      <c r="Z370" s="210"/>
      <c r="AA370" s="210"/>
      <c r="AB370" s="210"/>
      <c r="AC370" s="210"/>
      <c r="AD370" s="210"/>
      <c r="AE370" s="210"/>
      <c r="AF370" s="210"/>
      <c r="AG370" s="210" t="s">
        <v>203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3" x14ac:dyDescent="0.2">
      <c r="A371" s="217"/>
      <c r="B371" s="218"/>
      <c r="C371" s="252" t="s">
        <v>1137</v>
      </c>
      <c r="D371" s="221"/>
      <c r="E371" s="222">
        <v>3</v>
      </c>
      <c r="F371" s="220"/>
      <c r="G371" s="220"/>
      <c r="H371" s="220"/>
      <c r="I371" s="220"/>
      <c r="J371" s="220"/>
      <c r="K371" s="220"/>
      <c r="L371" s="220"/>
      <c r="M371" s="220"/>
      <c r="N371" s="219"/>
      <c r="O371" s="219"/>
      <c r="P371" s="219"/>
      <c r="Q371" s="219"/>
      <c r="R371" s="220"/>
      <c r="S371" s="220"/>
      <c r="T371" s="220"/>
      <c r="U371" s="220"/>
      <c r="V371" s="220"/>
      <c r="W371" s="220"/>
      <c r="X371" s="220"/>
      <c r="Y371" s="220"/>
      <c r="Z371" s="210"/>
      <c r="AA371" s="210"/>
      <c r="AB371" s="210"/>
      <c r="AC371" s="210"/>
      <c r="AD371" s="210"/>
      <c r="AE371" s="210"/>
      <c r="AF371" s="210"/>
      <c r="AG371" s="210" t="s">
        <v>203</v>
      </c>
      <c r="AH371" s="210">
        <v>5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ht="22.5" outlineLevel="1" x14ac:dyDescent="0.2">
      <c r="A372" s="231">
        <v>58</v>
      </c>
      <c r="B372" s="232" t="s">
        <v>1138</v>
      </c>
      <c r="C372" s="250" t="s">
        <v>1139</v>
      </c>
      <c r="D372" s="233" t="s">
        <v>322</v>
      </c>
      <c r="E372" s="234">
        <v>3</v>
      </c>
      <c r="F372" s="235"/>
      <c r="G372" s="236">
        <f>ROUND(E372*F372,2)</f>
        <v>0</v>
      </c>
      <c r="H372" s="235"/>
      <c r="I372" s="236">
        <f>ROUND(E372*H372,2)</f>
        <v>0</v>
      </c>
      <c r="J372" s="235"/>
      <c r="K372" s="236">
        <f>ROUND(E372*J372,2)</f>
        <v>0</v>
      </c>
      <c r="L372" s="236">
        <v>21</v>
      </c>
      <c r="M372" s="236">
        <f>G372*(1+L372/100)</f>
        <v>0</v>
      </c>
      <c r="N372" s="234">
        <v>0</v>
      </c>
      <c r="O372" s="234">
        <f>ROUND(E372*N372,2)</f>
        <v>0</v>
      </c>
      <c r="P372" s="234">
        <v>0</v>
      </c>
      <c r="Q372" s="234">
        <f>ROUND(E372*P372,2)</f>
        <v>0</v>
      </c>
      <c r="R372" s="236" t="s">
        <v>249</v>
      </c>
      <c r="S372" s="236" t="s">
        <v>196</v>
      </c>
      <c r="T372" s="237" t="s">
        <v>196</v>
      </c>
      <c r="U372" s="220">
        <v>0.2</v>
      </c>
      <c r="V372" s="220">
        <f>ROUND(E372*U372,2)</f>
        <v>0.6</v>
      </c>
      <c r="W372" s="220"/>
      <c r="X372" s="220" t="s">
        <v>197</v>
      </c>
      <c r="Y372" s="220" t="s">
        <v>198</v>
      </c>
      <c r="Z372" s="210"/>
      <c r="AA372" s="210"/>
      <c r="AB372" s="210"/>
      <c r="AC372" s="210"/>
      <c r="AD372" s="210"/>
      <c r="AE372" s="210"/>
      <c r="AF372" s="210"/>
      <c r="AG372" s="210" t="s">
        <v>199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2" x14ac:dyDescent="0.2">
      <c r="A373" s="217"/>
      <c r="B373" s="218"/>
      <c r="C373" s="252" t="s">
        <v>1140</v>
      </c>
      <c r="D373" s="221"/>
      <c r="E373" s="222"/>
      <c r="F373" s="220"/>
      <c r="G373" s="220"/>
      <c r="H373" s="220"/>
      <c r="I373" s="220"/>
      <c r="J373" s="220"/>
      <c r="K373" s="220"/>
      <c r="L373" s="220"/>
      <c r="M373" s="220"/>
      <c r="N373" s="219"/>
      <c r="O373" s="219"/>
      <c r="P373" s="219"/>
      <c r="Q373" s="219"/>
      <c r="R373" s="220"/>
      <c r="S373" s="220"/>
      <c r="T373" s="220"/>
      <c r="U373" s="220"/>
      <c r="V373" s="220"/>
      <c r="W373" s="220"/>
      <c r="X373" s="220"/>
      <c r="Y373" s="220"/>
      <c r="Z373" s="210"/>
      <c r="AA373" s="210"/>
      <c r="AB373" s="210"/>
      <c r="AC373" s="210"/>
      <c r="AD373" s="210"/>
      <c r="AE373" s="210"/>
      <c r="AF373" s="210"/>
      <c r="AG373" s="210" t="s">
        <v>203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3" x14ac:dyDescent="0.2">
      <c r="A374" s="217"/>
      <c r="B374" s="218"/>
      <c r="C374" s="252" t="s">
        <v>1141</v>
      </c>
      <c r="D374" s="221"/>
      <c r="E374" s="222"/>
      <c r="F374" s="220"/>
      <c r="G374" s="220"/>
      <c r="H374" s="220"/>
      <c r="I374" s="220"/>
      <c r="J374" s="220"/>
      <c r="K374" s="220"/>
      <c r="L374" s="220"/>
      <c r="M374" s="220"/>
      <c r="N374" s="219"/>
      <c r="O374" s="219"/>
      <c r="P374" s="219"/>
      <c r="Q374" s="219"/>
      <c r="R374" s="220"/>
      <c r="S374" s="220"/>
      <c r="T374" s="220"/>
      <c r="U374" s="220"/>
      <c r="V374" s="220"/>
      <c r="W374" s="220"/>
      <c r="X374" s="220"/>
      <c r="Y374" s="220"/>
      <c r="Z374" s="210"/>
      <c r="AA374" s="210"/>
      <c r="AB374" s="210"/>
      <c r="AC374" s="210"/>
      <c r="AD374" s="210"/>
      <c r="AE374" s="210"/>
      <c r="AF374" s="210"/>
      <c r="AG374" s="210" t="s">
        <v>203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3" x14ac:dyDescent="0.2">
      <c r="A375" s="217"/>
      <c r="B375" s="218"/>
      <c r="C375" s="252" t="s">
        <v>1142</v>
      </c>
      <c r="D375" s="221"/>
      <c r="E375" s="222">
        <v>1</v>
      </c>
      <c r="F375" s="220"/>
      <c r="G375" s="220"/>
      <c r="H375" s="220"/>
      <c r="I375" s="220"/>
      <c r="J375" s="220"/>
      <c r="K375" s="220"/>
      <c r="L375" s="220"/>
      <c r="M375" s="220"/>
      <c r="N375" s="219"/>
      <c r="O375" s="219"/>
      <c r="P375" s="219"/>
      <c r="Q375" s="219"/>
      <c r="R375" s="220"/>
      <c r="S375" s="220"/>
      <c r="T375" s="220"/>
      <c r="U375" s="220"/>
      <c r="V375" s="220"/>
      <c r="W375" s="220"/>
      <c r="X375" s="220"/>
      <c r="Y375" s="220"/>
      <c r="Z375" s="210"/>
      <c r="AA375" s="210"/>
      <c r="AB375" s="210"/>
      <c r="AC375" s="210"/>
      <c r="AD375" s="210"/>
      <c r="AE375" s="210"/>
      <c r="AF375" s="210"/>
      <c r="AG375" s="210" t="s">
        <v>203</v>
      </c>
      <c r="AH375" s="210">
        <v>5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3" x14ac:dyDescent="0.2">
      <c r="A376" s="217"/>
      <c r="B376" s="218"/>
      <c r="C376" s="252" t="s">
        <v>1143</v>
      </c>
      <c r="D376" s="221"/>
      <c r="E376" s="222">
        <v>1</v>
      </c>
      <c r="F376" s="220"/>
      <c r="G376" s="220"/>
      <c r="H376" s="220"/>
      <c r="I376" s="220"/>
      <c r="J376" s="220"/>
      <c r="K376" s="220"/>
      <c r="L376" s="220"/>
      <c r="M376" s="220"/>
      <c r="N376" s="219"/>
      <c r="O376" s="219"/>
      <c r="P376" s="219"/>
      <c r="Q376" s="219"/>
      <c r="R376" s="220"/>
      <c r="S376" s="220"/>
      <c r="T376" s="220"/>
      <c r="U376" s="220"/>
      <c r="V376" s="220"/>
      <c r="W376" s="220"/>
      <c r="X376" s="220"/>
      <c r="Y376" s="220"/>
      <c r="Z376" s="210"/>
      <c r="AA376" s="210"/>
      <c r="AB376" s="210"/>
      <c r="AC376" s="210"/>
      <c r="AD376" s="210"/>
      <c r="AE376" s="210"/>
      <c r="AF376" s="210"/>
      <c r="AG376" s="210" t="s">
        <v>203</v>
      </c>
      <c r="AH376" s="210">
        <v>5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3" x14ac:dyDescent="0.2">
      <c r="A377" s="217"/>
      <c r="B377" s="218"/>
      <c r="C377" s="252" t="s">
        <v>1144</v>
      </c>
      <c r="D377" s="221"/>
      <c r="E377" s="222"/>
      <c r="F377" s="220"/>
      <c r="G377" s="220"/>
      <c r="H377" s="220"/>
      <c r="I377" s="220"/>
      <c r="J377" s="220"/>
      <c r="K377" s="220"/>
      <c r="L377" s="220"/>
      <c r="M377" s="220"/>
      <c r="N377" s="219"/>
      <c r="O377" s="219"/>
      <c r="P377" s="219"/>
      <c r="Q377" s="219"/>
      <c r="R377" s="220"/>
      <c r="S377" s="220"/>
      <c r="T377" s="220"/>
      <c r="U377" s="220"/>
      <c r="V377" s="220"/>
      <c r="W377" s="220"/>
      <c r="X377" s="220"/>
      <c r="Y377" s="220"/>
      <c r="Z377" s="210"/>
      <c r="AA377" s="210"/>
      <c r="AB377" s="210"/>
      <c r="AC377" s="210"/>
      <c r="AD377" s="210"/>
      <c r="AE377" s="210"/>
      <c r="AF377" s="210"/>
      <c r="AG377" s="210" t="s">
        <v>203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3" x14ac:dyDescent="0.2">
      <c r="A378" s="217"/>
      <c r="B378" s="218"/>
      <c r="C378" s="252" t="s">
        <v>1145</v>
      </c>
      <c r="D378" s="221"/>
      <c r="E378" s="222">
        <v>1</v>
      </c>
      <c r="F378" s="220"/>
      <c r="G378" s="220"/>
      <c r="H378" s="220"/>
      <c r="I378" s="220"/>
      <c r="J378" s="220"/>
      <c r="K378" s="220"/>
      <c r="L378" s="220"/>
      <c r="M378" s="220"/>
      <c r="N378" s="219"/>
      <c r="O378" s="219"/>
      <c r="P378" s="219"/>
      <c r="Q378" s="219"/>
      <c r="R378" s="220"/>
      <c r="S378" s="220"/>
      <c r="T378" s="220"/>
      <c r="U378" s="220"/>
      <c r="V378" s="220"/>
      <c r="W378" s="220"/>
      <c r="X378" s="220"/>
      <c r="Y378" s="220"/>
      <c r="Z378" s="210"/>
      <c r="AA378" s="210"/>
      <c r="AB378" s="210"/>
      <c r="AC378" s="210"/>
      <c r="AD378" s="210"/>
      <c r="AE378" s="210"/>
      <c r="AF378" s="210"/>
      <c r="AG378" s="210" t="s">
        <v>203</v>
      </c>
      <c r="AH378" s="210">
        <v>5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ht="22.5" outlineLevel="1" x14ac:dyDescent="0.2">
      <c r="A379" s="231">
        <v>59</v>
      </c>
      <c r="B379" s="232" t="s">
        <v>1146</v>
      </c>
      <c r="C379" s="250" t="s">
        <v>1147</v>
      </c>
      <c r="D379" s="233" t="s">
        <v>234</v>
      </c>
      <c r="E379" s="234">
        <v>0.78539999999999999</v>
      </c>
      <c r="F379" s="235"/>
      <c r="G379" s="236">
        <f>ROUND(E379*F379,2)</f>
        <v>0</v>
      </c>
      <c r="H379" s="235"/>
      <c r="I379" s="236">
        <f>ROUND(E379*H379,2)</f>
        <v>0</v>
      </c>
      <c r="J379" s="235"/>
      <c r="K379" s="236">
        <f>ROUND(E379*J379,2)</f>
        <v>0</v>
      </c>
      <c r="L379" s="236">
        <v>21</v>
      </c>
      <c r="M379" s="236">
        <f>G379*(1+L379/100)</f>
        <v>0</v>
      </c>
      <c r="N379" s="234">
        <v>7.6000000000000004E-4</v>
      </c>
      <c r="O379" s="234">
        <f>ROUND(E379*N379,2)</f>
        <v>0</v>
      </c>
      <c r="P379" s="234">
        <v>0</v>
      </c>
      <c r="Q379" s="234">
        <f>ROUND(E379*P379,2)</f>
        <v>0</v>
      </c>
      <c r="R379" s="236" t="s">
        <v>249</v>
      </c>
      <c r="S379" s="236" t="s">
        <v>196</v>
      </c>
      <c r="T379" s="237" t="s">
        <v>196</v>
      </c>
      <c r="U379" s="220">
        <v>0.311</v>
      </c>
      <c r="V379" s="220">
        <f>ROUND(E379*U379,2)</f>
        <v>0.24</v>
      </c>
      <c r="W379" s="220"/>
      <c r="X379" s="220" t="s">
        <v>197</v>
      </c>
      <c r="Y379" s="220" t="s">
        <v>198</v>
      </c>
      <c r="Z379" s="210"/>
      <c r="AA379" s="210"/>
      <c r="AB379" s="210"/>
      <c r="AC379" s="210"/>
      <c r="AD379" s="210"/>
      <c r="AE379" s="210"/>
      <c r="AF379" s="210"/>
      <c r="AG379" s="210" t="s">
        <v>199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2" x14ac:dyDescent="0.2">
      <c r="A380" s="217"/>
      <c r="B380" s="218"/>
      <c r="C380" s="252" t="s">
        <v>1148</v>
      </c>
      <c r="D380" s="221"/>
      <c r="E380" s="222"/>
      <c r="F380" s="220"/>
      <c r="G380" s="220"/>
      <c r="H380" s="220"/>
      <c r="I380" s="220"/>
      <c r="J380" s="220"/>
      <c r="K380" s="220"/>
      <c r="L380" s="220"/>
      <c r="M380" s="220"/>
      <c r="N380" s="219"/>
      <c r="O380" s="219"/>
      <c r="P380" s="219"/>
      <c r="Q380" s="219"/>
      <c r="R380" s="220"/>
      <c r="S380" s="220"/>
      <c r="T380" s="220"/>
      <c r="U380" s="220"/>
      <c r="V380" s="220"/>
      <c r="W380" s="220"/>
      <c r="X380" s="220"/>
      <c r="Y380" s="220"/>
      <c r="Z380" s="210"/>
      <c r="AA380" s="210"/>
      <c r="AB380" s="210"/>
      <c r="AC380" s="210"/>
      <c r="AD380" s="210"/>
      <c r="AE380" s="210"/>
      <c r="AF380" s="210"/>
      <c r="AG380" s="210" t="s">
        <v>203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3" x14ac:dyDescent="0.2">
      <c r="A381" s="217"/>
      <c r="B381" s="218"/>
      <c r="C381" s="252" t="s">
        <v>304</v>
      </c>
      <c r="D381" s="221"/>
      <c r="E381" s="222"/>
      <c r="F381" s="220"/>
      <c r="G381" s="220"/>
      <c r="H381" s="220"/>
      <c r="I381" s="220"/>
      <c r="J381" s="220"/>
      <c r="K381" s="220"/>
      <c r="L381" s="220"/>
      <c r="M381" s="220"/>
      <c r="N381" s="219"/>
      <c r="O381" s="219"/>
      <c r="P381" s="219"/>
      <c r="Q381" s="219"/>
      <c r="R381" s="220"/>
      <c r="S381" s="220"/>
      <c r="T381" s="220"/>
      <c r="U381" s="220"/>
      <c r="V381" s="220"/>
      <c r="W381" s="220"/>
      <c r="X381" s="220"/>
      <c r="Y381" s="220"/>
      <c r="Z381" s="210"/>
      <c r="AA381" s="210"/>
      <c r="AB381" s="210"/>
      <c r="AC381" s="210"/>
      <c r="AD381" s="210"/>
      <c r="AE381" s="210"/>
      <c r="AF381" s="210"/>
      <c r="AG381" s="210" t="s">
        <v>203</v>
      </c>
      <c r="AH381" s="210">
        <v>0</v>
      </c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3" x14ac:dyDescent="0.2">
      <c r="A382" s="217"/>
      <c r="B382" s="218"/>
      <c r="C382" s="252" t="s">
        <v>1149</v>
      </c>
      <c r="D382" s="221"/>
      <c r="E382" s="222">
        <v>0.78539999999999999</v>
      </c>
      <c r="F382" s="220"/>
      <c r="G382" s="220"/>
      <c r="H382" s="220"/>
      <c r="I382" s="220"/>
      <c r="J382" s="220"/>
      <c r="K382" s="220"/>
      <c r="L382" s="220"/>
      <c r="M382" s="220"/>
      <c r="N382" s="219"/>
      <c r="O382" s="219"/>
      <c r="P382" s="219"/>
      <c r="Q382" s="219"/>
      <c r="R382" s="220"/>
      <c r="S382" s="220"/>
      <c r="T382" s="220"/>
      <c r="U382" s="220"/>
      <c r="V382" s="220"/>
      <c r="W382" s="220"/>
      <c r="X382" s="220"/>
      <c r="Y382" s="220"/>
      <c r="Z382" s="210"/>
      <c r="AA382" s="210"/>
      <c r="AB382" s="210"/>
      <c r="AC382" s="210"/>
      <c r="AD382" s="210"/>
      <c r="AE382" s="210"/>
      <c r="AF382" s="210"/>
      <c r="AG382" s="210" t="s">
        <v>203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ht="22.5" outlineLevel="1" x14ac:dyDescent="0.2">
      <c r="A383" s="231">
        <v>60</v>
      </c>
      <c r="B383" s="232" t="s">
        <v>581</v>
      </c>
      <c r="C383" s="250" t="s">
        <v>1150</v>
      </c>
      <c r="D383" s="233" t="s">
        <v>327</v>
      </c>
      <c r="E383" s="234">
        <v>6.5</v>
      </c>
      <c r="F383" s="235"/>
      <c r="G383" s="236">
        <f>ROUND(E383*F383,2)</f>
        <v>0</v>
      </c>
      <c r="H383" s="235"/>
      <c r="I383" s="236">
        <f>ROUND(E383*H383,2)</f>
        <v>0</v>
      </c>
      <c r="J383" s="235"/>
      <c r="K383" s="236">
        <f>ROUND(E383*J383,2)</f>
        <v>0</v>
      </c>
      <c r="L383" s="236">
        <v>21</v>
      </c>
      <c r="M383" s="236">
        <f>G383*(1+L383/100)</f>
        <v>0</v>
      </c>
      <c r="N383" s="234">
        <v>0.185</v>
      </c>
      <c r="O383" s="234">
        <f>ROUND(E383*N383,2)</f>
        <v>1.2</v>
      </c>
      <c r="P383" s="234">
        <v>0</v>
      </c>
      <c r="Q383" s="234">
        <f>ROUND(E383*P383,2)</f>
        <v>0</v>
      </c>
      <c r="R383" s="236" t="s">
        <v>249</v>
      </c>
      <c r="S383" s="236" t="s">
        <v>196</v>
      </c>
      <c r="T383" s="237" t="s">
        <v>196</v>
      </c>
      <c r="U383" s="220">
        <v>0.33704000000000001</v>
      </c>
      <c r="V383" s="220">
        <f>ROUND(E383*U383,2)</f>
        <v>2.19</v>
      </c>
      <c r="W383" s="220"/>
      <c r="X383" s="220" t="s">
        <v>197</v>
      </c>
      <c r="Y383" s="220" t="s">
        <v>198</v>
      </c>
      <c r="Z383" s="210"/>
      <c r="AA383" s="210"/>
      <c r="AB383" s="210"/>
      <c r="AC383" s="210"/>
      <c r="AD383" s="210"/>
      <c r="AE383" s="210"/>
      <c r="AF383" s="210"/>
      <c r="AG383" s="210" t="s">
        <v>228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2" x14ac:dyDescent="0.2">
      <c r="A384" s="217"/>
      <c r="B384" s="218"/>
      <c r="C384" s="251" t="s">
        <v>583</v>
      </c>
      <c r="D384" s="239"/>
      <c r="E384" s="239"/>
      <c r="F384" s="239"/>
      <c r="G384" s="239"/>
      <c r="H384" s="220"/>
      <c r="I384" s="220"/>
      <c r="J384" s="220"/>
      <c r="K384" s="220"/>
      <c r="L384" s="220"/>
      <c r="M384" s="220"/>
      <c r="N384" s="219"/>
      <c r="O384" s="219"/>
      <c r="P384" s="219"/>
      <c r="Q384" s="219"/>
      <c r="R384" s="220"/>
      <c r="S384" s="220"/>
      <c r="T384" s="220"/>
      <c r="U384" s="220"/>
      <c r="V384" s="220"/>
      <c r="W384" s="220"/>
      <c r="X384" s="220"/>
      <c r="Y384" s="220"/>
      <c r="Z384" s="210"/>
      <c r="AA384" s="210"/>
      <c r="AB384" s="210"/>
      <c r="AC384" s="210"/>
      <c r="AD384" s="210"/>
      <c r="AE384" s="210"/>
      <c r="AF384" s="210"/>
      <c r="AG384" s="210" t="s">
        <v>201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2" x14ac:dyDescent="0.2">
      <c r="A385" s="217"/>
      <c r="B385" s="218"/>
      <c r="C385" s="252" t="s">
        <v>584</v>
      </c>
      <c r="D385" s="221"/>
      <c r="E385" s="222"/>
      <c r="F385" s="220"/>
      <c r="G385" s="220"/>
      <c r="H385" s="220"/>
      <c r="I385" s="220"/>
      <c r="J385" s="220"/>
      <c r="K385" s="220"/>
      <c r="L385" s="220"/>
      <c r="M385" s="220"/>
      <c r="N385" s="219"/>
      <c r="O385" s="219"/>
      <c r="P385" s="219"/>
      <c r="Q385" s="219"/>
      <c r="R385" s="220"/>
      <c r="S385" s="220"/>
      <c r="T385" s="220"/>
      <c r="U385" s="220"/>
      <c r="V385" s="220"/>
      <c r="W385" s="220"/>
      <c r="X385" s="220"/>
      <c r="Y385" s="220"/>
      <c r="Z385" s="210"/>
      <c r="AA385" s="210"/>
      <c r="AB385" s="210"/>
      <c r="AC385" s="210"/>
      <c r="AD385" s="210"/>
      <c r="AE385" s="210"/>
      <c r="AF385" s="210"/>
      <c r="AG385" s="210" t="s">
        <v>203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3" x14ac:dyDescent="0.2">
      <c r="A386" s="217"/>
      <c r="B386" s="218"/>
      <c r="C386" s="252" t="s">
        <v>569</v>
      </c>
      <c r="D386" s="221"/>
      <c r="E386" s="222"/>
      <c r="F386" s="220"/>
      <c r="G386" s="220"/>
      <c r="H386" s="220"/>
      <c r="I386" s="220"/>
      <c r="J386" s="220"/>
      <c r="K386" s="220"/>
      <c r="L386" s="220"/>
      <c r="M386" s="220"/>
      <c r="N386" s="219"/>
      <c r="O386" s="219"/>
      <c r="P386" s="219"/>
      <c r="Q386" s="219"/>
      <c r="R386" s="220"/>
      <c r="S386" s="220"/>
      <c r="T386" s="220"/>
      <c r="U386" s="220"/>
      <c r="V386" s="220"/>
      <c r="W386" s="220"/>
      <c r="X386" s="220"/>
      <c r="Y386" s="220"/>
      <c r="Z386" s="210"/>
      <c r="AA386" s="210"/>
      <c r="AB386" s="210"/>
      <c r="AC386" s="210"/>
      <c r="AD386" s="210"/>
      <c r="AE386" s="210"/>
      <c r="AF386" s="210"/>
      <c r="AG386" s="210" t="s">
        <v>203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3" x14ac:dyDescent="0.2">
      <c r="A387" s="217"/>
      <c r="B387" s="218"/>
      <c r="C387" s="252" t="s">
        <v>943</v>
      </c>
      <c r="D387" s="221"/>
      <c r="E387" s="222"/>
      <c r="F387" s="220"/>
      <c r="G387" s="220"/>
      <c r="H387" s="220"/>
      <c r="I387" s="220"/>
      <c r="J387" s="220"/>
      <c r="K387" s="220"/>
      <c r="L387" s="220"/>
      <c r="M387" s="220"/>
      <c r="N387" s="219"/>
      <c r="O387" s="219"/>
      <c r="P387" s="219"/>
      <c r="Q387" s="219"/>
      <c r="R387" s="220"/>
      <c r="S387" s="220"/>
      <c r="T387" s="220"/>
      <c r="U387" s="220"/>
      <c r="V387" s="220"/>
      <c r="W387" s="220"/>
      <c r="X387" s="220"/>
      <c r="Y387" s="220"/>
      <c r="Z387" s="210"/>
      <c r="AA387" s="210"/>
      <c r="AB387" s="210"/>
      <c r="AC387" s="210"/>
      <c r="AD387" s="210"/>
      <c r="AE387" s="210"/>
      <c r="AF387" s="210"/>
      <c r="AG387" s="210" t="s">
        <v>203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3" x14ac:dyDescent="0.2">
      <c r="A388" s="217"/>
      <c r="B388" s="218"/>
      <c r="C388" s="252" t="s">
        <v>1151</v>
      </c>
      <c r="D388" s="221"/>
      <c r="E388" s="222">
        <v>6.5</v>
      </c>
      <c r="F388" s="220"/>
      <c r="G388" s="220"/>
      <c r="H388" s="220"/>
      <c r="I388" s="220"/>
      <c r="J388" s="220"/>
      <c r="K388" s="220"/>
      <c r="L388" s="220"/>
      <c r="M388" s="220"/>
      <c r="N388" s="219"/>
      <c r="O388" s="219"/>
      <c r="P388" s="219"/>
      <c r="Q388" s="219"/>
      <c r="R388" s="220"/>
      <c r="S388" s="220"/>
      <c r="T388" s="220"/>
      <c r="U388" s="220"/>
      <c r="V388" s="220"/>
      <c r="W388" s="220"/>
      <c r="X388" s="220"/>
      <c r="Y388" s="220"/>
      <c r="Z388" s="210"/>
      <c r="AA388" s="210"/>
      <c r="AB388" s="210"/>
      <c r="AC388" s="210"/>
      <c r="AD388" s="210"/>
      <c r="AE388" s="210"/>
      <c r="AF388" s="210"/>
      <c r="AG388" s="210" t="s">
        <v>203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ht="22.5" outlineLevel="1" x14ac:dyDescent="0.2">
      <c r="A389" s="231">
        <v>61</v>
      </c>
      <c r="B389" s="232" t="s">
        <v>1152</v>
      </c>
      <c r="C389" s="250" t="s">
        <v>1153</v>
      </c>
      <c r="D389" s="233" t="s">
        <v>327</v>
      </c>
      <c r="E389" s="234">
        <v>10</v>
      </c>
      <c r="F389" s="235"/>
      <c r="G389" s="236">
        <f>ROUND(E389*F389,2)</f>
        <v>0</v>
      </c>
      <c r="H389" s="235"/>
      <c r="I389" s="236">
        <f>ROUND(E389*H389,2)</f>
        <v>0</v>
      </c>
      <c r="J389" s="235"/>
      <c r="K389" s="236">
        <f>ROUND(E389*J389,2)</f>
        <v>0</v>
      </c>
      <c r="L389" s="236">
        <v>21</v>
      </c>
      <c r="M389" s="236">
        <f>G389*(1+L389/100)</f>
        <v>0</v>
      </c>
      <c r="N389" s="234">
        <v>0.188</v>
      </c>
      <c r="O389" s="234">
        <f>ROUND(E389*N389,2)</f>
        <v>1.88</v>
      </c>
      <c r="P389" s="234">
        <v>0</v>
      </c>
      <c r="Q389" s="234">
        <f>ROUND(E389*P389,2)</f>
        <v>0</v>
      </c>
      <c r="R389" s="236" t="s">
        <v>249</v>
      </c>
      <c r="S389" s="236" t="s">
        <v>196</v>
      </c>
      <c r="T389" s="237" t="s">
        <v>196</v>
      </c>
      <c r="U389" s="220">
        <v>0.27</v>
      </c>
      <c r="V389" s="220">
        <f>ROUND(E389*U389,2)</f>
        <v>2.7</v>
      </c>
      <c r="W389" s="220"/>
      <c r="X389" s="220" t="s">
        <v>197</v>
      </c>
      <c r="Y389" s="220" t="s">
        <v>198</v>
      </c>
      <c r="Z389" s="210"/>
      <c r="AA389" s="210"/>
      <c r="AB389" s="210"/>
      <c r="AC389" s="210"/>
      <c r="AD389" s="210"/>
      <c r="AE389" s="210"/>
      <c r="AF389" s="210"/>
      <c r="AG389" s="210" t="s">
        <v>199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2" x14ac:dyDescent="0.2">
      <c r="A390" s="217"/>
      <c r="B390" s="218"/>
      <c r="C390" s="251" t="s">
        <v>583</v>
      </c>
      <c r="D390" s="239"/>
      <c r="E390" s="239"/>
      <c r="F390" s="239"/>
      <c r="G390" s="239"/>
      <c r="H390" s="220"/>
      <c r="I390" s="220"/>
      <c r="J390" s="220"/>
      <c r="K390" s="220"/>
      <c r="L390" s="220"/>
      <c r="M390" s="220"/>
      <c r="N390" s="219"/>
      <c r="O390" s="219"/>
      <c r="P390" s="219"/>
      <c r="Q390" s="219"/>
      <c r="R390" s="220"/>
      <c r="S390" s="220"/>
      <c r="T390" s="220"/>
      <c r="U390" s="220"/>
      <c r="V390" s="220"/>
      <c r="W390" s="220"/>
      <c r="X390" s="220"/>
      <c r="Y390" s="220"/>
      <c r="Z390" s="210"/>
      <c r="AA390" s="210"/>
      <c r="AB390" s="210"/>
      <c r="AC390" s="210"/>
      <c r="AD390" s="210"/>
      <c r="AE390" s="210"/>
      <c r="AF390" s="210"/>
      <c r="AG390" s="210" t="s">
        <v>201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2" x14ac:dyDescent="0.2">
      <c r="A391" s="217"/>
      <c r="B391" s="218"/>
      <c r="C391" s="252" t="s">
        <v>1154</v>
      </c>
      <c r="D391" s="221"/>
      <c r="E391" s="222"/>
      <c r="F391" s="220"/>
      <c r="G391" s="220"/>
      <c r="H391" s="220"/>
      <c r="I391" s="220"/>
      <c r="J391" s="220"/>
      <c r="K391" s="220"/>
      <c r="L391" s="220"/>
      <c r="M391" s="220"/>
      <c r="N391" s="219"/>
      <c r="O391" s="219"/>
      <c r="P391" s="219"/>
      <c r="Q391" s="219"/>
      <c r="R391" s="220"/>
      <c r="S391" s="220"/>
      <c r="T391" s="220"/>
      <c r="U391" s="220"/>
      <c r="V391" s="220"/>
      <c r="W391" s="220"/>
      <c r="X391" s="220"/>
      <c r="Y391" s="220"/>
      <c r="Z391" s="210"/>
      <c r="AA391" s="210"/>
      <c r="AB391" s="210"/>
      <c r="AC391" s="210"/>
      <c r="AD391" s="210"/>
      <c r="AE391" s="210"/>
      <c r="AF391" s="210"/>
      <c r="AG391" s="210" t="s">
        <v>203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3" x14ac:dyDescent="0.2">
      <c r="A392" s="217"/>
      <c r="B392" s="218"/>
      <c r="C392" s="252" t="s">
        <v>569</v>
      </c>
      <c r="D392" s="221"/>
      <c r="E392" s="222"/>
      <c r="F392" s="220"/>
      <c r="G392" s="220"/>
      <c r="H392" s="220"/>
      <c r="I392" s="220"/>
      <c r="J392" s="220"/>
      <c r="K392" s="220"/>
      <c r="L392" s="220"/>
      <c r="M392" s="220"/>
      <c r="N392" s="219"/>
      <c r="O392" s="219"/>
      <c r="P392" s="219"/>
      <c r="Q392" s="219"/>
      <c r="R392" s="220"/>
      <c r="S392" s="220"/>
      <c r="T392" s="220"/>
      <c r="U392" s="220"/>
      <c r="V392" s="220"/>
      <c r="W392" s="220"/>
      <c r="X392" s="220"/>
      <c r="Y392" s="220"/>
      <c r="Z392" s="210"/>
      <c r="AA392" s="210"/>
      <c r="AB392" s="210"/>
      <c r="AC392" s="210"/>
      <c r="AD392" s="210"/>
      <c r="AE392" s="210"/>
      <c r="AF392" s="210"/>
      <c r="AG392" s="210" t="s">
        <v>203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3" x14ac:dyDescent="0.2">
      <c r="A393" s="217"/>
      <c r="B393" s="218"/>
      <c r="C393" s="252" t="s">
        <v>943</v>
      </c>
      <c r="D393" s="221"/>
      <c r="E393" s="222"/>
      <c r="F393" s="220"/>
      <c r="G393" s="220"/>
      <c r="H393" s="220"/>
      <c r="I393" s="220"/>
      <c r="J393" s="220"/>
      <c r="K393" s="220"/>
      <c r="L393" s="220"/>
      <c r="M393" s="220"/>
      <c r="N393" s="219"/>
      <c r="O393" s="219"/>
      <c r="P393" s="219"/>
      <c r="Q393" s="219"/>
      <c r="R393" s="220"/>
      <c r="S393" s="220"/>
      <c r="T393" s="220"/>
      <c r="U393" s="220"/>
      <c r="V393" s="220"/>
      <c r="W393" s="220"/>
      <c r="X393" s="220"/>
      <c r="Y393" s="220"/>
      <c r="Z393" s="210"/>
      <c r="AA393" s="210"/>
      <c r="AB393" s="210"/>
      <c r="AC393" s="210"/>
      <c r="AD393" s="210"/>
      <c r="AE393" s="210"/>
      <c r="AF393" s="210"/>
      <c r="AG393" s="210" t="s">
        <v>203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3" x14ac:dyDescent="0.2">
      <c r="A394" s="217"/>
      <c r="B394" s="218"/>
      <c r="C394" s="252" t="s">
        <v>1155</v>
      </c>
      <c r="D394" s="221"/>
      <c r="E394" s="222">
        <v>10</v>
      </c>
      <c r="F394" s="220"/>
      <c r="G394" s="220"/>
      <c r="H394" s="220"/>
      <c r="I394" s="220"/>
      <c r="J394" s="220"/>
      <c r="K394" s="220"/>
      <c r="L394" s="220"/>
      <c r="M394" s="220"/>
      <c r="N394" s="219"/>
      <c r="O394" s="219"/>
      <c r="P394" s="219"/>
      <c r="Q394" s="219"/>
      <c r="R394" s="220"/>
      <c r="S394" s="220"/>
      <c r="T394" s="220"/>
      <c r="U394" s="220"/>
      <c r="V394" s="220"/>
      <c r="W394" s="220"/>
      <c r="X394" s="220"/>
      <c r="Y394" s="220"/>
      <c r="Z394" s="210"/>
      <c r="AA394" s="210"/>
      <c r="AB394" s="210"/>
      <c r="AC394" s="210"/>
      <c r="AD394" s="210"/>
      <c r="AE394" s="210"/>
      <c r="AF394" s="210"/>
      <c r="AG394" s="210" t="s">
        <v>203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ht="22.5" outlineLevel="1" x14ac:dyDescent="0.2">
      <c r="A395" s="231">
        <v>62</v>
      </c>
      <c r="B395" s="232" t="s">
        <v>1152</v>
      </c>
      <c r="C395" s="250" t="s">
        <v>1153</v>
      </c>
      <c r="D395" s="233" t="s">
        <v>327</v>
      </c>
      <c r="E395" s="234">
        <v>82.5</v>
      </c>
      <c r="F395" s="235"/>
      <c r="G395" s="236">
        <f>ROUND(E395*F395,2)</f>
        <v>0</v>
      </c>
      <c r="H395" s="235"/>
      <c r="I395" s="236">
        <f>ROUND(E395*H395,2)</f>
        <v>0</v>
      </c>
      <c r="J395" s="235"/>
      <c r="K395" s="236">
        <f>ROUND(E395*J395,2)</f>
        <v>0</v>
      </c>
      <c r="L395" s="236">
        <v>21</v>
      </c>
      <c r="M395" s="236">
        <f>G395*(1+L395/100)</f>
        <v>0</v>
      </c>
      <c r="N395" s="234">
        <v>0.188</v>
      </c>
      <c r="O395" s="234">
        <f>ROUND(E395*N395,2)</f>
        <v>15.51</v>
      </c>
      <c r="P395" s="234">
        <v>0</v>
      </c>
      <c r="Q395" s="234">
        <f>ROUND(E395*P395,2)</f>
        <v>0</v>
      </c>
      <c r="R395" s="236" t="s">
        <v>249</v>
      </c>
      <c r="S395" s="236" t="s">
        <v>196</v>
      </c>
      <c r="T395" s="237" t="s">
        <v>196</v>
      </c>
      <c r="U395" s="220">
        <v>0.27</v>
      </c>
      <c r="V395" s="220">
        <f>ROUND(E395*U395,2)</f>
        <v>22.28</v>
      </c>
      <c r="W395" s="220"/>
      <c r="X395" s="220" t="s">
        <v>197</v>
      </c>
      <c r="Y395" s="220" t="s">
        <v>198</v>
      </c>
      <c r="Z395" s="210"/>
      <c r="AA395" s="210"/>
      <c r="AB395" s="210"/>
      <c r="AC395" s="210"/>
      <c r="AD395" s="210"/>
      <c r="AE395" s="210"/>
      <c r="AF395" s="210"/>
      <c r="AG395" s="210" t="s">
        <v>199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2" x14ac:dyDescent="0.2">
      <c r="A396" s="217"/>
      <c r="B396" s="218"/>
      <c r="C396" s="251" t="s">
        <v>583</v>
      </c>
      <c r="D396" s="239"/>
      <c r="E396" s="239"/>
      <c r="F396" s="239"/>
      <c r="G396" s="239"/>
      <c r="H396" s="220"/>
      <c r="I396" s="220"/>
      <c r="J396" s="220"/>
      <c r="K396" s="220"/>
      <c r="L396" s="220"/>
      <c r="M396" s="220"/>
      <c r="N396" s="219"/>
      <c r="O396" s="219"/>
      <c r="P396" s="219"/>
      <c r="Q396" s="219"/>
      <c r="R396" s="220"/>
      <c r="S396" s="220"/>
      <c r="T396" s="220"/>
      <c r="U396" s="220"/>
      <c r="V396" s="220"/>
      <c r="W396" s="220"/>
      <c r="X396" s="220"/>
      <c r="Y396" s="220"/>
      <c r="Z396" s="210"/>
      <c r="AA396" s="210"/>
      <c r="AB396" s="210"/>
      <c r="AC396" s="210"/>
      <c r="AD396" s="210"/>
      <c r="AE396" s="210"/>
      <c r="AF396" s="210"/>
      <c r="AG396" s="210" t="s">
        <v>201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2" x14ac:dyDescent="0.2">
      <c r="A397" s="217"/>
      <c r="B397" s="218"/>
      <c r="C397" s="252" t="s">
        <v>1156</v>
      </c>
      <c r="D397" s="221"/>
      <c r="E397" s="222"/>
      <c r="F397" s="220"/>
      <c r="G397" s="220"/>
      <c r="H397" s="220"/>
      <c r="I397" s="220"/>
      <c r="J397" s="220"/>
      <c r="K397" s="220"/>
      <c r="L397" s="220"/>
      <c r="M397" s="220"/>
      <c r="N397" s="219"/>
      <c r="O397" s="219"/>
      <c r="P397" s="219"/>
      <c r="Q397" s="219"/>
      <c r="R397" s="220"/>
      <c r="S397" s="220"/>
      <c r="T397" s="220"/>
      <c r="U397" s="220"/>
      <c r="V397" s="220"/>
      <c r="W397" s="220"/>
      <c r="X397" s="220"/>
      <c r="Y397" s="220"/>
      <c r="Z397" s="210"/>
      <c r="AA397" s="210"/>
      <c r="AB397" s="210"/>
      <c r="AC397" s="210"/>
      <c r="AD397" s="210"/>
      <c r="AE397" s="210"/>
      <c r="AF397" s="210"/>
      <c r="AG397" s="210" t="s">
        <v>203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3" x14ac:dyDescent="0.2">
      <c r="A398" s="217"/>
      <c r="B398" s="218"/>
      <c r="C398" s="252" t="s">
        <v>569</v>
      </c>
      <c r="D398" s="221"/>
      <c r="E398" s="222"/>
      <c r="F398" s="220"/>
      <c r="G398" s="220"/>
      <c r="H398" s="220"/>
      <c r="I398" s="220"/>
      <c r="J398" s="220"/>
      <c r="K398" s="220"/>
      <c r="L398" s="220"/>
      <c r="M398" s="220"/>
      <c r="N398" s="219"/>
      <c r="O398" s="219"/>
      <c r="P398" s="219"/>
      <c r="Q398" s="219"/>
      <c r="R398" s="220"/>
      <c r="S398" s="220"/>
      <c r="T398" s="220"/>
      <c r="U398" s="220"/>
      <c r="V398" s="220"/>
      <c r="W398" s="220"/>
      <c r="X398" s="220"/>
      <c r="Y398" s="220"/>
      <c r="Z398" s="210"/>
      <c r="AA398" s="210"/>
      <c r="AB398" s="210"/>
      <c r="AC398" s="210"/>
      <c r="AD398" s="210"/>
      <c r="AE398" s="210"/>
      <c r="AF398" s="210"/>
      <c r="AG398" s="210" t="s">
        <v>203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3" x14ac:dyDescent="0.2">
      <c r="A399" s="217"/>
      <c r="B399" s="218"/>
      <c r="C399" s="252" t="s">
        <v>943</v>
      </c>
      <c r="D399" s="221"/>
      <c r="E399" s="222"/>
      <c r="F399" s="220"/>
      <c r="G399" s="220"/>
      <c r="H399" s="220"/>
      <c r="I399" s="220"/>
      <c r="J399" s="220"/>
      <c r="K399" s="220"/>
      <c r="L399" s="220"/>
      <c r="M399" s="220"/>
      <c r="N399" s="219"/>
      <c r="O399" s="219"/>
      <c r="P399" s="219"/>
      <c r="Q399" s="219"/>
      <c r="R399" s="220"/>
      <c r="S399" s="220"/>
      <c r="T399" s="220"/>
      <c r="U399" s="220"/>
      <c r="V399" s="220"/>
      <c r="W399" s="220"/>
      <c r="X399" s="220"/>
      <c r="Y399" s="220"/>
      <c r="Z399" s="210"/>
      <c r="AA399" s="210"/>
      <c r="AB399" s="210"/>
      <c r="AC399" s="210"/>
      <c r="AD399" s="210"/>
      <c r="AE399" s="210"/>
      <c r="AF399" s="210"/>
      <c r="AG399" s="210" t="s">
        <v>203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3" x14ac:dyDescent="0.2">
      <c r="A400" s="217"/>
      <c r="B400" s="218"/>
      <c r="C400" s="252" t="s">
        <v>1157</v>
      </c>
      <c r="D400" s="221"/>
      <c r="E400" s="222">
        <v>8.4</v>
      </c>
      <c r="F400" s="220"/>
      <c r="G400" s="220"/>
      <c r="H400" s="220"/>
      <c r="I400" s="220"/>
      <c r="J400" s="220"/>
      <c r="K400" s="220"/>
      <c r="L400" s="220"/>
      <c r="M400" s="220"/>
      <c r="N400" s="219"/>
      <c r="O400" s="219"/>
      <c r="P400" s="219"/>
      <c r="Q400" s="219"/>
      <c r="R400" s="220"/>
      <c r="S400" s="220"/>
      <c r="T400" s="220"/>
      <c r="U400" s="220"/>
      <c r="V400" s="220"/>
      <c r="W400" s="220"/>
      <c r="X400" s="220"/>
      <c r="Y400" s="220"/>
      <c r="Z400" s="210"/>
      <c r="AA400" s="210"/>
      <c r="AB400" s="210"/>
      <c r="AC400" s="210"/>
      <c r="AD400" s="210"/>
      <c r="AE400" s="210"/>
      <c r="AF400" s="210"/>
      <c r="AG400" s="210" t="s">
        <v>203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3" x14ac:dyDescent="0.2">
      <c r="A401" s="217"/>
      <c r="B401" s="218"/>
      <c r="C401" s="252" t="s">
        <v>1158</v>
      </c>
      <c r="D401" s="221"/>
      <c r="E401" s="222">
        <v>74.099999999999994</v>
      </c>
      <c r="F401" s="220"/>
      <c r="G401" s="220"/>
      <c r="H401" s="220"/>
      <c r="I401" s="220"/>
      <c r="J401" s="220"/>
      <c r="K401" s="220"/>
      <c r="L401" s="220"/>
      <c r="M401" s="220"/>
      <c r="N401" s="219"/>
      <c r="O401" s="219"/>
      <c r="P401" s="219"/>
      <c r="Q401" s="219"/>
      <c r="R401" s="220"/>
      <c r="S401" s="220"/>
      <c r="T401" s="220"/>
      <c r="U401" s="220"/>
      <c r="V401" s="220"/>
      <c r="W401" s="220"/>
      <c r="X401" s="220"/>
      <c r="Y401" s="220"/>
      <c r="Z401" s="210"/>
      <c r="AA401" s="210"/>
      <c r="AB401" s="210"/>
      <c r="AC401" s="210"/>
      <c r="AD401" s="210"/>
      <c r="AE401" s="210"/>
      <c r="AF401" s="210"/>
      <c r="AG401" s="210" t="s">
        <v>203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ht="22.5" outlineLevel="1" x14ac:dyDescent="0.2">
      <c r="A402" s="231">
        <v>63</v>
      </c>
      <c r="B402" s="232" t="s">
        <v>1159</v>
      </c>
      <c r="C402" s="250" t="s">
        <v>1160</v>
      </c>
      <c r="D402" s="233" t="s">
        <v>322</v>
      </c>
      <c r="E402" s="234">
        <v>1</v>
      </c>
      <c r="F402" s="235"/>
      <c r="G402" s="236">
        <f>ROUND(E402*F402,2)</f>
        <v>0</v>
      </c>
      <c r="H402" s="235"/>
      <c r="I402" s="236">
        <f>ROUND(E402*H402,2)</f>
        <v>0</v>
      </c>
      <c r="J402" s="235"/>
      <c r="K402" s="236">
        <f>ROUND(E402*J402,2)</f>
        <v>0</v>
      </c>
      <c r="L402" s="236">
        <v>21</v>
      </c>
      <c r="M402" s="236">
        <f>G402*(1+L402/100)</f>
        <v>0</v>
      </c>
      <c r="N402" s="234">
        <v>5.1000000000000004E-3</v>
      </c>
      <c r="O402" s="234">
        <f>ROUND(E402*N402,2)</f>
        <v>0.01</v>
      </c>
      <c r="P402" s="234">
        <v>0</v>
      </c>
      <c r="Q402" s="234">
        <f>ROUND(E402*P402,2)</f>
        <v>0</v>
      </c>
      <c r="R402" s="236" t="s">
        <v>546</v>
      </c>
      <c r="S402" s="236" t="s">
        <v>196</v>
      </c>
      <c r="T402" s="237" t="s">
        <v>196</v>
      </c>
      <c r="U402" s="220">
        <v>0</v>
      </c>
      <c r="V402" s="220">
        <f>ROUND(E402*U402,2)</f>
        <v>0</v>
      </c>
      <c r="W402" s="220"/>
      <c r="X402" s="220" t="s">
        <v>547</v>
      </c>
      <c r="Y402" s="220" t="s">
        <v>198</v>
      </c>
      <c r="Z402" s="210"/>
      <c r="AA402" s="210"/>
      <c r="AB402" s="210"/>
      <c r="AC402" s="210"/>
      <c r="AD402" s="210"/>
      <c r="AE402" s="210"/>
      <c r="AF402" s="210"/>
      <c r="AG402" s="210" t="s">
        <v>548</v>
      </c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2" x14ac:dyDescent="0.2">
      <c r="A403" s="217"/>
      <c r="B403" s="218"/>
      <c r="C403" s="252" t="s">
        <v>1161</v>
      </c>
      <c r="D403" s="221"/>
      <c r="E403" s="222"/>
      <c r="F403" s="220"/>
      <c r="G403" s="220"/>
      <c r="H403" s="220"/>
      <c r="I403" s="220"/>
      <c r="J403" s="220"/>
      <c r="K403" s="220"/>
      <c r="L403" s="220"/>
      <c r="M403" s="220"/>
      <c r="N403" s="219"/>
      <c r="O403" s="219"/>
      <c r="P403" s="219"/>
      <c r="Q403" s="219"/>
      <c r="R403" s="220"/>
      <c r="S403" s="220"/>
      <c r="T403" s="220"/>
      <c r="U403" s="220"/>
      <c r="V403" s="220"/>
      <c r="W403" s="220"/>
      <c r="X403" s="220"/>
      <c r="Y403" s="220"/>
      <c r="Z403" s="210"/>
      <c r="AA403" s="210"/>
      <c r="AB403" s="210"/>
      <c r="AC403" s="210"/>
      <c r="AD403" s="210"/>
      <c r="AE403" s="210"/>
      <c r="AF403" s="210"/>
      <c r="AG403" s="210" t="s">
        <v>203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3" x14ac:dyDescent="0.2">
      <c r="A404" s="217"/>
      <c r="B404" s="218"/>
      <c r="C404" s="252" t="s">
        <v>1162</v>
      </c>
      <c r="D404" s="221"/>
      <c r="E404" s="222">
        <v>1</v>
      </c>
      <c r="F404" s="220"/>
      <c r="G404" s="220"/>
      <c r="H404" s="220"/>
      <c r="I404" s="220"/>
      <c r="J404" s="220"/>
      <c r="K404" s="220"/>
      <c r="L404" s="220"/>
      <c r="M404" s="220"/>
      <c r="N404" s="219"/>
      <c r="O404" s="219"/>
      <c r="P404" s="219"/>
      <c r="Q404" s="219"/>
      <c r="R404" s="220"/>
      <c r="S404" s="220"/>
      <c r="T404" s="220"/>
      <c r="U404" s="220"/>
      <c r="V404" s="220"/>
      <c r="W404" s="220"/>
      <c r="X404" s="220"/>
      <c r="Y404" s="220"/>
      <c r="Z404" s="210"/>
      <c r="AA404" s="210"/>
      <c r="AB404" s="210"/>
      <c r="AC404" s="210"/>
      <c r="AD404" s="210"/>
      <c r="AE404" s="210"/>
      <c r="AF404" s="210"/>
      <c r="AG404" s="210" t="s">
        <v>203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ht="22.5" outlineLevel="1" x14ac:dyDescent="0.2">
      <c r="A405" s="231">
        <v>64</v>
      </c>
      <c r="B405" s="232" t="s">
        <v>1159</v>
      </c>
      <c r="C405" s="250" t="s">
        <v>1160</v>
      </c>
      <c r="D405" s="233" t="s">
        <v>322</v>
      </c>
      <c r="E405" s="234">
        <v>1</v>
      </c>
      <c r="F405" s="235"/>
      <c r="G405" s="236">
        <f>ROUND(E405*F405,2)</f>
        <v>0</v>
      </c>
      <c r="H405" s="235"/>
      <c r="I405" s="236">
        <f>ROUND(E405*H405,2)</f>
        <v>0</v>
      </c>
      <c r="J405" s="235"/>
      <c r="K405" s="236">
        <f>ROUND(E405*J405,2)</f>
        <v>0</v>
      </c>
      <c r="L405" s="236">
        <v>21</v>
      </c>
      <c r="M405" s="236">
        <f>G405*(1+L405/100)</f>
        <v>0</v>
      </c>
      <c r="N405" s="234">
        <v>5.1000000000000004E-3</v>
      </c>
      <c r="O405" s="234">
        <f>ROUND(E405*N405,2)</f>
        <v>0.01</v>
      </c>
      <c r="P405" s="234">
        <v>0</v>
      </c>
      <c r="Q405" s="234">
        <f>ROUND(E405*P405,2)</f>
        <v>0</v>
      </c>
      <c r="R405" s="236" t="s">
        <v>546</v>
      </c>
      <c r="S405" s="236" t="s">
        <v>196</v>
      </c>
      <c r="T405" s="237" t="s">
        <v>196</v>
      </c>
      <c r="U405" s="220">
        <v>0</v>
      </c>
      <c r="V405" s="220">
        <f>ROUND(E405*U405,2)</f>
        <v>0</v>
      </c>
      <c r="W405" s="220"/>
      <c r="X405" s="220" t="s">
        <v>547</v>
      </c>
      <c r="Y405" s="220" t="s">
        <v>198</v>
      </c>
      <c r="Z405" s="210"/>
      <c r="AA405" s="210"/>
      <c r="AB405" s="210"/>
      <c r="AC405" s="210"/>
      <c r="AD405" s="210"/>
      <c r="AE405" s="210"/>
      <c r="AF405" s="210"/>
      <c r="AG405" s="210" t="s">
        <v>548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2" x14ac:dyDescent="0.2">
      <c r="A406" s="217"/>
      <c r="B406" s="218"/>
      <c r="C406" s="252" t="s">
        <v>1163</v>
      </c>
      <c r="D406" s="221"/>
      <c r="E406" s="222"/>
      <c r="F406" s="220"/>
      <c r="G406" s="220"/>
      <c r="H406" s="220"/>
      <c r="I406" s="220"/>
      <c r="J406" s="220"/>
      <c r="K406" s="220"/>
      <c r="L406" s="220"/>
      <c r="M406" s="220"/>
      <c r="N406" s="219"/>
      <c r="O406" s="219"/>
      <c r="P406" s="219"/>
      <c r="Q406" s="219"/>
      <c r="R406" s="220"/>
      <c r="S406" s="220"/>
      <c r="T406" s="220"/>
      <c r="U406" s="220"/>
      <c r="V406" s="220"/>
      <c r="W406" s="220"/>
      <c r="X406" s="220"/>
      <c r="Y406" s="220"/>
      <c r="Z406" s="210"/>
      <c r="AA406" s="210"/>
      <c r="AB406" s="210"/>
      <c r="AC406" s="210"/>
      <c r="AD406" s="210"/>
      <c r="AE406" s="210"/>
      <c r="AF406" s="210"/>
      <c r="AG406" s="210" t="s">
        <v>203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3" x14ac:dyDescent="0.2">
      <c r="A407" s="217"/>
      <c r="B407" s="218"/>
      <c r="C407" s="252" t="s">
        <v>1162</v>
      </c>
      <c r="D407" s="221"/>
      <c r="E407" s="222">
        <v>1</v>
      </c>
      <c r="F407" s="220"/>
      <c r="G407" s="220"/>
      <c r="H407" s="220"/>
      <c r="I407" s="220"/>
      <c r="J407" s="220"/>
      <c r="K407" s="220"/>
      <c r="L407" s="220"/>
      <c r="M407" s="220"/>
      <c r="N407" s="219"/>
      <c r="O407" s="219"/>
      <c r="P407" s="219"/>
      <c r="Q407" s="219"/>
      <c r="R407" s="220"/>
      <c r="S407" s="220"/>
      <c r="T407" s="220"/>
      <c r="U407" s="220"/>
      <c r="V407" s="220"/>
      <c r="W407" s="220"/>
      <c r="X407" s="220"/>
      <c r="Y407" s="220"/>
      <c r="Z407" s="210"/>
      <c r="AA407" s="210"/>
      <c r="AB407" s="210"/>
      <c r="AC407" s="210"/>
      <c r="AD407" s="210"/>
      <c r="AE407" s="210"/>
      <c r="AF407" s="210"/>
      <c r="AG407" s="210" t="s">
        <v>203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">
      <c r="A408" s="231">
        <v>65</v>
      </c>
      <c r="B408" s="232" t="s">
        <v>1164</v>
      </c>
      <c r="C408" s="250" t="s">
        <v>1165</v>
      </c>
      <c r="D408" s="233" t="s">
        <v>322</v>
      </c>
      <c r="E408" s="234">
        <v>3</v>
      </c>
      <c r="F408" s="235"/>
      <c r="G408" s="236">
        <f>ROUND(E408*F408,2)</f>
        <v>0</v>
      </c>
      <c r="H408" s="235"/>
      <c r="I408" s="236">
        <f>ROUND(E408*H408,2)</f>
        <v>0</v>
      </c>
      <c r="J408" s="235"/>
      <c r="K408" s="236">
        <f>ROUND(E408*J408,2)</f>
        <v>0</v>
      </c>
      <c r="L408" s="236">
        <v>21</v>
      </c>
      <c r="M408" s="236">
        <f>G408*(1+L408/100)</f>
        <v>0</v>
      </c>
      <c r="N408" s="234">
        <v>0</v>
      </c>
      <c r="O408" s="234">
        <f>ROUND(E408*N408,2)</f>
        <v>0</v>
      </c>
      <c r="P408" s="234">
        <v>0</v>
      </c>
      <c r="Q408" s="234">
        <f>ROUND(E408*P408,2)</f>
        <v>0</v>
      </c>
      <c r="R408" s="236" t="s">
        <v>546</v>
      </c>
      <c r="S408" s="236" t="s">
        <v>196</v>
      </c>
      <c r="T408" s="237" t="s">
        <v>196</v>
      </c>
      <c r="U408" s="220">
        <v>0</v>
      </c>
      <c r="V408" s="220">
        <f>ROUND(E408*U408,2)</f>
        <v>0</v>
      </c>
      <c r="W408" s="220"/>
      <c r="X408" s="220" t="s">
        <v>547</v>
      </c>
      <c r="Y408" s="220" t="s">
        <v>198</v>
      </c>
      <c r="Z408" s="210"/>
      <c r="AA408" s="210"/>
      <c r="AB408" s="210"/>
      <c r="AC408" s="210"/>
      <c r="AD408" s="210"/>
      <c r="AE408" s="210"/>
      <c r="AF408" s="210"/>
      <c r="AG408" s="210" t="s">
        <v>548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2" x14ac:dyDescent="0.2">
      <c r="A409" s="217"/>
      <c r="B409" s="218"/>
      <c r="C409" s="252" t="s">
        <v>1166</v>
      </c>
      <c r="D409" s="221"/>
      <c r="E409" s="222"/>
      <c r="F409" s="220"/>
      <c r="G409" s="220"/>
      <c r="H409" s="220"/>
      <c r="I409" s="220"/>
      <c r="J409" s="220"/>
      <c r="K409" s="220"/>
      <c r="L409" s="220"/>
      <c r="M409" s="220"/>
      <c r="N409" s="219"/>
      <c r="O409" s="219"/>
      <c r="P409" s="219"/>
      <c r="Q409" s="219"/>
      <c r="R409" s="220"/>
      <c r="S409" s="220"/>
      <c r="T409" s="220"/>
      <c r="U409" s="220"/>
      <c r="V409" s="220"/>
      <c r="W409" s="220"/>
      <c r="X409" s="220"/>
      <c r="Y409" s="220"/>
      <c r="Z409" s="210"/>
      <c r="AA409" s="210"/>
      <c r="AB409" s="210"/>
      <c r="AC409" s="210"/>
      <c r="AD409" s="210"/>
      <c r="AE409" s="210"/>
      <c r="AF409" s="210"/>
      <c r="AG409" s="210" t="s">
        <v>203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3" x14ac:dyDescent="0.2">
      <c r="A410" s="217"/>
      <c r="B410" s="218"/>
      <c r="C410" s="252" t="s">
        <v>1167</v>
      </c>
      <c r="D410" s="221"/>
      <c r="E410" s="222">
        <v>3</v>
      </c>
      <c r="F410" s="220"/>
      <c r="G410" s="220"/>
      <c r="H410" s="220"/>
      <c r="I410" s="220"/>
      <c r="J410" s="220"/>
      <c r="K410" s="220"/>
      <c r="L410" s="220"/>
      <c r="M410" s="220"/>
      <c r="N410" s="219"/>
      <c r="O410" s="219"/>
      <c r="P410" s="219"/>
      <c r="Q410" s="219"/>
      <c r="R410" s="220"/>
      <c r="S410" s="220"/>
      <c r="T410" s="220"/>
      <c r="U410" s="220"/>
      <c r="V410" s="220"/>
      <c r="W410" s="220"/>
      <c r="X410" s="220"/>
      <c r="Y410" s="220"/>
      <c r="Z410" s="210"/>
      <c r="AA410" s="210"/>
      <c r="AB410" s="210"/>
      <c r="AC410" s="210"/>
      <c r="AD410" s="210"/>
      <c r="AE410" s="210"/>
      <c r="AF410" s="210"/>
      <c r="AG410" s="210" t="s">
        <v>203</v>
      </c>
      <c r="AH410" s="210">
        <v>5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ht="22.5" outlineLevel="1" x14ac:dyDescent="0.2">
      <c r="A411" s="231">
        <v>66</v>
      </c>
      <c r="B411" s="232" t="s">
        <v>1168</v>
      </c>
      <c r="C411" s="250" t="s">
        <v>1169</v>
      </c>
      <c r="D411" s="233" t="s">
        <v>322</v>
      </c>
      <c r="E411" s="234">
        <v>3</v>
      </c>
      <c r="F411" s="235"/>
      <c r="G411" s="236">
        <f>ROUND(E411*F411,2)</f>
        <v>0</v>
      </c>
      <c r="H411" s="235"/>
      <c r="I411" s="236">
        <f>ROUND(E411*H411,2)</f>
        <v>0</v>
      </c>
      <c r="J411" s="235"/>
      <c r="K411" s="236">
        <f>ROUND(E411*J411,2)</f>
        <v>0</v>
      </c>
      <c r="L411" s="236">
        <v>21</v>
      </c>
      <c r="M411" s="236">
        <f>G411*(1+L411/100)</f>
        <v>0</v>
      </c>
      <c r="N411" s="234">
        <v>0</v>
      </c>
      <c r="O411" s="234">
        <f>ROUND(E411*N411,2)</f>
        <v>0</v>
      </c>
      <c r="P411" s="234">
        <v>0</v>
      </c>
      <c r="Q411" s="234">
        <f>ROUND(E411*P411,2)</f>
        <v>0</v>
      </c>
      <c r="R411" s="236" t="s">
        <v>546</v>
      </c>
      <c r="S411" s="236" t="s">
        <v>196</v>
      </c>
      <c r="T411" s="237" t="s">
        <v>196</v>
      </c>
      <c r="U411" s="220">
        <v>0</v>
      </c>
      <c r="V411" s="220">
        <f>ROUND(E411*U411,2)</f>
        <v>0</v>
      </c>
      <c r="W411" s="220"/>
      <c r="X411" s="220" t="s">
        <v>547</v>
      </c>
      <c r="Y411" s="220" t="s">
        <v>198</v>
      </c>
      <c r="Z411" s="210"/>
      <c r="AA411" s="210"/>
      <c r="AB411" s="210"/>
      <c r="AC411" s="210"/>
      <c r="AD411" s="210"/>
      <c r="AE411" s="210"/>
      <c r="AF411" s="210"/>
      <c r="AG411" s="210" t="s">
        <v>548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2" x14ac:dyDescent="0.2">
      <c r="A412" s="217"/>
      <c r="B412" s="218"/>
      <c r="C412" s="252" t="s">
        <v>1170</v>
      </c>
      <c r="D412" s="221"/>
      <c r="E412" s="222"/>
      <c r="F412" s="220"/>
      <c r="G412" s="220"/>
      <c r="H412" s="220"/>
      <c r="I412" s="220"/>
      <c r="J412" s="220"/>
      <c r="K412" s="220"/>
      <c r="L412" s="220"/>
      <c r="M412" s="220"/>
      <c r="N412" s="219"/>
      <c r="O412" s="219"/>
      <c r="P412" s="219"/>
      <c r="Q412" s="219"/>
      <c r="R412" s="220"/>
      <c r="S412" s="220"/>
      <c r="T412" s="220"/>
      <c r="U412" s="220"/>
      <c r="V412" s="220"/>
      <c r="W412" s="220"/>
      <c r="X412" s="220"/>
      <c r="Y412" s="220"/>
      <c r="Z412" s="210"/>
      <c r="AA412" s="210"/>
      <c r="AB412" s="210"/>
      <c r="AC412" s="210"/>
      <c r="AD412" s="210"/>
      <c r="AE412" s="210"/>
      <c r="AF412" s="210"/>
      <c r="AG412" s="210" t="s">
        <v>203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3" x14ac:dyDescent="0.2">
      <c r="A413" s="217"/>
      <c r="B413" s="218"/>
      <c r="C413" s="252" t="s">
        <v>1167</v>
      </c>
      <c r="D413" s="221"/>
      <c r="E413" s="222">
        <v>3</v>
      </c>
      <c r="F413" s="220"/>
      <c r="G413" s="220"/>
      <c r="H413" s="220"/>
      <c r="I413" s="220"/>
      <c r="J413" s="220"/>
      <c r="K413" s="220"/>
      <c r="L413" s="220"/>
      <c r="M413" s="220"/>
      <c r="N413" s="219"/>
      <c r="O413" s="219"/>
      <c r="P413" s="219"/>
      <c r="Q413" s="219"/>
      <c r="R413" s="220"/>
      <c r="S413" s="220"/>
      <c r="T413" s="220"/>
      <c r="U413" s="220"/>
      <c r="V413" s="220"/>
      <c r="W413" s="220"/>
      <c r="X413" s="220"/>
      <c r="Y413" s="220"/>
      <c r="Z413" s="210"/>
      <c r="AA413" s="210"/>
      <c r="AB413" s="210"/>
      <c r="AC413" s="210"/>
      <c r="AD413" s="210"/>
      <c r="AE413" s="210"/>
      <c r="AF413" s="210"/>
      <c r="AG413" s="210" t="s">
        <v>203</v>
      </c>
      <c r="AH413" s="210">
        <v>5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ht="22.5" outlineLevel="1" x14ac:dyDescent="0.2">
      <c r="A414" s="231">
        <v>67</v>
      </c>
      <c r="B414" s="232" t="s">
        <v>1171</v>
      </c>
      <c r="C414" s="250" t="s">
        <v>1172</v>
      </c>
      <c r="D414" s="233" t="s">
        <v>322</v>
      </c>
      <c r="E414" s="234">
        <v>6</v>
      </c>
      <c r="F414" s="235"/>
      <c r="G414" s="236">
        <f>ROUND(E414*F414,2)</f>
        <v>0</v>
      </c>
      <c r="H414" s="235"/>
      <c r="I414" s="236">
        <f>ROUND(E414*H414,2)</f>
        <v>0</v>
      </c>
      <c r="J414" s="235"/>
      <c r="K414" s="236">
        <f>ROUND(E414*J414,2)</f>
        <v>0</v>
      </c>
      <c r="L414" s="236">
        <v>21</v>
      </c>
      <c r="M414" s="236">
        <f>G414*(1+L414/100)</f>
        <v>0</v>
      </c>
      <c r="N414" s="234">
        <v>0</v>
      </c>
      <c r="O414" s="234">
        <f>ROUND(E414*N414,2)</f>
        <v>0</v>
      </c>
      <c r="P414" s="234">
        <v>0</v>
      </c>
      <c r="Q414" s="234">
        <f>ROUND(E414*P414,2)</f>
        <v>0</v>
      </c>
      <c r="R414" s="236" t="s">
        <v>546</v>
      </c>
      <c r="S414" s="236" t="s">
        <v>196</v>
      </c>
      <c r="T414" s="237" t="s">
        <v>196</v>
      </c>
      <c r="U414" s="220">
        <v>0</v>
      </c>
      <c r="V414" s="220">
        <f>ROUND(E414*U414,2)</f>
        <v>0</v>
      </c>
      <c r="W414" s="220"/>
      <c r="X414" s="220" t="s">
        <v>547</v>
      </c>
      <c r="Y414" s="220" t="s">
        <v>198</v>
      </c>
      <c r="Z414" s="210"/>
      <c r="AA414" s="210"/>
      <c r="AB414" s="210"/>
      <c r="AC414" s="210"/>
      <c r="AD414" s="210"/>
      <c r="AE414" s="210"/>
      <c r="AF414" s="210"/>
      <c r="AG414" s="210" t="s">
        <v>548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2" x14ac:dyDescent="0.2">
      <c r="A415" s="217"/>
      <c r="B415" s="218"/>
      <c r="C415" s="252" t="s">
        <v>1173</v>
      </c>
      <c r="D415" s="221"/>
      <c r="E415" s="222"/>
      <c r="F415" s="220"/>
      <c r="G415" s="220"/>
      <c r="H415" s="220"/>
      <c r="I415" s="220"/>
      <c r="J415" s="220"/>
      <c r="K415" s="220"/>
      <c r="L415" s="220"/>
      <c r="M415" s="220"/>
      <c r="N415" s="219"/>
      <c r="O415" s="219"/>
      <c r="P415" s="219"/>
      <c r="Q415" s="219"/>
      <c r="R415" s="220"/>
      <c r="S415" s="220"/>
      <c r="T415" s="220"/>
      <c r="U415" s="220"/>
      <c r="V415" s="220"/>
      <c r="W415" s="220"/>
      <c r="X415" s="220"/>
      <c r="Y415" s="220"/>
      <c r="Z415" s="210"/>
      <c r="AA415" s="210"/>
      <c r="AB415" s="210"/>
      <c r="AC415" s="210"/>
      <c r="AD415" s="210"/>
      <c r="AE415" s="210"/>
      <c r="AF415" s="210"/>
      <c r="AG415" s="210" t="s">
        <v>203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3" x14ac:dyDescent="0.2">
      <c r="A416" s="217"/>
      <c r="B416" s="218"/>
      <c r="C416" s="252" t="s">
        <v>1174</v>
      </c>
      <c r="D416" s="221"/>
      <c r="E416" s="222"/>
      <c r="F416" s="220"/>
      <c r="G416" s="220"/>
      <c r="H416" s="220"/>
      <c r="I416" s="220"/>
      <c r="J416" s="220"/>
      <c r="K416" s="220"/>
      <c r="L416" s="220"/>
      <c r="M416" s="220"/>
      <c r="N416" s="219"/>
      <c r="O416" s="219"/>
      <c r="P416" s="219"/>
      <c r="Q416" s="219"/>
      <c r="R416" s="220"/>
      <c r="S416" s="220"/>
      <c r="T416" s="220"/>
      <c r="U416" s="220"/>
      <c r="V416" s="220"/>
      <c r="W416" s="220"/>
      <c r="X416" s="220"/>
      <c r="Y416" s="220"/>
      <c r="Z416" s="210"/>
      <c r="AA416" s="210"/>
      <c r="AB416" s="210"/>
      <c r="AC416" s="210"/>
      <c r="AD416" s="210"/>
      <c r="AE416" s="210"/>
      <c r="AF416" s="210"/>
      <c r="AG416" s="210" t="s">
        <v>203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3" x14ac:dyDescent="0.2">
      <c r="A417" s="217"/>
      <c r="B417" s="218"/>
      <c r="C417" s="252" t="s">
        <v>1175</v>
      </c>
      <c r="D417" s="221"/>
      <c r="E417" s="222">
        <v>6</v>
      </c>
      <c r="F417" s="220"/>
      <c r="G417" s="220"/>
      <c r="H417" s="220"/>
      <c r="I417" s="220"/>
      <c r="J417" s="220"/>
      <c r="K417" s="220"/>
      <c r="L417" s="220"/>
      <c r="M417" s="220"/>
      <c r="N417" s="219"/>
      <c r="O417" s="219"/>
      <c r="P417" s="219"/>
      <c r="Q417" s="219"/>
      <c r="R417" s="220"/>
      <c r="S417" s="220"/>
      <c r="T417" s="220"/>
      <c r="U417" s="220"/>
      <c r="V417" s="220"/>
      <c r="W417" s="220"/>
      <c r="X417" s="220"/>
      <c r="Y417" s="220"/>
      <c r="Z417" s="210"/>
      <c r="AA417" s="210"/>
      <c r="AB417" s="210"/>
      <c r="AC417" s="210"/>
      <c r="AD417" s="210"/>
      <c r="AE417" s="210"/>
      <c r="AF417" s="210"/>
      <c r="AG417" s="210" t="s">
        <v>203</v>
      </c>
      <c r="AH417" s="210">
        <v>5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1" x14ac:dyDescent="0.2">
      <c r="A418" s="231">
        <v>68</v>
      </c>
      <c r="B418" s="232" t="s">
        <v>1176</v>
      </c>
      <c r="C418" s="250" t="s">
        <v>1177</v>
      </c>
      <c r="D418" s="233" t="s">
        <v>322</v>
      </c>
      <c r="E418" s="234">
        <v>3</v>
      </c>
      <c r="F418" s="235"/>
      <c r="G418" s="236">
        <f>ROUND(E418*F418,2)</f>
        <v>0</v>
      </c>
      <c r="H418" s="235"/>
      <c r="I418" s="236">
        <f>ROUND(E418*H418,2)</f>
        <v>0</v>
      </c>
      <c r="J418" s="235"/>
      <c r="K418" s="236">
        <f>ROUND(E418*J418,2)</f>
        <v>0</v>
      </c>
      <c r="L418" s="236">
        <v>21</v>
      </c>
      <c r="M418" s="236">
        <f>G418*(1+L418/100)</f>
        <v>0</v>
      </c>
      <c r="N418" s="234">
        <v>0</v>
      </c>
      <c r="O418" s="234">
        <f>ROUND(E418*N418,2)</f>
        <v>0</v>
      </c>
      <c r="P418" s="234">
        <v>0</v>
      </c>
      <c r="Q418" s="234">
        <f>ROUND(E418*P418,2)</f>
        <v>0</v>
      </c>
      <c r="R418" s="236" t="s">
        <v>546</v>
      </c>
      <c r="S418" s="236" t="s">
        <v>196</v>
      </c>
      <c r="T418" s="237" t="s">
        <v>196</v>
      </c>
      <c r="U418" s="220">
        <v>0</v>
      </c>
      <c r="V418" s="220">
        <f>ROUND(E418*U418,2)</f>
        <v>0</v>
      </c>
      <c r="W418" s="220"/>
      <c r="X418" s="220" t="s">
        <v>547</v>
      </c>
      <c r="Y418" s="220" t="s">
        <v>198</v>
      </c>
      <c r="Z418" s="210"/>
      <c r="AA418" s="210"/>
      <c r="AB418" s="210"/>
      <c r="AC418" s="210"/>
      <c r="AD418" s="210"/>
      <c r="AE418" s="210"/>
      <c r="AF418" s="210"/>
      <c r="AG418" s="210" t="s">
        <v>548</v>
      </c>
      <c r="AH418" s="210"/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2" x14ac:dyDescent="0.2">
      <c r="A419" s="217"/>
      <c r="B419" s="218"/>
      <c r="C419" s="252" t="s">
        <v>1178</v>
      </c>
      <c r="D419" s="221"/>
      <c r="E419" s="222"/>
      <c r="F419" s="220"/>
      <c r="G419" s="220"/>
      <c r="H419" s="220"/>
      <c r="I419" s="220"/>
      <c r="J419" s="220"/>
      <c r="K419" s="220"/>
      <c r="L419" s="220"/>
      <c r="M419" s="220"/>
      <c r="N419" s="219"/>
      <c r="O419" s="219"/>
      <c r="P419" s="219"/>
      <c r="Q419" s="219"/>
      <c r="R419" s="220"/>
      <c r="S419" s="220"/>
      <c r="T419" s="220"/>
      <c r="U419" s="220"/>
      <c r="V419" s="220"/>
      <c r="W419" s="220"/>
      <c r="X419" s="220"/>
      <c r="Y419" s="220"/>
      <c r="Z419" s="210"/>
      <c r="AA419" s="210"/>
      <c r="AB419" s="210"/>
      <c r="AC419" s="210"/>
      <c r="AD419" s="210"/>
      <c r="AE419" s="210"/>
      <c r="AF419" s="210"/>
      <c r="AG419" s="210" t="s">
        <v>203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3" x14ac:dyDescent="0.2">
      <c r="A420" s="217"/>
      <c r="B420" s="218"/>
      <c r="C420" s="252" t="s">
        <v>1167</v>
      </c>
      <c r="D420" s="221"/>
      <c r="E420" s="222">
        <v>3</v>
      </c>
      <c r="F420" s="220"/>
      <c r="G420" s="220"/>
      <c r="H420" s="220"/>
      <c r="I420" s="220"/>
      <c r="J420" s="220"/>
      <c r="K420" s="220"/>
      <c r="L420" s="220"/>
      <c r="M420" s="220"/>
      <c r="N420" s="219"/>
      <c r="O420" s="219"/>
      <c r="P420" s="219"/>
      <c r="Q420" s="219"/>
      <c r="R420" s="220"/>
      <c r="S420" s="220"/>
      <c r="T420" s="220"/>
      <c r="U420" s="220"/>
      <c r="V420" s="220"/>
      <c r="W420" s="220"/>
      <c r="X420" s="220"/>
      <c r="Y420" s="220"/>
      <c r="Z420" s="210"/>
      <c r="AA420" s="210"/>
      <c r="AB420" s="210"/>
      <c r="AC420" s="210"/>
      <c r="AD420" s="210"/>
      <c r="AE420" s="210"/>
      <c r="AF420" s="210"/>
      <c r="AG420" s="210" t="s">
        <v>203</v>
      </c>
      <c r="AH420" s="210">
        <v>5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ht="22.5" outlineLevel="1" x14ac:dyDescent="0.2">
      <c r="A421" s="231">
        <v>69</v>
      </c>
      <c r="B421" s="232" t="s">
        <v>1179</v>
      </c>
      <c r="C421" s="250" t="s">
        <v>1180</v>
      </c>
      <c r="D421" s="233" t="s">
        <v>322</v>
      </c>
      <c r="E421" s="234">
        <v>84.974999999999994</v>
      </c>
      <c r="F421" s="235"/>
      <c r="G421" s="236">
        <f>ROUND(E421*F421,2)</f>
        <v>0</v>
      </c>
      <c r="H421" s="235"/>
      <c r="I421" s="236">
        <f>ROUND(E421*H421,2)</f>
        <v>0</v>
      </c>
      <c r="J421" s="235"/>
      <c r="K421" s="236">
        <f>ROUND(E421*J421,2)</f>
        <v>0</v>
      </c>
      <c r="L421" s="236">
        <v>21</v>
      </c>
      <c r="M421" s="236">
        <f>G421*(1+L421/100)</f>
        <v>0</v>
      </c>
      <c r="N421" s="234">
        <v>0.06</v>
      </c>
      <c r="O421" s="234">
        <f>ROUND(E421*N421,2)</f>
        <v>5.0999999999999996</v>
      </c>
      <c r="P421" s="234">
        <v>0</v>
      </c>
      <c r="Q421" s="234">
        <f>ROUND(E421*P421,2)</f>
        <v>0</v>
      </c>
      <c r="R421" s="236" t="s">
        <v>546</v>
      </c>
      <c r="S421" s="236" t="s">
        <v>196</v>
      </c>
      <c r="T421" s="237" t="s">
        <v>196</v>
      </c>
      <c r="U421" s="220">
        <v>0</v>
      </c>
      <c r="V421" s="220">
        <f>ROUND(E421*U421,2)</f>
        <v>0</v>
      </c>
      <c r="W421" s="220"/>
      <c r="X421" s="220" t="s">
        <v>547</v>
      </c>
      <c r="Y421" s="220" t="s">
        <v>198</v>
      </c>
      <c r="Z421" s="210"/>
      <c r="AA421" s="210"/>
      <c r="AB421" s="210"/>
      <c r="AC421" s="210"/>
      <c r="AD421" s="210"/>
      <c r="AE421" s="210"/>
      <c r="AF421" s="210"/>
      <c r="AG421" s="210" t="s">
        <v>548</v>
      </c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2" x14ac:dyDescent="0.2">
      <c r="A422" s="217"/>
      <c r="B422" s="218"/>
      <c r="C422" s="252" t="s">
        <v>1181</v>
      </c>
      <c r="D422" s="221"/>
      <c r="E422" s="222"/>
      <c r="F422" s="220"/>
      <c r="G422" s="220"/>
      <c r="H422" s="220"/>
      <c r="I422" s="220"/>
      <c r="J422" s="220"/>
      <c r="K422" s="220"/>
      <c r="L422" s="220"/>
      <c r="M422" s="220"/>
      <c r="N422" s="219"/>
      <c r="O422" s="219"/>
      <c r="P422" s="219"/>
      <c r="Q422" s="219"/>
      <c r="R422" s="220"/>
      <c r="S422" s="220"/>
      <c r="T422" s="220"/>
      <c r="U422" s="220"/>
      <c r="V422" s="220"/>
      <c r="W422" s="220"/>
      <c r="X422" s="220"/>
      <c r="Y422" s="220"/>
      <c r="Z422" s="210"/>
      <c r="AA422" s="210"/>
      <c r="AB422" s="210"/>
      <c r="AC422" s="210"/>
      <c r="AD422" s="210"/>
      <c r="AE422" s="210"/>
      <c r="AF422" s="210"/>
      <c r="AG422" s="210" t="s">
        <v>203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3" x14ac:dyDescent="0.2">
      <c r="A423" s="217"/>
      <c r="B423" s="218"/>
      <c r="C423" s="252" t="s">
        <v>1182</v>
      </c>
      <c r="D423" s="221"/>
      <c r="E423" s="222">
        <v>84.974999999999994</v>
      </c>
      <c r="F423" s="220"/>
      <c r="G423" s="220"/>
      <c r="H423" s="220"/>
      <c r="I423" s="220"/>
      <c r="J423" s="220"/>
      <c r="K423" s="220"/>
      <c r="L423" s="220"/>
      <c r="M423" s="220"/>
      <c r="N423" s="219"/>
      <c r="O423" s="219"/>
      <c r="P423" s="219"/>
      <c r="Q423" s="219"/>
      <c r="R423" s="220"/>
      <c r="S423" s="220"/>
      <c r="T423" s="220"/>
      <c r="U423" s="220"/>
      <c r="V423" s="220"/>
      <c r="W423" s="220"/>
      <c r="X423" s="220"/>
      <c r="Y423" s="220"/>
      <c r="Z423" s="210"/>
      <c r="AA423" s="210"/>
      <c r="AB423" s="210"/>
      <c r="AC423" s="210"/>
      <c r="AD423" s="210"/>
      <c r="AE423" s="210"/>
      <c r="AF423" s="210"/>
      <c r="AG423" s="210" t="s">
        <v>203</v>
      </c>
      <c r="AH423" s="210">
        <v>5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">
      <c r="A424" s="231">
        <v>70</v>
      </c>
      <c r="B424" s="232" t="s">
        <v>1183</v>
      </c>
      <c r="C424" s="250" t="s">
        <v>1184</v>
      </c>
      <c r="D424" s="233" t="s">
        <v>322</v>
      </c>
      <c r="E424" s="234">
        <v>10.3</v>
      </c>
      <c r="F424" s="235"/>
      <c r="G424" s="236">
        <f>ROUND(E424*F424,2)</f>
        <v>0</v>
      </c>
      <c r="H424" s="235"/>
      <c r="I424" s="236">
        <f>ROUND(E424*H424,2)</f>
        <v>0</v>
      </c>
      <c r="J424" s="235"/>
      <c r="K424" s="236">
        <f>ROUND(E424*J424,2)</f>
        <v>0</v>
      </c>
      <c r="L424" s="236">
        <v>21</v>
      </c>
      <c r="M424" s="236">
        <f>G424*(1+L424/100)</f>
        <v>0</v>
      </c>
      <c r="N424" s="234">
        <v>8.2100000000000006E-2</v>
      </c>
      <c r="O424" s="234">
        <f>ROUND(E424*N424,2)</f>
        <v>0.85</v>
      </c>
      <c r="P424" s="234">
        <v>0</v>
      </c>
      <c r="Q424" s="234">
        <f>ROUND(E424*P424,2)</f>
        <v>0</v>
      </c>
      <c r="R424" s="236" t="s">
        <v>546</v>
      </c>
      <c r="S424" s="236" t="s">
        <v>196</v>
      </c>
      <c r="T424" s="237" t="s">
        <v>196</v>
      </c>
      <c r="U424" s="220">
        <v>0</v>
      </c>
      <c r="V424" s="220">
        <f>ROUND(E424*U424,2)</f>
        <v>0</v>
      </c>
      <c r="W424" s="220"/>
      <c r="X424" s="220" t="s">
        <v>547</v>
      </c>
      <c r="Y424" s="220" t="s">
        <v>198</v>
      </c>
      <c r="Z424" s="210"/>
      <c r="AA424" s="210"/>
      <c r="AB424" s="210"/>
      <c r="AC424" s="210"/>
      <c r="AD424" s="210"/>
      <c r="AE424" s="210"/>
      <c r="AF424" s="210"/>
      <c r="AG424" s="210" t="s">
        <v>548</v>
      </c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2" x14ac:dyDescent="0.2">
      <c r="A425" s="217"/>
      <c r="B425" s="218"/>
      <c r="C425" s="252" t="s">
        <v>1185</v>
      </c>
      <c r="D425" s="221"/>
      <c r="E425" s="222"/>
      <c r="F425" s="220"/>
      <c r="G425" s="220"/>
      <c r="H425" s="220"/>
      <c r="I425" s="220"/>
      <c r="J425" s="220"/>
      <c r="K425" s="220"/>
      <c r="L425" s="220"/>
      <c r="M425" s="220"/>
      <c r="N425" s="219"/>
      <c r="O425" s="219"/>
      <c r="P425" s="219"/>
      <c r="Q425" s="219"/>
      <c r="R425" s="220"/>
      <c r="S425" s="220"/>
      <c r="T425" s="220"/>
      <c r="U425" s="220"/>
      <c r="V425" s="220"/>
      <c r="W425" s="220"/>
      <c r="X425" s="220"/>
      <c r="Y425" s="220"/>
      <c r="Z425" s="210"/>
      <c r="AA425" s="210"/>
      <c r="AB425" s="210"/>
      <c r="AC425" s="210"/>
      <c r="AD425" s="210"/>
      <c r="AE425" s="210"/>
      <c r="AF425" s="210"/>
      <c r="AG425" s="210" t="s">
        <v>203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3" x14ac:dyDescent="0.2">
      <c r="A426" s="217"/>
      <c r="B426" s="218"/>
      <c r="C426" s="252" t="s">
        <v>1186</v>
      </c>
      <c r="D426" s="221"/>
      <c r="E426" s="222">
        <v>10.3</v>
      </c>
      <c r="F426" s="220"/>
      <c r="G426" s="220"/>
      <c r="H426" s="220"/>
      <c r="I426" s="220"/>
      <c r="J426" s="220"/>
      <c r="K426" s="220"/>
      <c r="L426" s="220"/>
      <c r="M426" s="220"/>
      <c r="N426" s="219"/>
      <c r="O426" s="219"/>
      <c r="P426" s="219"/>
      <c r="Q426" s="219"/>
      <c r="R426" s="220"/>
      <c r="S426" s="220"/>
      <c r="T426" s="220"/>
      <c r="U426" s="220"/>
      <c r="V426" s="220"/>
      <c r="W426" s="220"/>
      <c r="X426" s="220"/>
      <c r="Y426" s="220"/>
      <c r="Z426" s="210"/>
      <c r="AA426" s="210"/>
      <c r="AB426" s="210"/>
      <c r="AC426" s="210"/>
      <c r="AD426" s="210"/>
      <c r="AE426" s="210"/>
      <c r="AF426" s="210"/>
      <c r="AG426" s="210" t="s">
        <v>203</v>
      </c>
      <c r="AH426" s="210">
        <v>5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ht="22.5" outlineLevel="1" x14ac:dyDescent="0.2">
      <c r="A427" s="231">
        <v>71</v>
      </c>
      <c r="B427" s="232" t="s">
        <v>1187</v>
      </c>
      <c r="C427" s="250" t="s">
        <v>589</v>
      </c>
      <c r="D427" s="233" t="s">
        <v>322</v>
      </c>
      <c r="E427" s="234">
        <v>6.6950000000000003</v>
      </c>
      <c r="F427" s="235"/>
      <c r="G427" s="236">
        <f>ROUND(E427*F427,2)</f>
        <v>0</v>
      </c>
      <c r="H427" s="235"/>
      <c r="I427" s="236">
        <f>ROUND(E427*H427,2)</f>
        <v>0</v>
      </c>
      <c r="J427" s="235"/>
      <c r="K427" s="236">
        <f>ROUND(E427*J427,2)</f>
        <v>0</v>
      </c>
      <c r="L427" s="236">
        <v>21</v>
      </c>
      <c r="M427" s="236">
        <f>G427*(1+L427/100)</f>
        <v>0</v>
      </c>
      <c r="N427" s="234">
        <v>4.8300000000000003E-2</v>
      </c>
      <c r="O427" s="234">
        <f>ROUND(E427*N427,2)</f>
        <v>0.32</v>
      </c>
      <c r="P427" s="234">
        <v>0</v>
      </c>
      <c r="Q427" s="234">
        <f>ROUND(E427*P427,2)</f>
        <v>0</v>
      </c>
      <c r="R427" s="236" t="s">
        <v>546</v>
      </c>
      <c r="S427" s="236" t="s">
        <v>196</v>
      </c>
      <c r="T427" s="237" t="s">
        <v>196</v>
      </c>
      <c r="U427" s="220">
        <v>0</v>
      </c>
      <c r="V427" s="220">
        <f>ROUND(E427*U427,2)</f>
        <v>0</v>
      </c>
      <c r="W427" s="220"/>
      <c r="X427" s="220" t="s">
        <v>547</v>
      </c>
      <c r="Y427" s="220" t="s">
        <v>198</v>
      </c>
      <c r="Z427" s="210"/>
      <c r="AA427" s="210"/>
      <c r="AB427" s="210"/>
      <c r="AC427" s="210"/>
      <c r="AD427" s="210"/>
      <c r="AE427" s="210"/>
      <c r="AF427" s="210"/>
      <c r="AG427" s="210" t="s">
        <v>590</v>
      </c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2" x14ac:dyDescent="0.2">
      <c r="A428" s="217"/>
      <c r="B428" s="218"/>
      <c r="C428" s="252" t="s">
        <v>591</v>
      </c>
      <c r="D428" s="221"/>
      <c r="E428" s="222"/>
      <c r="F428" s="220"/>
      <c r="G428" s="220"/>
      <c r="H428" s="220"/>
      <c r="I428" s="220"/>
      <c r="J428" s="220"/>
      <c r="K428" s="220"/>
      <c r="L428" s="220"/>
      <c r="M428" s="220"/>
      <c r="N428" s="219"/>
      <c r="O428" s="219"/>
      <c r="P428" s="219"/>
      <c r="Q428" s="219"/>
      <c r="R428" s="220"/>
      <c r="S428" s="220"/>
      <c r="T428" s="220"/>
      <c r="U428" s="220"/>
      <c r="V428" s="220"/>
      <c r="W428" s="220"/>
      <c r="X428" s="220"/>
      <c r="Y428" s="220"/>
      <c r="Z428" s="210"/>
      <c r="AA428" s="210"/>
      <c r="AB428" s="210"/>
      <c r="AC428" s="210"/>
      <c r="AD428" s="210"/>
      <c r="AE428" s="210"/>
      <c r="AF428" s="210"/>
      <c r="AG428" s="210" t="s">
        <v>203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3" x14ac:dyDescent="0.2">
      <c r="A429" s="217"/>
      <c r="B429" s="218"/>
      <c r="C429" s="252" t="s">
        <v>1188</v>
      </c>
      <c r="D429" s="221"/>
      <c r="E429" s="222">
        <v>6.6950000000000003</v>
      </c>
      <c r="F429" s="220"/>
      <c r="G429" s="220"/>
      <c r="H429" s="220"/>
      <c r="I429" s="220"/>
      <c r="J429" s="220"/>
      <c r="K429" s="220"/>
      <c r="L429" s="220"/>
      <c r="M429" s="220"/>
      <c r="N429" s="219"/>
      <c r="O429" s="219"/>
      <c r="P429" s="219"/>
      <c r="Q429" s="219"/>
      <c r="R429" s="220"/>
      <c r="S429" s="220"/>
      <c r="T429" s="220"/>
      <c r="U429" s="220"/>
      <c r="V429" s="220"/>
      <c r="W429" s="220"/>
      <c r="X429" s="220"/>
      <c r="Y429" s="220"/>
      <c r="Z429" s="210"/>
      <c r="AA429" s="210"/>
      <c r="AB429" s="210"/>
      <c r="AC429" s="210"/>
      <c r="AD429" s="210"/>
      <c r="AE429" s="210"/>
      <c r="AF429" s="210"/>
      <c r="AG429" s="210" t="s">
        <v>203</v>
      </c>
      <c r="AH429" s="210">
        <v>5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x14ac:dyDescent="0.2">
      <c r="A430" s="224" t="s">
        <v>190</v>
      </c>
      <c r="B430" s="225" t="s">
        <v>150</v>
      </c>
      <c r="C430" s="249" t="s">
        <v>151</v>
      </c>
      <c r="D430" s="226"/>
      <c r="E430" s="227"/>
      <c r="F430" s="228"/>
      <c r="G430" s="228">
        <f>SUMIF(AG431:AG438,"&lt;&gt;NOR",G431:G438)</f>
        <v>0</v>
      </c>
      <c r="H430" s="228"/>
      <c r="I430" s="228">
        <f>SUM(I431:I438)</f>
        <v>0</v>
      </c>
      <c r="J430" s="228"/>
      <c r="K430" s="228">
        <f>SUM(K431:K438)</f>
        <v>0</v>
      </c>
      <c r="L430" s="228"/>
      <c r="M430" s="228">
        <f>SUM(M431:M438)</f>
        <v>0</v>
      </c>
      <c r="N430" s="227"/>
      <c r="O430" s="227">
        <f>SUM(O431:O438)</f>
        <v>0</v>
      </c>
      <c r="P430" s="227"/>
      <c r="Q430" s="227">
        <f>SUM(Q431:Q438)</f>
        <v>1.2</v>
      </c>
      <c r="R430" s="228"/>
      <c r="S430" s="228"/>
      <c r="T430" s="229"/>
      <c r="U430" s="223"/>
      <c r="V430" s="223">
        <f>SUM(V431:V438)</f>
        <v>4.1099999999999994</v>
      </c>
      <c r="W430" s="223"/>
      <c r="X430" s="223"/>
      <c r="Y430" s="223"/>
      <c r="AG430" t="s">
        <v>191</v>
      </c>
    </row>
    <row r="431" spans="1:60" outlineLevel="1" x14ac:dyDescent="0.2">
      <c r="A431" s="231">
        <v>72</v>
      </c>
      <c r="B431" s="232" t="s">
        <v>1189</v>
      </c>
      <c r="C431" s="250" t="s">
        <v>1190</v>
      </c>
      <c r="D431" s="233" t="s">
        <v>194</v>
      </c>
      <c r="E431" s="234">
        <v>0.6</v>
      </c>
      <c r="F431" s="235"/>
      <c r="G431" s="236">
        <f>ROUND(E431*F431,2)</f>
        <v>0</v>
      </c>
      <c r="H431" s="235"/>
      <c r="I431" s="236">
        <f>ROUND(E431*H431,2)</f>
        <v>0</v>
      </c>
      <c r="J431" s="235"/>
      <c r="K431" s="236">
        <f>ROUND(E431*J431,2)</f>
        <v>0</v>
      </c>
      <c r="L431" s="236">
        <v>21</v>
      </c>
      <c r="M431" s="236">
        <f>G431*(1+L431/100)</f>
        <v>0</v>
      </c>
      <c r="N431" s="234">
        <v>0</v>
      </c>
      <c r="O431" s="234">
        <f>ROUND(E431*N431,2)</f>
        <v>0</v>
      </c>
      <c r="P431" s="234">
        <v>2</v>
      </c>
      <c r="Q431" s="234">
        <f>ROUND(E431*P431,2)</f>
        <v>1.2</v>
      </c>
      <c r="R431" s="236" t="s">
        <v>407</v>
      </c>
      <c r="S431" s="236" t="s">
        <v>196</v>
      </c>
      <c r="T431" s="237" t="s">
        <v>196</v>
      </c>
      <c r="U431" s="220">
        <v>6.4359999999999999</v>
      </c>
      <c r="V431" s="220">
        <f>ROUND(E431*U431,2)</f>
        <v>3.86</v>
      </c>
      <c r="W431" s="220"/>
      <c r="X431" s="220" t="s">
        <v>197</v>
      </c>
      <c r="Y431" s="220" t="s">
        <v>198</v>
      </c>
      <c r="Z431" s="210"/>
      <c r="AA431" s="210"/>
      <c r="AB431" s="210"/>
      <c r="AC431" s="210"/>
      <c r="AD431" s="210"/>
      <c r="AE431" s="210"/>
      <c r="AF431" s="210"/>
      <c r="AG431" s="210" t="s">
        <v>199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2" x14ac:dyDescent="0.2">
      <c r="A432" s="217"/>
      <c r="B432" s="218"/>
      <c r="C432" s="251" t="s">
        <v>1191</v>
      </c>
      <c r="D432" s="239"/>
      <c r="E432" s="239"/>
      <c r="F432" s="239"/>
      <c r="G432" s="239"/>
      <c r="H432" s="220"/>
      <c r="I432" s="220"/>
      <c r="J432" s="220"/>
      <c r="K432" s="220"/>
      <c r="L432" s="220"/>
      <c r="M432" s="220"/>
      <c r="N432" s="219"/>
      <c r="O432" s="219"/>
      <c r="P432" s="219"/>
      <c r="Q432" s="219"/>
      <c r="R432" s="220"/>
      <c r="S432" s="220"/>
      <c r="T432" s="220"/>
      <c r="U432" s="220"/>
      <c r="V432" s="220"/>
      <c r="W432" s="220"/>
      <c r="X432" s="220"/>
      <c r="Y432" s="220"/>
      <c r="Z432" s="210"/>
      <c r="AA432" s="210"/>
      <c r="AB432" s="210"/>
      <c r="AC432" s="210"/>
      <c r="AD432" s="210"/>
      <c r="AE432" s="210"/>
      <c r="AF432" s="210"/>
      <c r="AG432" s="210" t="s">
        <v>201</v>
      </c>
      <c r="AH432" s="210"/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2" x14ac:dyDescent="0.2">
      <c r="A433" s="217"/>
      <c r="B433" s="218"/>
      <c r="C433" s="252" t="s">
        <v>1192</v>
      </c>
      <c r="D433" s="221"/>
      <c r="E433" s="222"/>
      <c r="F433" s="220"/>
      <c r="G433" s="220"/>
      <c r="H433" s="220"/>
      <c r="I433" s="220"/>
      <c r="J433" s="220"/>
      <c r="K433" s="220"/>
      <c r="L433" s="220"/>
      <c r="M433" s="220"/>
      <c r="N433" s="219"/>
      <c r="O433" s="219"/>
      <c r="P433" s="219"/>
      <c r="Q433" s="219"/>
      <c r="R433" s="220"/>
      <c r="S433" s="220"/>
      <c r="T433" s="220"/>
      <c r="U433" s="220"/>
      <c r="V433" s="220"/>
      <c r="W433" s="220"/>
      <c r="X433" s="220"/>
      <c r="Y433" s="220"/>
      <c r="Z433" s="210"/>
      <c r="AA433" s="210"/>
      <c r="AB433" s="210"/>
      <c r="AC433" s="210"/>
      <c r="AD433" s="210"/>
      <c r="AE433" s="210"/>
      <c r="AF433" s="210"/>
      <c r="AG433" s="210" t="s">
        <v>203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3" x14ac:dyDescent="0.2">
      <c r="A434" s="217"/>
      <c r="B434" s="218"/>
      <c r="C434" s="252" t="s">
        <v>1193</v>
      </c>
      <c r="D434" s="221"/>
      <c r="E434" s="222">
        <v>0.6</v>
      </c>
      <c r="F434" s="220"/>
      <c r="G434" s="220"/>
      <c r="H434" s="220"/>
      <c r="I434" s="220"/>
      <c r="J434" s="220"/>
      <c r="K434" s="220"/>
      <c r="L434" s="220"/>
      <c r="M434" s="220"/>
      <c r="N434" s="219"/>
      <c r="O434" s="219"/>
      <c r="P434" s="219"/>
      <c r="Q434" s="219"/>
      <c r="R434" s="220"/>
      <c r="S434" s="220"/>
      <c r="T434" s="220"/>
      <c r="U434" s="220"/>
      <c r="V434" s="220"/>
      <c r="W434" s="220"/>
      <c r="X434" s="220"/>
      <c r="Y434" s="220"/>
      <c r="Z434" s="210"/>
      <c r="AA434" s="210"/>
      <c r="AB434" s="210"/>
      <c r="AC434" s="210"/>
      <c r="AD434" s="210"/>
      <c r="AE434" s="210"/>
      <c r="AF434" s="210"/>
      <c r="AG434" s="210" t="s">
        <v>203</v>
      </c>
      <c r="AH434" s="210">
        <v>5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1" x14ac:dyDescent="0.2">
      <c r="A435" s="231">
        <v>73</v>
      </c>
      <c r="B435" s="232" t="s">
        <v>1194</v>
      </c>
      <c r="C435" s="250" t="s">
        <v>1195</v>
      </c>
      <c r="D435" s="233" t="s">
        <v>322</v>
      </c>
      <c r="E435" s="234">
        <v>1</v>
      </c>
      <c r="F435" s="235"/>
      <c r="G435" s="236">
        <f>ROUND(E435*F435,2)</f>
        <v>0</v>
      </c>
      <c r="H435" s="235"/>
      <c r="I435" s="236">
        <f>ROUND(E435*H435,2)</f>
        <v>0</v>
      </c>
      <c r="J435" s="235"/>
      <c r="K435" s="236">
        <f>ROUND(E435*J435,2)</f>
        <v>0</v>
      </c>
      <c r="L435" s="236">
        <v>21</v>
      </c>
      <c r="M435" s="236">
        <f>G435*(1+L435/100)</f>
        <v>0</v>
      </c>
      <c r="N435" s="234">
        <v>0</v>
      </c>
      <c r="O435" s="234">
        <f>ROUND(E435*N435,2)</f>
        <v>0</v>
      </c>
      <c r="P435" s="234">
        <v>0</v>
      </c>
      <c r="Q435" s="234">
        <f>ROUND(E435*P435,2)</f>
        <v>0</v>
      </c>
      <c r="R435" s="236" t="s">
        <v>249</v>
      </c>
      <c r="S435" s="236" t="s">
        <v>196</v>
      </c>
      <c r="T435" s="237" t="s">
        <v>196</v>
      </c>
      <c r="U435" s="220">
        <v>0.25</v>
      </c>
      <c r="V435" s="220">
        <f>ROUND(E435*U435,2)</f>
        <v>0.25</v>
      </c>
      <c r="W435" s="220"/>
      <c r="X435" s="220" t="s">
        <v>197</v>
      </c>
      <c r="Y435" s="220" t="s">
        <v>198</v>
      </c>
      <c r="Z435" s="210"/>
      <c r="AA435" s="210"/>
      <c r="AB435" s="210"/>
      <c r="AC435" s="210"/>
      <c r="AD435" s="210"/>
      <c r="AE435" s="210"/>
      <c r="AF435" s="210"/>
      <c r="AG435" s="210" t="s">
        <v>199</v>
      </c>
      <c r="AH435" s="210"/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2" x14ac:dyDescent="0.2">
      <c r="A436" s="217"/>
      <c r="B436" s="218"/>
      <c r="C436" s="251" t="s">
        <v>1196</v>
      </c>
      <c r="D436" s="239"/>
      <c r="E436" s="239"/>
      <c r="F436" s="239"/>
      <c r="G436" s="239"/>
      <c r="H436" s="220"/>
      <c r="I436" s="220"/>
      <c r="J436" s="220"/>
      <c r="K436" s="220"/>
      <c r="L436" s="220"/>
      <c r="M436" s="220"/>
      <c r="N436" s="219"/>
      <c r="O436" s="219"/>
      <c r="P436" s="219"/>
      <c r="Q436" s="219"/>
      <c r="R436" s="220"/>
      <c r="S436" s="220"/>
      <c r="T436" s="220"/>
      <c r="U436" s="220"/>
      <c r="V436" s="220"/>
      <c r="W436" s="220"/>
      <c r="X436" s="220"/>
      <c r="Y436" s="220"/>
      <c r="Z436" s="210"/>
      <c r="AA436" s="210"/>
      <c r="AB436" s="210"/>
      <c r="AC436" s="210"/>
      <c r="AD436" s="210"/>
      <c r="AE436" s="210"/>
      <c r="AF436" s="210"/>
      <c r="AG436" s="210" t="s">
        <v>201</v>
      </c>
      <c r="AH436" s="210"/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2" x14ac:dyDescent="0.2">
      <c r="A437" s="217"/>
      <c r="B437" s="218"/>
      <c r="C437" s="252" t="s">
        <v>1197</v>
      </c>
      <c r="D437" s="221"/>
      <c r="E437" s="222"/>
      <c r="F437" s="220"/>
      <c r="G437" s="220"/>
      <c r="H437" s="220"/>
      <c r="I437" s="220"/>
      <c r="J437" s="220"/>
      <c r="K437" s="220"/>
      <c r="L437" s="220"/>
      <c r="M437" s="220"/>
      <c r="N437" s="219"/>
      <c r="O437" s="219"/>
      <c r="P437" s="219"/>
      <c r="Q437" s="219"/>
      <c r="R437" s="220"/>
      <c r="S437" s="220"/>
      <c r="T437" s="220"/>
      <c r="U437" s="220"/>
      <c r="V437" s="220"/>
      <c r="W437" s="220"/>
      <c r="X437" s="220"/>
      <c r="Y437" s="220"/>
      <c r="Z437" s="210"/>
      <c r="AA437" s="210"/>
      <c r="AB437" s="210"/>
      <c r="AC437" s="210"/>
      <c r="AD437" s="210"/>
      <c r="AE437" s="210"/>
      <c r="AF437" s="210"/>
      <c r="AG437" s="210" t="s">
        <v>203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3" x14ac:dyDescent="0.2">
      <c r="A438" s="217"/>
      <c r="B438" s="218"/>
      <c r="C438" s="252" t="s">
        <v>1198</v>
      </c>
      <c r="D438" s="221"/>
      <c r="E438" s="222">
        <v>1</v>
      </c>
      <c r="F438" s="220"/>
      <c r="G438" s="220"/>
      <c r="H438" s="220"/>
      <c r="I438" s="220"/>
      <c r="J438" s="220"/>
      <c r="K438" s="220"/>
      <c r="L438" s="220"/>
      <c r="M438" s="220"/>
      <c r="N438" s="219"/>
      <c r="O438" s="219"/>
      <c r="P438" s="219"/>
      <c r="Q438" s="219"/>
      <c r="R438" s="220"/>
      <c r="S438" s="220"/>
      <c r="T438" s="220"/>
      <c r="U438" s="220"/>
      <c r="V438" s="220"/>
      <c r="W438" s="220"/>
      <c r="X438" s="220"/>
      <c r="Y438" s="220"/>
      <c r="Z438" s="210"/>
      <c r="AA438" s="210"/>
      <c r="AB438" s="210"/>
      <c r="AC438" s="210"/>
      <c r="AD438" s="210"/>
      <c r="AE438" s="210"/>
      <c r="AF438" s="210"/>
      <c r="AG438" s="210" t="s">
        <v>203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x14ac:dyDescent="0.2">
      <c r="A439" s="224" t="s">
        <v>190</v>
      </c>
      <c r="B439" s="225" t="s">
        <v>152</v>
      </c>
      <c r="C439" s="249" t="s">
        <v>153</v>
      </c>
      <c r="D439" s="226"/>
      <c r="E439" s="227"/>
      <c r="F439" s="228"/>
      <c r="G439" s="228">
        <f>SUMIF(AG440:AG445,"&lt;&gt;NOR",G440:G445)</f>
        <v>0</v>
      </c>
      <c r="H439" s="228"/>
      <c r="I439" s="228">
        <f>SUM(I440:I445)</f>
        <v>0</v>
      </c>
      <c r="J439" s="228"/>
      <c r="K439" s="228">
        <f>SUM(K440:K445)</f>
        <v>0</v>
      </c>
      <c r="L439" s="228"/>
      <c r="M439" s="228">
        <f>SUM(M440:M445)</f>
        <v>0</v>
      </c>
      <c r="N439" s="227"/>
      <c r="O439" s="227">
        <f>SUM(O440:O445)</f>
        <v>0</v>
      </c>
      <c r="P439" s="227"/>
      <c r="Q439" s="227">
        <f>SUM(Q440:Q445)</f>
        <v>0</v>
      </c>
      <c r="R439" s="228"/>
      <c r="S439" s="228"/>
      <c r="T439" s="229"/>
      <c r="U439" s="223"/>
      <c r="V439" s="223">
        <f>SUM(V440:V445)</f>
        <v>85.04</v>
      </c>
      <c r="W439" s="223"/>
      <c r="X439" s="223"/>
      <c r="Y439" s="223"/>
      <c r="AG439" t="s">
        <v>191</v>
      </c>
    </row>
    <row r="440" spans="1:60" outlineLevel="1" x14ac:dyDescent="0.2">
      <c r="A440" s="231">
        <v>74</v>
      </c>
      <c r="B440" s="232" t="s">
        <v>593</v>
      </c>
      <c r="C440" s="250" t="s">
        <v>594</v>
      </c>
      <c r="D440" s="233" t="s">
        <v>352</v>
      </c>
      <c r="E440" s="234">
        <v>218.04383000000001</v>
      </c>
      <c r="F440" s="235"/>
      <c r="G440" s="236">
        <f>ROUND(E440*F440,2)</f>
        <v>0</v>
      </c>
      <c r="H440" s="235"/>
      <c r="I440" s="236">
        <f>ROUND(E440*H440,2)</f>
        <v>0</v>
      </c>
      <c r="J440" s="235"/>
      <c r="K440" s="236">
        <f>ROUND(E440*J440,2)</f>
        <v>0</v>
      </c>
      <c r="L440" s="236">
        <v>21</v>
      </c>
      <c r="M440" s="236">
        <f>G440*(1+L440/100)</f>
        <v>0</v>
      </c>
      <c r="N440" s="234">
        <v>0</v>
      </c>
      <c r="O440" s="234">
        <f>ROUND(E440*N440,2)</f>
        <v>0</v>
      </c>
      <c r="P440" s="234">
        <v>0</v>
      </c>
      <c r="Q440" s="234">
        <f>ROUND(E440*P440,2)</f>
        <v>0</v>
      </c>
      <c r="R440" s="236" t="s">
        <v>249</v>
      </c>
      <c r="S440" s="236" t="s">
        <v>196</v>
      </c>
      <c r="T440" s="237" t="s">
        <v>196</v>
      </c>
      <c r="U440" s="220">
        <v>0.39</v>
      </c>
      <c r="V440" s="220">
        <f>ROUND(E440*U440,2)</f>
        <v>85.04</v>
      </c>
      <c r="W440" s="220"/>
      <c r="X440" s="220" t="s">
        <v>353</v>
      </c>
      <c r="Y440" s="220" t="s">
        <v>198</v>
      </c>
      <c r="Z440" s="210"/>
      <c r="AA440" s="210"/>
      <c r="AB440" s="210"/>
      <c r="AC440" s="210"/>
      <c r="AD440" s="210"/>
      <c r="AE440" s="210"/>
      <c r="AF440" s="210"/>
      <c r="AG440" s="210" t="s">
        <v>606</v>
      </c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2" x14ac:dyDescent="0.2">
      <c r="A441" s="217"/>
      <c r="B441" s="218"/>
      <c r="C441" s="251" t="s">
        <v>355</v>
      </c>
      <c r="D441" s="239"/>
      <c r="E441" s="239"/>
      <c r="F441" s="239"/>
      <c r="G441" s="239"/>
      <c r="H441" s="220"/>
      <c r="I441" s="220"/>
      <c r="J441" s="220"/>
      <c r="K441" s="220"/>
      <c r="L441" s="220"/>
      <c r="M441" s="220"/>
      <c r="N441" s="219"/>
      <c r="O441" s="219"/>
      <c r="P441" s="219"/>
      <c r="Q441" s="219"/>
      <c r="R441" s="220"/>
      <c r="S441" s="220"/>
      <c r="T441" s="220"/>
      <c r="U441" s="220"/>
      <c r="V441" s="220"/>
      <c r="W441" s="220"/>
      <c r="X441" s="220"/>
      <c r="Y441" s="220"/>
      <c r="Z441" s="210"/>
      <c r="AA441" s="210"/>
      <c r="AB441" s="210"/>
      <c r="AC441" s="210"/>
      <c r="AD441" s="210"/>
      <c r="AE441" s="210"/>
      <c r="AF441" s="210"/>
      <c r="AG441" s="210" t="s">
        <v>201</v>
      </c>
      <c r="AH441" s="210"/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2" x14ac:dyDescent="0.2">
      <c r="A442" s="217"/>
      <c r="B442" s="218"/>
      <c r="C442" s="252" t="s">
        <v>356</v>
      </c>
      <c r="D442" s="221"/>
      <c r="E442" s="222"/>
      <c r="F442" s="220"/>
      <c r="G442" s="220"/>
      <c r="H442" s="220"/>
      <c r="I442" s="220"/>
      <c r="J442" s="220"/>
      <c r="K442" s="220"/>
      <c r="L442" s="220"/>
      <c r="M442" s="220"/>
      <c r="N442" s="219"/>
      <c r="O442" s="219"/>
      <c r="P442" s="219"/>
      <c r="Q442" s="219"/>
      <c r="R442" s="220"/>
      <c r="S442" s="220"/>
      <c r="T442" s="220"/>
      <c r="U442" s="220"/>
      <c r="V442" s="220"/>
      <c r="W442" s="220"/>
      <c r="X442" s="220"/>
      <c r="Y442" s="220"/>
      <c r="Z442" s="210"/>
      <c r="AA442" s="210"/>
      <c r="AB442" s="210"/>
      <c r="AC442" s="210"/>
      <c r="AD442" s="210"/>
      <c r="AE442" s="210"/>
      <c r="AF442" s="210"/>
      <c r="AG442" s="210" t="s">
        <v>203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ht="22.5" outlineLevel="3" x14ac:dyDescent="0.2">
      <c r="A443" s="217"/>
      <c r="B443" s="218"/>
      <c r="C443" s="252" t="s">
        <v>1199</v>
      </c>
      <c r="D443" s="221"/>
      <c r="E443" s="222"/>
      <c r="F443" s="220"/>
      <c r="G443" s="220"/>
      <c r="H443" s="220"/>
      <c r="I443" s="220"/>
      <c r="J443" s="220"/>
      <c r="K443" s="220"/>
      <c r="L443" s="220"/>
      <c r="M443" s="220"/>
      <c r="N443" s="219"/>
      <c r="O443" s="219"/>
      <c r="P443" s="219"/>
      <c r="Q443" s="219"/>
      <c r="R443" s="220"/>
      <c r="S443" s="220"/>
      <c r="T443" s="220"/>
      <c r="U443" s="220"/>
      <c r="V443" s="220"/>
      <c r="W443" s="220"/>
      <c r="X443" s="220"/>
      <c r="Y443" s="220"/>
      <c r="Z443" s="210"/>
      <c r="AA443" s="210"/>
      <c r="AB443" s="210"/>
      <c r="AC443" s="210"/>
      <c r="AD443" s="210"/>
      <c r="AE443" s="210"/>
      <c r="AF443" s="210"/>
      <c r="AG443" s="210" t="s">
        <v>203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3" x14ac:dyDescent="0.2">
      <c r="A444" s="217"/>
      <c r="B444" s="218"/>
      <c r="C444" s="252" t="s">
        <v>1200</v>
      </c>
      <c r="D444" s="221"/>
      <c r="E444" s="222"/>
      <c r="F444" s="220"/>
      <c r="G444" s="220"/>
      <c r="H444" s="220"/>
      <c r="I444" s="220"/>
      <c r="J444" s="220"/>
      <c r="K444" s="220"/>
      <c r="L444" s="220"/>
      <c r="M444" s="220"/>
      <c r="N444" s="219"/>
      <c r="O444" s="219"/>
      <c r="P444" s="219"/>
      <c r="Q444" s="219"/>
      <c r="R444" s="220"/>
      <c r="S444" s="220"/>
      <c r="T444" s="220"/>
      <c r="U444" s="220"/>
      <c r="V444" s="220"/>
      <c r="W444" s="220"/>
      <c r="X444" s="220"/>
      <c r="Y444" s="220"/>
      <c r="Z444" s="210"/>
      <c r="AA444" s="210"/>
      <c r="AB444" s="210"/>
      <c r="AC444" s="210"/>
      <c r="AD444" s="210"/>
      <c r="AE444" s="210"/>
      <c r="AF444" s="210"/>
      <c r="AG444" s="210" t="s">
        <v>203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3" x14ac:dyDescent="0.2">
      <c r="A445" s="217"/>
      <c r="B445" s="218"/>
      <c r="C445" s="252" t="s">
        <v>1201</v>
      </c>
      <c r="D445" s="221"/>
      <c r="E445" s="222">
        <v>218.04383000000001</v>
      </c>
      <c r="F445" s="220"/>
      <c r="G445" s="220"/>
      <c r="H445" s="220"/>
      <c r="I445" s="220"/>
      <c r="J445" s="220"/>
      <c r="K445" s="220"/>
      <c r="L445" s="220"/>
      <c r="M445" s="220"/>
      <c r="N445" s="219"/>
      <c r="O445" s="219"/>
      <c r="P445" s="219"/>
      <c r="Q445" s="219"/>
      <c r="R445" s="220"/>
      <c r="S445" s="220"/>
      <c r="T445" s="220"/>
      <c r="U445" s="220"/>
      <c r="V445" s="220"/>
      <c r="W445" s="220"/>
      <c r="X445" s="220"/>
      <c r="Y445" s="220"/>
      <c r="Z445" s="210"/>
      <c r="AA445" s="210"/>
      <c r="AB445" s="210"/>
      <c r="AC445" s="210"/>
      <c r="AD445" s="210"/>
      <c r="AE445" s="210"/>
      <c r="AF445" s="210"/>
      <c r="AG445" s="210" t="s">
        <v>203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x14ac:dyDescent="0.2">
      <c r="A446" s="224" t="s">
        <v>190</v>
      </c>
      <c r="B446" s="225" t="s">
        <v>156</v>
      </c>
      <c r="C446" s="249" t="s">
        <v>157</v>
      </c>
      <c r="D446" s="226"/>
      <c r="E446" s="227"/>
      <c r="F446" s="228"/>
      <c r="G446" s="228">
        <f>SUMIF(AG447:AG473,"&lt;&gt;NOR",G447:G473)</f>
        <v>0</v>
      </c>
      <c r="H446" s="228"/>
      <c r="I446" s="228">
        <f>SUM(I447:I473)</f>
        <v>0</v>
      </c>
      <c r="J446" s="228"/>
      <c r="K446" s="228">
        <f>SUM(K447:K473)</f>
        <v>0</v>
      </c>
      <c r="L446" s="228"/>
      <c r="M446" s="228">
        <f>SUM(M447:M473)</f>
        <v>0</v>
      </c>
      <c r="N446" s="227"/>
      <c r="O446" s="227">
        <f>SUM(O447:O473)</f>
        <v>0</v>
      </c>
      <c r="P446" s="227"/>
      <c r="Q446" s="227">
        <f>SUM(Q447:Q473)</f>
        <v>0</v>
      </c>
      <c r="R446" s="228"/>
      <c r="S446" s="228"/>
      <c r="T446" s="229"/>
      <c r="U446" s="223"/>
      <c r="V446" s="223">
        <f>SUM(V447:V473)</f>
        <v>17.720000000000002</v>
      </c>
      <c r="W446" s="223"/>
      <c r="X446" s="223"/>
      <c r="Y446" s="223"/>
      <c r="AG446" t="s">
        <v>191</v>
      </c>
    </row>
    <row r="447" spans="1:60" outlineLevel="1" x14ac:dyDescent="0.2">
      <c r="A447" s="231">
        <v>75</v>
      </c>
      <c r="B447" s="232" t="s">
        <v>379</v>
      </c>
      <c r="C447" s="250" t="s">
        <v>380</v>
      </c>
      <c r="D447" s="233" t="s">
        <v>352</v>
      </c>
      <c r="E447" s="234">
        <v>79.876000000000005</v>
      </c>
      <c r="F447" s="235"/>
      <c r="G447" s="236">
        <f>ROUND(E447*F447,2)</f>
        <v>0</v>
      </c>
      <c r="H447" s="235"/>
      <c r="I447" s="236">
        <f>ROUND(E447*H447,2)</f>
        <v>0</v>
      </c>
      <c r="J447" s="235"/>
      <c r="K447" s="236">
        <f>ROUND(E447*J447,2)</f>
        <v>0</v>
      </c>
      <c r="L447" s="236">
        <v>21</v>
      </c>
      <c r="M447" s="236">
        <f>G447*(1+L447/100)</f>
        <v>0</v>
      </c>
      <c r="N447" s="234">
        <v>0</v>
      </c>
      <c r="O447" s="234">
        <f>ROUND(E447*N447,2)</f>
        <v>0</v>
      </c>
      <c r="P447" s="234">
        <v>0</v>
      </c>
      <c r="Q447" s="234">
        <f>ROUND(E447*P447,2)</f>
        <v>0</v>
      </c>
      <c r="R447" s="236" t="s">
        <v>381</v>
      </c>
      <c r="S447" s="236" t="s">
        <v>196</v>
      </c>
      <c r="T447" s="237" t="s">
        <v>196</v>
      </c>
      <c r="U447" s="220">
        <v>4.2000000000000003E-2</v>
      </c>
      <c r="V447" s="220">
        <f>ROUND(E447*U447,2)</f>
        <v>3.35</v>
      </c>
      <c r="W447" s="220"/>
      <c r="X447" s="220" t="s">
        <v>197</v>
      </c>
      <c r="Y447" s="220" t="s">
        <v>198</v>
      </c>
      <c r="Z447" s="210"/>
      <c r="AA447" s="210"/>
      <c r="AB447" s="210"/>
      <c r="AC447" s="210"/>
      <c r="AD447" s="210"/>
      <c r="AE447" s="210"/>
      <c r="AF447" s="210"/>
      <c r="AG447" s="210" t="s">
        <v>199</v>
      </c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2" x14ac:dyDescent="0.2">
      <c r="A448" s="217"/>
      <c r="B448" s="218"/>
      <c r="C448" s="251" t="s">
        <v>382</v>
      </c>
      <c r="D448" s="239"/>
      <c r="E448" s="239"/>
      <c r="F448" s="239"/>
      <c r="G448" s="239"/>
      <c r="H448" s="220"/>
      <c r="I448" s="220"/>
      <c r="J448" s="220"/>
      <c r="K448" s="220"/>
      <c r="L448" s="220"/>
      <c r="M448" s="220"/>
      <c r="N448" s="219"/>
      <c r="O448" s="219"/>
      <c r="P448" s="219"/>
      <c r="Q448" s="219"/>
      <c r="R448" s="220"/>
      <c r="S448" s="220"/>
      <c r="T448" s="220"/>
      <c r="U448" s="220"/>
      <c r="V448" s="220"/>
      <c r="W448" s="220"/>
      <c r="X448" s="220"/>
      <c r="Y448" s="220"/>
      <c r="Z448" s="210"/>
      <c r="AA448" s="210"/>
      <c r="AB448" s="210"/>
      <c r="AC448" s="210"/>
      <c r="AD448" s="210"/>
      <c r="AE448" s="210"/>
      <c r="AF448" s="210"/>
      <c r="AG448" s="210" t="s">
        <v>201</v>
      </c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2" x14ac:dyDescent="0.2">
      <c r="A449" s="217"/>
      <c r="B449" s="218"/>
      <c r="C449" s="252" t="s">
        <v>383</v>
      </c>
      <c r="D449" s="221"/>
      <c r="E449" s="222"/>
      <c r="F449" s="220"/>
      <c r="G449" s="220"/>
      <c r="H449" s="220"/>
      <c r="I449" s="220"/>
      <c r="J449" s="220"/>
      <c r="K449" s="220"/>
      <c r="L449" s="220"/>
      <c r="M449" s="220"/>
      <c r="N449" s="219"/>
      <c r="O449" s="219"/>
      <c r="P449" s="219"/>
      <c r="Q449" s="219"/>
      <c r="R449" s="220"/>
      <c r="S449" s="220"/>
      <c r="T449" s="220"/>
      <c r="U449" s="220"/>
      <c r="V449" s="220"/>
      <c r="W449" s="220"/>
      <c r="X449" s="220"/>
      <c r="Y449" s="220"/>
      <c r="Z449" s="210"/>
      <c r="AA449" s="210"/>
      <c r="AB449" s="210"/>
      <c r="AC449" s="210"/>
      <c r="AD449" s="210"/>
      <c r="AE449" s="210"/>
      <c r="AF449" s="210"/>
      <c r="AG449" s="210" t="s">
        <v>203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3" x14ac:dyDescent="0.2">
      <c r="A450" s="217"/>
      <c r="B450" s="218"/>
      <c r="C450" s="252" t="s">
        <v>384</v>
      </c>
      <c r="D450" s="221"/>
      <c r="E450" s="222"/>
      <c r="F450" s="220"/>
      <c r="G450" s="220"/>
      <c r="H450" s="220"/>
      <c r="I450" s="220"/>
      <c r="J450" s="220"/>
      <c r="K450" s="220"/>
      <c r="L450" s="220"/>
      <c r="M450" s="220"/>
      <c r="N450" s="219"/>
      <c r="O450" s="219"/>
      <c r="P450" s="219"/>
      <c r="Q450" s="219"/>
      <c r="R450" s="220"/>
      <c r="S450" s="220"/>
      <c r="T450" s="220"/>
      <c r="U450" s="220"/>
      <c r="V450" s="220"/>
      <c r="W450" s="220"/>
      <c r="X450" s="220"/>
      <c r="Y450" s="220"/>
      <c r="Z450" s="210"/>
      <c r="AA450" s="210"/>
      <c r="AB450" s="210"/>
      <c r="AC450" s="210"/>
      <c r="AD450" s="210"/>
      <c r="AE450" s="210"/>
      <c r="AF450" s="210"/>
      <c r="AG450" s="210" t="s">
        <v>203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3" x14ac:dyDescent="0.2">
      <c r="A451" s="217"/>
      <c r="B451" s="218"/>
      <c r="C451" s="252" t="s">
        <v>1202</v>
      </c>
      <c r="D451" s="221"/>
      <c r="E451" s="222">
        <v>47.3</v>
      </c>
      <c r="F451" s="220"/>
      <c r="G451" s="220"/>
      <c r="H451" s="220"/>
      <c r="I451" s="220"/>
      <c r="J451" s="220"/>
      <c r="K451" s="220"/>
      <c r="L451" s="220"/>
      <c r="M451" s="220"/>
      <c r="N451" s="219"/>
      <c r="O451" s="219"/>
      <c r="P451" s="219"/>
      <c r="Q451" s="219"/>
      <c r="R451" s="220"/>
      <c r="S451" s="220"/>
      <c r="T451" s="220"/>
      <c r="U451" s="220"/>
      <c r="V451" s="220"/>
      <c r="W451" s="220"/>
      <c r="X451" s="220"/>
      <c r="Y451" s="220"/>
      <c r="Z451" s="210"/>
      <c r="AA451" s="210"/>
      <c r="AB451" s="210"/>
      <c r="AC451" s="210"/>
      <c r="AD451" s="210"/>
      <c r="AE451" s="210"/>
      <c r="AF451" s="210"/>
      <c r="AG451" s="210" t="s">
        <v>203</v>
      </c>
      <c r="AH451" s="210">
        <v>7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3" x14ac:dyDescent="0.2">
      <c r="A452" s="217"/>
      <c r="B452" s="218"/>
      <c r="C452" s="252" t="s">
        <v>1203</v>
      </c>
      <c r="D452" s="221"/>
      <c r="E452" s="222"/>
      <c r="F452" s="220"/>
      <c r="G452" s="220"/>
      <c r="H452" s="220"/>
      <c r="I452" s="220"/>
      <c r="J452" s="220"/>
      <c r="K452" s="220"/>
      <c r="L452" s="220"/>
      <c r="M452" s="220"/>
      <c r="N452" s="219"/>
      <c r="O452" s="219"/>
      <c r="P452" s="219"/>
      <c r="Q452" s="219"/>
      <c r="R452" s="220"/>
      <c r="S452" s="220"/>
      <c r="T452" s="220"/>
      <c r="U452" s="220"/>
      <c r="V452" s="220"/>
      <c r="W452" s="220"/>
      <c r="X452" s="220"/>
      <c r="Y452" s="220"/>
      <c r="Z452" s="210"/>
      <c r="AA452" s="210"/>
      <c r="AB452" s="210"/>
      <c r="AC452" s="210"/>
      <c r="AD452" s="210"/>
      <c r="AE452" s="210"/>
      <c r="AF452" s="210"/>
      <c r="AG452" s="210" t="s">
        <v>203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3" x14ac:dyDescent="0.2">
      <c r="A453" s="217"/>
      <c r="B453" s="218"/>
      <c r="C453" s="252" t="s">
        <v>1204</v>
      </c>
      <c r="D453" s="221"/>
      <c r="E453" s="222">
        <v>14.835000000000001</v>
      </c>
      <c r="F453" s="220"/>
      <c r="G453" s="220"/>
      <c r="H453" s="220"/>
      <c r="I453" s="220"/>
      <c r="J453" s="220"/>
      <c r="K453" s="220"/>
      <c r="L453" s="220"/>
      <c r="M453" s="220"/>
      <c r="N453" s="219"/>
      <c r="O453" s="219"/>
      <c r="P453" s="219"/>
      <c r="Q453" s="219"/>
      <c r="R453" s="220"/>
      <c r="S453" s="220"/>
      <c r="T453" s="220"/>
      <c r="U453" s="220"/>
      <c r="V453" s="220"/>
      <c r="W453" s="220"/>
      <c r="X453" s="220"/>
      <c r="Y453" s="220"/>
      <c r="Z453" s="210"/>
      <c r="AA453" s="210"/>
      <c r="AB453" s="210"/>
      <c r="AC453" s="210"/>
      <c r="AD453" s="210"/>
      <c r="AE453" s="210"/>
      <c r="AF453" s="210"/>
      <c r="AG453" s="210" t="s">
        <v>203</v>
      </c>
      <c r="AH453" s="210">
        <v>7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3" x14ac:dyDescent="0.2">
      <c r="A454" s="217"/>
      <c r="B454" s="218"/>
      <c r="C454" s="252" t="s">
        <v>1205</v>
      </c>
      <c r="D454" s="221"/>
      <c r="E454" s="222"/>
      <c r="F454" s="220"/>
      <c r="G454" s="220"/>
      <c r="H454" s="220"/>
      <c r="I454" s="220"/>
      <c r="J454" s="220"/>
      <c r="K454" s="220"/>
      <c r="L454" s="220"/>
      <c r="M454" s="220"/>
      <c r="N454" s="219"/>
      <c r="O454" s="219"/>
      <c r="P454" s="219"/>
      <c r="Q454" s="219"/>
      <c r="R454" s="220"/>
      <c r="S454" s="220"/>
      <c r="T454" s="220"/>
      <c r="U454" s="220"/>
      <c r="V454" s="220"/>
      <c r="W454" s="220"/>
      <c r="X454" s="220"/>
      <c r="Y454" s="220"/>
      <c r="Z454" s="210"/>
      <c r="AA454" s="210"/>
      <c r="AB454" s="210"/>
      <c r="AC454" s="210"/>
      <c r="AD454" s="210"/>
      <c r="AE454" s="210"/>
      <c r="AF454" s="210"/>
      <c r="AG454" s="210" t="s">
        <v>203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3" x14ac:dyDescent="0.2">
      <c r="A455" s="217"/>
      <c r="B455" s="218"/>
      <c r="C455" s="252" t="s">
        <v>1206</v>
      </c>
      <c r="D455" s="221"/>
      <c r="E455" s="222">
        <v>7.766</v>
      </c>
      <c r="F455" s="220"/>
      <c r="G455" s="220"/>
      <c r="H455" s="220"/>
      <c r="I455" s="220"/>
      <c r="J455" s="220"/>
      <c r="K455" s="220"/>
      <c r="L455" s="220"/>
      <c r="M455" s="220"/>
      <c r="N455" s="219"/>
      <c r="O455" s="219"/>
      <c r="P455" s="219"/>
      <c r="Q455" s="219"/>
      <c r="R455" s="220"/>
      <c r="S455" s="220"/>
      <c r="T455" s="220"/>
      <c r="U455" s="220"/>
      <c r="V455" s="220"/>
      <c r="W455" s="220"/>
      <c r="X455" s="220"/>
      <c r="Y455" s="220"/>
      <c r="Z455" s="210"/>
      <c r="AA455" s="210"/>
      <c r="AB455" s="210"/>
      <c r="AC455" s="210"/>
      <c r="AD455" s="210"/>
      <c r="AE455" s="210"/>
      <c r="AF455" s="210"/>
      <c r="AG455" s="210" t="s">
        <v>203</v>
      </c>
      <c r="AH455" s="210">
        <v>7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3" x14ac:dyDescent="0.2">
      <c r="A456" s="217"/>
      <c r="B456" s="218"/>
      <c r="C456" s="252" t="s">
        <v>622</v>
      </c>
      <c r="D456" s="221"/>
      <c r="E456" s="222"/>
      <c r="F456" s="220"/>
      <c r="G456" s="220"/>
      <c r="H456" s="220"/>
      <c r="I456" s="220"/>
      <c r="J456" s="220"/>
      <c r="K456" s="220"/>
      <c r="L456" s="220"/>
      <c r="M456" s="220"/>
      <c r="N456" s="219"/>
      <c r="O456" s="219"/>
      <c r="P456" s="219"/>
      <c r="Q456" s="219"/>
      <c r="R456" s="220"/>
      <c r="S456" s="220"/>
      <c r="T456" s="220"/>
      <c r="U456" s="220"/>
      <c r="V456" s="220"/>
      <c r="W456" s="220"/>
      <c r="X456" s="220"/>
      <c r="Y456" s="220"/>
      <c r="Z456" s="210"/>
      <c r="AA456" s="210"/>
      <c r="AB456" s="210"/>
      <c r="AC456" s="210"/>
      <c r="AD456" s="210"/>
      <c r="AE456" s="210"/>
      <c r="AF456" s="210"/>
      <c r="AG456" s="210" t="s">
        <v>203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3" x14ac:dyDescent="0.2">
      <c r="A457" s="217"/>
      <c r="B457" s="218"/>
      <c r="C457" s="252" t="s">
        <v>1207</v>
      </c>
      <c r="D457" s="221"/>
      <c r="E457" s="222">
        <v>8.7750000000000004</v>
      </c>
      <c r="F457" s="220"/>
      <c r="G457" s="220"/>
      <c r="H457" s="220"/>
      <c r="I457" s="220"/>
      <c r="J457" s="220"/>
      <c r="K457" s="220"/>
      <c r="L457" s="220"/>
      <c r="M457" s="220"/>
      <c r="N457" s="219"/>
      <c r="O457" s="219"/>
      <c r="P457" s="219"/>
      <c r="Q457" s="219"/>
      <c r="R457" s="220"/>
      <c r="S457" s="220"/>
      <c r="T457" s="220"/>
      <c r="U457" s="220"/>
      <c r="V457" s="220"/>
      <c r="W457" s="220"/>
      <c r="X457" s="220"/>
      <c r="Y457" s="220"/>
      <c r="Z457" s="210"/>
      <c r="AA457" s="210"/>
      <c r="AB457" s="210"/>
      <c r="AC457" s="210"/>
      <c r="AD457" s="210"/>
      <c r="AE457" s="210"/>
      <c r="AF457" s="210"/>
      <c r="AG457" s="210" t="s">
        <v>203</v>
      </c>
      <c r="AH457" s="210">
        <v>7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3" x14ac:dyDescent="0.2">
      <c r="A458" s="217"/>
      <c r="B458" s="218"/>
      <c r="C458" s="252" t="s">
        <v>1208</v>
      </c>
      <c r="D458" s="221"/>
      <c r="E458" s="222"/>
      <c r="F458" s="220"/>
      <c r="G458" s="220"/>
      <c r="H458" s="220"/>
      <c r="I458" s="220"/>
      <c r="J458" s="220"/>
      <c r="K458" s="220"/>
      <c r="L458" s="220"/>
      <c r="M458" s="220"/>
      <c r="N458" s="219"/>
      <c r="O458" s="219"/>
      <c r="P458" s="219"/>
      <c r="Q458" s="219"/>
      <c r="R458" s="220"/>
      <c r="S458" s="220"/>
      <c r="T458" s="220"/>
      <c r="U458" s="220"/>
      <c r="V458" s="220"/>
      <c r="W458" s="220"/>
      <c r="X458" s="220"/>
      <c r="Y458" s="220"/>
      <c r="Z458" s="210"/>
      <c r="AA458" s="210"/>
      <c r="AB458" s="210"/>
      <c r="AC458" s="210"/>
      <c r="AD458" s="210"/>
      <c r="AE458" s="210"/>
      <c r="AF458" s="210"/>
      <c r="AG458" s="210" t="s">
        <v>203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3" x14ac:dyDescent="0.2">
      <c r="A459" s="217"/>
      <c r="B459" s="218"/>
      <c r="C459" s="252" t="s">
        <v>1209</v>
      </c>
      <c r="D459" s="221"/>
      <c r="E459" s="222">
        <v>1.2</v>
      </c>
      <c r="F459" s="220"/>
      <c r="G459" s="220"/>
      <c r="H459" s="220"/>
      <c r="I459" s="220"/>
      <c r="J459" s="220"/>
      <c r="K459" s="220"/>
      <c r="L459" s="220"/>
      <c r="M459" s="220"/>
      <c r="N459" s="219"/>
      <c r="O459" s="219"/>
      <c r="P459" s="219"/>
      <c r="Q459" s="219"/>
      <c r="R459" s="220"/>
      <c r="S459" s="220"/>
      <c r="T459" s="220"/>
      <c r="U459" s="220"/>
      <c r="V459" s="220"/>
      <c r="W459" s="220"/>
      <c r="X459" s="220"/>
      <c r="Y459" s="220"/>
      <c r="Z459" s="210"/>
      <c r="AA459" s="210"/>
      <c r="AB459" s="210"/>
      <c r="AC459" s="210"/>
      <c r="AD459" s="210"/>
      <c r="AE459" s="210"/>
      <c r="AF459" s="210"/>
      <c r="AG459" s="210" t="s">
        <v>203</v>
      </c>
      <c r="AH459" s="210">
        <v>7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">
      <c r="A460" s="231">
        <v>76</v>
      </c>
      <c r="B460" s="232" t="s">
        <v>389</v>
      </c>
      <c r="C460" s="250" t="s">
        <v>390</v>
      </c>
      <c r="D460" s="233" t="s">
        <v>352</v>
      </c>
      <c r="E460" s="234">
        <v>718.88400000000001</v>
      </c>
      <c r="F460" s="235"/>
      <c r="G460" s="236">
        <f>ROUND(E460*F460,2)</f>
        <v>0</v>
      </c>
      <c r="H460" s="235"/>
      <c r="I460" s="236">
        <f>ROUND(E460*H460,2)</f>
        <v>0</v>
      </c>
      <c r="J460" s="235"/>
      <c r="K460" s="236">
        <f>ROUND(E460*J460,2)</f>
        <v>0</v>
      </c>
      <c r="L460" s="236">
        <v>21</v>
      </c>
      <c r="M460" s="236">
        <f>G460*(1+L460/100)</f>
        <v>0</v>
      </c>
      <c r="N460" s="234">
        <v>0</v>
      </c>
      <c r="O460" s="234">
        <f>ROUND(E460*N460,2)</f>
        <v>0</v>
      </c>
      <c r="P460" s="234">
        <v>0</v>
      </c>
      <c r="Q460" s="234">
        <f>ROUND(E460*P460,2)</f>
        <v>0</v>
      </c>
      <c r="R460" s="236" t="s">
        <v>381</v>
      </c>
      <c r="S460" s="236" t="s">
        <v>196</v>
      </c>
      <c r="T460" s="237" t="s">
        <v>196</v>
      </c>
      <c r="U460" s="220">
        <v>0</v>
      </c>
      <c r="V460" s="220">
        <f>ROUND(E460*U460,2)</f>
        <v>0</v>
      </c>
      <c r="W460" s="220"/>
      <c r="X460" s="220" t="s">
        <v>197</v>
      </c>
      <c r="Y460" s="220" t="s">
        <v>198</v>
      </c>
      <c r="Z460" s="210"/>
      <c r="AA460" s="210"/>
      <c r="AB460" s="210"/>
      <c r="AC460" s="210"/>
      <c r="AD460" s="210"/>
      <c r="AE460" s="210"/>
      <c r="AF460" s="210"/>
      <c r="AG460" s="210" t="s">
        <v>199</v>
      </c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2" x14ac:dyDescent="0.2">
      <c r="A461" s="217"/>
      <c r="B461" s="218"/>
      <c r="C461" s="251" t="s">
        <v>382</v>
      </c>
      <c r="D461" s="239"/>
      <c r="E461" s="239"/>
      <c r="F461" s="239"/>
      <c r="G461" s="239"/>
      <c r="H461" s="220"/>
      <c r="I461" s="220"/>
      <c r="J461" s="220"/>
      <c r="K461" s="220"/>
      <c r="L461" s="220"/>
      <c r="M461" s="220"/>
      <c r="N461" s="219"/>
      <c r="O461" s="219"/>
      <c r="P461" s="219"/>
      <c r="Q461" s="219"/>
      <c r="R461" s="220"/>
      <c r="S461" s="220"/>
      <c r="T461" s="220"/>
      <c r="U461" s="220"/>
      <c r="V461" s="220"/>
      <c r="W461" s="220"/>
      <c r="X461" s="220"/>
      <c r="Y461" s="220"/>
      <c r="Z461" s="210"/>
      <c r="AA461" s="210"/>
      <c r="AB461" s="210"/>
      <c r="AC461" s="210"/>
      <c r="AD461" s="210"/>
      <c r="AE461" s="210"/>
      <c r="AF461" s="210"/>
      <c r="AG461" s="210" t="s">
        <v>201</v>
      </c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2" x14ac:dyDescent="0.2">
      <c r="A462" s="217"/>
      <c r="B462" s="218"/>
      <c r="C462" s="252" t="s">
        <v>391</v>
      </c>
      <c r="D462" s="221"/>
      <c r="E462" s="222"/>
      <c r="F462" s="220"/>
      <c r="G462" s="220"/>
      <c r="H462" s="220"/>
      <c r="I462" s="220"/>
      <c r="J462" s="220"/>
      <c r="K462" s="220"/>
      <c r="L462" s="220"/>
      <c r="M462" s="220"/>
      <c r="N462" s="219"/>
      <c r="O462" s="219"/>
      <c r="P462" s="219"/>
      <c r="Q462" s="219"/>
      <c r="R462" s="220"/>
      <c r="S462" s="220"/>
      <c r="T462" s="220"/>
      <c r="U462" s="220"/>
      <c r="V462" s="220"/>
      <c r="W462" s="220"/>
      <c r="X462" s="220"/>
      <c r="Y462" s="220"/>
      <c r="Z462" s="210"/>
      <c r="AA462" s="210"/>
      <c r="AB462" s="210"/>
      <c r="AC462" s="210"/>
      <c r="AD462" s="210"/>
      <c r="AE462" s="210"/>
      <c r="AF462" s="210"/>
      <c r="AG462" s="210" t="s">
        <v>203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3" x14ac:dyDescent="0.2">
      <c r="A463" s="217"/>
      <c r="B463" s="218"/>
      <c r="C463" s="252" t="s">
        <v>1210</v>
      </c>
      <c r="D463" s="221"/>
      <c r="E463" s="222">
        <v>718.88400000000001</v>
      </c>
      <c r="F463" s="220"/>
      <c r="G463" s="220"/>
      <c r="H463" s="220"/>
      <c r="I463" s="220"/>
      <c r="J463" s="220"/>
      <c r="K463" s="220"/>
      <c r="L463" s="220"/>
      <c r="M463" s="220"/>
      <c r="N463" s="219"/>
      <c r="O463" s="219"/>
      <c r="P463" s="219"/>
      <c r="Q463" s="219"/>
      <c r="R463" s="220"/>
      <c r="S463" s="220"/>
      <c r="T463" s="220"/>
      <c r="U463" s="220"/>
      <c r="V463" s="220"/>
      <c r="W463" s="220"/>
      <c r="X463" s="220"/>
      <c r="Y463" s="220"/>
      <c r="Z463" s="210"/>
      <c r="AA463" s="210"/>
      <c r="AB463" s="210"/>
      <c r="AC463" s="210"/>
      <c r="AD463" s="210"/>
      <c r="AE463" s="210"/>
      <c r="AF463" s="210"/>
      <c r="AG463" s="210" t="s">
        <v>203</v>
      </c>
      <c r="AH463" s="210">
        <v>5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1" x14ac:dyDescent="0.2">
      <c r="A464" s="231">
        <v>77</v>
      </c>
      <c r="B464" s="232" t="s">
        <v>393</v>
      </c>
      <c r="C464" s="250" t="s">
        <v>394</v>
      </c>
      <c r="D464" s="233" t="s">
        <v>352</v>
      </c>
      <c r="E464" s="234">
        <v>84.495999999999995</v>
      </c>
      <c r="F464" s="235"/>
      <c r="G464" s="236">
        <f>ROUND(E464*F464,2)</f>
        <v>0</v>
      </c>
      <c r="H464" s="235"/>
      <c r="I464" s="236">
        <f>ROUND(E464*H464,2)</f>
        <v>0</v>
      </c>
      <c r="J464" s="235"/>
      <c r="K464" s="236">
        <f>ROUND(E464*J464,2)</f>
        <v>0</v>
      </c>
      <c r="L464" s="236">
        <v>21</v>
      </c>
      <c r="M464" s="236">
        <f>G464*(1+L464/100)</f>
        <v>0</v>
      </c>
      <c r="N464" s="234">
        <v>0</v>
      </c>
      <c r="O464" s="234">
        <f>ROUND(E464*N464,2)</f>
        <v>0</v>
      </c>
      <c r="P464" s="234">
        <v>0</v>
      </c>
      <c r="Q464" s="234">
        <f>ROUND(E464*P464,2)</f>
        <v>0</v>
      </c>
      <c r="R464" s="236" t="s">
        <v>395</v>
      </c>
      <c r="S464" s="236" t="s">
        <v>196</v>
      </c>
      <c r="T464" s="237" t="s">
        <v>196</v>
      </c>
      <c r="U464" s="220">
        <v>0.16400000000000001</v>
      </c>
      <c r="V464" s="220">
        <f>ROUND(E464*U464,2)</f>
        <v>13.86</v>
      </c>
      <c r="W464" s="220"/>
      <c r="X464" s="220" t="s">
        <v>396</v>
      </c>
      <c r="Y464" s="220" t="s">
        <v>198</v>
      </c>
      <c r="Z464" s="210"/>
      <c r="AA464" s="210"/>
      <c r="AB464" s="210"/>
      <c r="AC464" s="210"/>
      <c r="AD464" s="210"/>
      <c r="AE464" s="210"/>
      <c r="AF464" s="210"/>
      <c r="AG464" s="210" t="s">
        <v>397</v>
      </c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ht="22.5" outlineLevel="2" x14ac:dyDescent="0.2">
      <c r="A465" s="217"/>
      <c r="B465" s="218"/>
      <c r="C465" s="251" t="s">
        <v>398</v>
      </c>
      <c r="D465" s="239"/>
      <c r="E465" s="239"/>
      <c r="F465" s="239"/>
      <c r="G465" s="239"/>
      <c r="H465" s="220"/>
      <c r="I465" s="220"/>
      <c r="J465" s="220"/>
      <c r="K465" s="220"/>
      <c r="L465" s="220"/>
      <c r="M465" s="220"/>
      <c r="N465" s="219"/>
      <c r="O465" s="219"/>
      <c r="P465" s="219"/>
      <c r="Q465" s="219"/>
      <c r="R465" s="220"/>
      <c r="S465" s="220"/>
      <c r="T465" s="220"/>
      <c r="U465" s="220"/>
      <c r="V465" s="220"/>
      <c r="W465" s="220"/>
      <c r="X465" s="220"/>
      <c r="Y465" s="220"/>
      <c r="Z465" s="210"/>
      <c r="AA465" s="210"/>
      <c r="AB465" s="210"/>
      <c r="AC465" s="210"/>
      <c r="AD465" s="210"/>
      <c r="AE465" s="210"/>
      <c r="AF465" s="210"/>
      <c r="AG465" s="210" t="s">
        <v>201</v>
      </c>
      <c r="AH465" s="210"/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38" t="str">
        <f>C465</f>
        <v>se složením a hrubým urovnáním nebo s přeložením na jiný dopravní prostředek kromě lodi, vč. příplatku za každých dalších i započatých 1000 m přes 1000 m,</v>
      </c>
      <c r="BB465" s="210"/>
      <c r="BC465" s="210"/>
      <c r="BD465" s="210"/>
      <c r="BE465" s="210"/>
      <c r="BF465" s="210"/>
      <c r="BG465" s="210"/>
      <c r="BH465" s="210"/>
    </row>
    <row r="466" spans="1:60" outlineLevel="2" x14ac:dyDescent="0.2">
      <c r="A466" s="217"/>
      <c r="B466" s="218"/>
      <c r="C466" s="252" t="s">
        <v>399</v>
      </c>
      <c r="D466" s="221"/>
      <c r="E466" s="222"/>
      <c r="F466" s="220"/>
      <c r="G466" s="220"/>
      <c r="H466" s="220"/>
      <c r="I466" s="220"/>
      <c r="J466" s="220"/>
      <c r="K466" s="220"/>
      <c r="L466" s="220"/>
      <c r="M466" s="220"/>
      <c r="N466" s="219"/>
      <c r="O466" s="219"/>
      <c r="P466" s="219"/>
      <c r="Q466" s="219"/>
      <c r="R466" s="220"/>
      <c r="S466" s="220"/>
      <c r="T466" s="220"/>
      <c r="U466" s="220"/>
      <c r="V466" s="220"/>
      <c r="W466" s="220"/>
      <c r="X466" s="220"/>
      <c r="Y466" s="220"/>
      <c r="Z466" s="210"/>
      <c r="AA466" s="210"/>
      <c r="AB466" s="210"/>
      <c r="AC466" s="210"/>
      <c r="AD466" s="210"/>
      <c r="AE466" s="210"/>
      <c r="AF466" s="210"/>
      <c r="AG466" s="210" t="s">
        <v>203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3" x14ac:dyDescent="0.2">
      <c r="A467" s="217"/>
      <c r="B467" s="218"/>
      <c r="C467" s="252" t="s">
        <v>1211</v>
      </c>
      <c r="D467" s="221"/>
      <c r="E467" s="222"/>
      <c r="F467" s="220"/>
      <c r="G467" s="220"/>
      <c r="H467" s="220"/>
      <c r="I467" s="220"/>
      <c r="J467" s="220"/>
      <c r="K467" s="220"/>
      <c r="L467" s="220"/>
      <c r="M467" s="220"/>
      <c r="N467" s="219"/>
      <c r="O467" s="219"/>
      <c r="P467" s="219"/>
      <c r="Q467" s="219"/>
      <c r="R467" s="220"/>
      <c r="S467" s="220"/>
      <c r="T467" s="220"/>
      <c r="U467" s="220"/>
      <c r="V467" s="220"/>
      <c r="W467" s="220"/>
      <c r="X467" s="220"/>
      <c r="Y467" s="220"/>
      <c r="Z467" s="210"/>
      <c r="AA467" s="210"/>
      <c r="AB467" s="210"/>
      <c r="AC467" s="210"/>
      <c r="AD467" s="210"/>
      <c r="AE467" s="210"/>
      <c r="AF467" s="210"/>
      <c r="AG467" s="210" t="s">
        <v>203</v>
      </c>
      <c r="AH467" s="210">
        <v>0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3" x14ac:dyDescent="0.2">
      <c r="A468" s="217"/>
      <c r="B468" s="218"/>
      <c r="C468" s="252" t="s">
        <v>1212</v>
      </c>
      <c r="D468" s="221"/>
      <c r="E468" s="222">
        <v>84.495999999999995</v>
      </c>
      <c r="F468" s="220"/>
      <c r="G468" s="220"/>
      <c r="H468" s="220"/>
      <c r="I468" s="220"/>
      <c r="J468" s="220"/>
      <c r="K468" s="220"/>
      <c r="L468" s="220"/>
      <c r="M468" s="220"/>
      <c r="N468" s="219"/>
      <c r="O468" s="219"/>
      <c r="P468" s="219"/>
      <c r="Q468" s="219"/>
      <c r="R468" s="220"/>
      <c r="S468" s="220"/>
      <c r="T468" s="220"/>
      <c r="U468" s="220"/>
      <c r="V468" s="220"/>
      <c r="W468" s="220"/>
      <c r="X468" s="220"/>
      <c r="Y468" s="220"/>
      <c r="Z468" s="210"/>
      <c r="AA468" s="210"/>
      <c r="AB468" s="210"/>
      <c r="AC468" s="210"/>
      <c r="AD468" s="210"/>
      <c r="AE468" s="210"/>
      <c r="AF468" s="210"/>
      <c r="AG468" s="210" t="s">
        <v>203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1" x14ac:dyDescent="0.2">
      <c r="A469" s="231">
        <v>78</v>
      </c>
      <c r="B469" s="232" t="s">
        <v>402</v>
      </c>
      <c r="C469" s="250" t="s">
        <v>403</v>
      </c>
      <c r="D469" s="233" t="s">
        <v>352</v>
      </c>
      <c r="E469" s="234">
        <v>84.495999999999995</v>
      </c>
      <c r="F469" s="235"/>
      <c r="G469" s="236">
        <f>ROUND(E469*F469,2)</f>
        <v>0</v>
      </c>
      <c r="H469" s="235"/>
      <c r="I469" s="236">
        <f>ROUND(E469*H469,2)</f>
        <v>0</v>
      </c>
      <c r="J469" s="235"/>
      <c r="K469" s="236">
        <f>ROUND(E469*J469,2)</f>
        <v>0</v>
      </c>
      <c r="L469" s="236">
        <v>21</v>
      </c>
      <c r="M469" s="236">
        <f>G469*(1+L469/100)</f>
        <v>0</v>
      </c>
      <c r="N469" s="234">
        <v>0</v>
      </c>
      <c r="O469" s="234">
        <f>ROUND(E469*N469,2)</f>
        <v>0</v>
      </c>
      <c r="P469" s="234">
        <v>0</v>
      </c>
      <c r="Q469" s="234">
        <f>ROUND(E469*P469,2)</f>
        <v>0</v>
      </c>
      <c r="R469" s="236" t="s">
        <v>381</v>
      </c>
      <c r="S469" s="236" t="s">
        <v>196</v>
      </c>
      <c r="T469" s="237" t="s">
        <v>196</v>
      </c>
      <c r="U469" s="220">
        <v>6.0000000000000001E-3</v>
      </c>
      <c r="V469" s="220">
        <f>ROUND(E469*U469,2)</f>
        <v>0.51</v>
      </c>
      <c r="W469" s="220"/>
      <c r="X469" s="220" t="s">
        <v>396</v>
      </c>
      <c r="Y469" s="220" t="s">
        <v>198</v>
      </c>
      <c r="Z469" s="210"/>
      <c r="AA469" s="210"/>
      <c r="AB469" s="210"/>
      <c r="AC469" s="210"/>
      <c r="AD469" s="210"/>
      <c r="AE469" s="210"/>
      <c r="AF469" s="210"/>
      <c r="AG469" s="210" t="s">
        <v>397</v>
      </c>
      <c r="AH469" s="210"/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2" x14ac:dyDescent="0.2">
      <c r="A470" s="217"/>
      <c r="B470" s="218"/>
      <c r="C470" s="251" t="s">
        <v>404</v>
      </c>
      <c r="D470" s="239"/>
      <c r="E470" s="239"/>
      <c r="F470" s="239"/>
      <c r="G470" s="239"/>
      <c r="H470" s="220"/>
      <c r="I470" s="220"/>
      <c r="J470" s="220"/>
      <c r="K470" s="220"/>
      <c r="L470" s="220"/>
      <c r="M470" s="220"/>
      <c r="N470" s="219"/>
      <c r="O470" s="219"/>
      <c r="P470" s="219"/>
      <c r="Q470" s="219"/>
      <c r="R470" s="220"/>
      <c r="S470" s="220"/>
      <c r="T470" s="220"/>
      <c r="U470" s="220"/>
      <c r="V470" s="220"/>
      <c r="W470" s="220"/>
      <c r="X470" s="220"/>
      <c r="Y470" s="220"/>
      <c r="Z470" s="210"/>
      <c r="AA470" s="210"/>
      <c r="AB470" s="210"/>
      <c r="AC470" s="210"/>
      <c r="AD470" s="210"/>
      <c r="AE470" s="210"/>
      <c r="AF470" s="210"/>
      <c r="AG470" s="210" t="s">
        <v>201</v>
      </c>
      <c r="AH470" s="210"/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2" x14ac:dyDescent="0.2">
      <c r="A471" s="217"/>
      <c r="B471" s="218"/>
      <c r="C471" s="252" t="s">
        <v>399</v>
      </c>
      <c r="D471" s="221"/>
      <c r="E471" s="222"/>
      <c r="F471" s="220"/>
      <c r="G471" s="220"/>
      <c r="H471" s="220"/>
      <c r="I471" s="220"/>
      <c r="J471" s="220"/>
      <c r="K471" s="220"/>
      <c r="L471" s="220"/>
      <c r="M471" s="220"/>
      <c r="N471" s="219"/>
      <c r="O471" s="219"/>
      <c r="P471" s="219"/>
      <c r="Q471" s="219"/>
      <c r="R471" s="220"/>
      <c r="S471" s="220"/>
      <c r="T471" s="220"/>
      <c r="U471" s="220"/>
      <c r="V471" s="220"/>
      <c r="W471" s="220"/>
      <c r="X471" s="220"/>
      <c r="Y471" s="220"/>
      <c r="Z471" s="210"/>
      <c r="AA471" s="210"/>
      <c r="AB471" s="210"/>
      <c r="AC471" s="210"/>
      <c r="AD471" s="210"/>
      <c r="AE471" s="210"/>
      <c r="AF471" s="210"/>
      <c r="AG471" s="210" t="s">
        <v>203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3" x14ac:dyDescent="0.2">
      <c r="A472" s="217"/>
      <c r="B472" s="218"/>
      <c r="C472" s="252" t="s">
        <v>1211</v>
      </c>
      <c r="D472" s="221"/>
      <c r="E472" s="222"/>
      <c r="F472" s="220"/>
      <c r="G472" s="220"/>
      <c r="H472" s="220"/>
      <c r="I472" s="220"/>
      <c r="J472" s="220"/>
      <c r="K472" s="220"/>
      <c r="L472" s="220"/>
      <c r="M472" s="220"/>
      <c r="N472" s="219"/>
      <c r="O472" s="219"/>
      <c r="P472" s="219"/>
      <c r="Q472" s="219"/>
      <c r="R472" s="220"/>
      <c r="S472" s="220"/>
      <c r="T472" s="220"/>
      <c r="U472" s="220"/>
      <c r="V472" s="220"/>
      <c r="W472" s="220"/>
      <c r="X472" s="220"/>
      <c r="Y472" s="220"/>
      <c r="Z472" s="210"/>
      <c r="AA472" s="210"/>
      <c r="AB472" s="210"/>
      <c r="AC472" s="210"/>
      <c r="AD472" s="210"/>
      <c r="AE472" s="210"/>
      <c r="AF472" s="210"/>
      <c r="AG472" s="210" t="s">
        <v>203</v>
      </c>
      <c r="AH472" s="210">
        <v>0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3" x14ac:dyDescent="0.2">
      <c r="A473" s="217"/>
      <c r="B473" s="218"/>
      <c r="C473" s="252" t="s">
        <v>1212</v>
      </c>
      <c r="D473" s="221"/>
      <c r="E473" s="222">
        <v>84.495999999999995</v>
      </c>
      <c r="F473" s="220"/>
      <c r="G473" s="220"/>
      <c r="H473" s="220"/>
      <c r="I473" s="220"/>
      <c r="J473" s="220"/>
      <c r="K473" s="220"/>
      <c r="L473" s="220"/>
      <c r="M473" s="220"/>
      <c r="N473" s="219"/>
      <c r="O473" s="219"/>
      <c r="P473" s="219"/>
      <c r="Q473" s="219"/>
      <c r="R473" s="220"/>
      <c r="S473" s="220"/>
      <c r="T473" s="220"/>
      <c r="U473" s="220"/>
      <c r="V473" s="220"/>
      <c r="W473" s="220"/>
      <c r="X473" s="220"/>
      <c r="Y473" s="220"/>
      <c r="Z473" s="210"/>
      <c r="AA473" s="210"/>
      <c r="AB473" s="210"/>
      <c r="AC473" s="210"/>
      <c r="AD473" s="210"/>
      <c r="AE473" s="210"/>
      <c r="AF473" s="210"/>
      <c r="AG473" s="210" t="s">
        <v>203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x14ac:dyDescent="0.2">
      <c r="A474" s="224" t="s">
        <v>190</v>
      </c>
      <c r="B474" s="225" t="s">
        <v>159</v>
      </c>
      <c r="C474" s="249" t="s">
        <v>160</v>
      </c>
      <c r="D474" s="226"/>
      <c r="E474" s="227"/>
      <c r="F474" s="228"/>
      <c r="G474" s="228">
        <f>SUMIF(AG475:AG488,"&lt;&gt;NOR",G475:G488)</f>
        <v>0</v>
      </c>
      <c r="H474" s="228"/>
      <c r="I474" s="228">
        <f>SUM(I475:I488)</f>
        <v>0</v>
      </c>
      <c r="J474" s="228"/>
      <c r="K474" s="228">
        <f>SUM(K475:K488)</f>
        <v>0</v>
      </c>
      <c r="L474" s="228"/>
      <c r="M474" s="228">
        <f>SUM(M475:M488)</f>
        <v>0</v>
      </c>
      <c r="N474" s="227"/>
      <c r="O474" s="227">
        <f>SUM(O475:O488)</f>
        <v>0</v>
      </c>
      <c r="P474" s="227"/>
      <c r="Q474" s="227">
        <f>SUM(Q475:Q488)</f>
        <v>0</v>
      </c>
      <c r="R474" s="228"/>
      <c r="S474" s="228"/>
      <c r="T474" s="229"/>
      <c r="U474" s="223"/>
      <c r="V474" s="223">
        <f>SUM(V475:V488)</f>
        <v>0</v>
      </c>
      <c r="W474" s="223"/>
      <c r="X474" s="223"/>
      <c r="Y474" s="223"/>
      <c r="AG474" t="s">
        <v>191</v>
      </c>
    </row>
    <row r="475" spans="1:60" outlineLevel="1" x14ac:dyDescent="0.2">
      <c r="A475" s="231">
        <v>79</v>
      </c>
      <c r="B475" s="232" t="s">
        <v>620</v>
      </c>
      <c r="C475" s="250" t="s">
        <v>621</v>
      </c>
      <c r="D475" s="233" t="s">
        <v>352</v>
      </c>
      <c r="E475" s="234">
        <v>32.576000000000001</v>
      </c>
      <c r="F475" s="235"/>
      <c r="G475" s="236">
        <f>ROUND(E475*F475,2)</f>
        <v>0</v>
      </c>
      <c r="H475" s="235"/>
      <c r="I475" s="236">
        <f>ROUND(E475*H475,2)</f>
        <v>0</v>
      </c>
      <c r="J475" s="235"/>
      <c r="K475" s="236">
        <f>ROUND(E475*J475,2)</f>
        <v>0</v>
      </c>
      <c r="L475" s="236">
        <v>21</v>
      </c>
      <c r="M475" s="236">
        <f>G475*(1+L475/100)</f>
        <v>0</v>
      </c>
      <c r="N475" s="234">
        <v>0</v>
      </c>
      <c r="O475" s="234">
        <f>ROUND(E475*N475,2)</f>
        <v>0</v>
      </c>
      <c r="P475" s="234">
        <v>0</v>
      </c>
      <c r="Q475" s="234">
        <f>ROUND(E475*P475,2)</f>
        <v>0</v>
      </c>
      <c r="R475" s="236" t="s">
        <v>407</v>
      </c>
      <c r="S475" s="236" t="s">
        <v>196</v>
      </c>
      <c r="T475" s="237" t="s">
        <v>196</v>
      </c>
      <c r="U475" s="220">
        <v>0</v>
      </c>
      <c r="V475" s="220">
        <f>ROUND(E475*U475,2)</f>
        <v>0</v>
      </c>
      <c r="W475" s="220"/>
      <c r="X475" s="220" t="s">
        <v>197</v>
      </c>
      <c r="Y475" s="220" t="s">
        <v>198</v>
      </c>
      <c r="Z475" s="210"/>
      <c r="AA475" s="210"/>
      <c r="AB475" s="210"/>
      <c r="AC475" s="210"/>
      <c r="AD475" s="210"/>
      <c r="AE475" s="210"/>
      <c r="AF475" s="210"/>
      <c r="AG475" s="210" t="s">
        <v>199</v>
      </c>
      <c r="AH475" s="210"/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2" x14ac:dyDescent="0.2">
      <c r="A476" s="217"/>
      <c r="B476" s="218"/>
      <c r="C476" s="252" t="s">
        <v>408</v>
      </c>
      <c r="D476" s="221"/>
      <c r="E476" s="222"/>
      <c r="F476" s="220"/>
      <c r="G476" s="220"/>
      <c r="H476" s="220"/>
      <c r="I476" s="220"/>
      <c r="J476" s="220"/>
      <c r="K476" s="220"/>
      <c r="L476" s="220"/>
      <c r="M476" s="220"/>
      <c r="N476" s="219"/>
      <c r="O476" s="219"/>
      <c r="P476" s="219"/>
      <c r="Q476" s="219"/>
      <c r="R476" s="220"/>
      <c r="S476" s="220"/>
      <c r="T476" s="220"/>
      <c r="U476" s="220"/>
      <c r="V476" s="220"/>
      <c r="W476" s="220"/>
      <c r="X476" s="220"/>
      <c r="Y476" s="220"/>
      <c r="Z476" s="210"/>
      <c r="AA476" s="210"/>
      <c r="AB476" s="210"/>
      <c r="AC476" s="210"/>
      <c r="AD476" s="210"/>
      <c r="AE476" s="210"/>
      <c r="AF476" s="210"/>
      <c r="AG476" s="210" t="s">
        <v>203</v>
      </c>
      <c r="AH476" s="210">
        <v>0</v>
      </c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3" x14ac:dyDescent="0.2">
      <c r="A477" s="217"/>
      <c r="B477" s="218"/>
      <c r="C477" s="252" t="s">
        <v>1205</v>
      </c>
      <c r="D477" s="221"/>
      <c r="E477" s="222"/>
      <c r="F477" s="220"/>
      <c r="G477" s="220"/>
      <c r="H477" s="220"/>
      <c r="I477" s="220"/>
      <c r="J477" s="220"/>
      <c r="K477" s="220"/>
      <c r="L477" s="220"/>
      <c r="M477" s="220"/>
      <c r="N477" s="219"/>
      <c r="O477" s="219"/>
      <c r="P477" s="219"/>
      <c r="Q477" s="219"/>
      <c r="R477" s="220"/>
      <c r="S477" s="220"/>
      <c r="T477" s="220"/>
      <c r="U477" s="220"/>
      <c r="V477" s="220"/>
      <c r="W477" s="220"/>
      <c r="X477" s="220"/>
      <c r="Y477" s="220"/>
      <c r="Z477" s="210"/>
      <c r="AA477" s="210"/>
      <c r="AB477" s="210"/>
      <c r="AC477" s="210"/>
      <c r="AD477" s="210"/>
      <c r="AE477" s="210"/>
      <c r="AF477" s="210"/>
      <c r="AG477" s="210" t="s">
        <v>203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3" x14ac:dyDescent="0.2">
      <c r="A478" s="217"/>
      <c r="B478" s="218"/>
      <c r="C478" s="252" t="s">
        <v>1206</v>
      </c>
      <c r="D478" s="221"/>
      <c r="E478" s="222">
        <v>7.766</v>
      </c>
      <c r="F478" s="220"/>
      <c r="G478" s="220"/>
      <c r="H478" s="220"/>
      <c r="I478" s="220"/>
      <c r="J478" s="220"/>
      <c r="K478" s="220"/>
      <c r="L478" s="220"/>
      <c r="M478" s="220"/>
      <c r="N478" s="219"/>
      <c r="O478" s="219"/>
      <c r="P478" s="219"/>
      <c r="Q478" s="219"/>
      <c r="R478" s="220"/>
      <c r="S478" s="220"/>
      <c r="T478" s="220"/>
      <c r="U478" s="220"/>
      <c r="V478" s="220"/>
      <c r="W478" s="220"/>
      <c r="X478" s="220"/>
      <c r="Y478" s="220"/>
      <c r="Z478" s="210"/>
      <c r="AA478" s="210"/>
      <c r="AB478" s="210"/>
      <c r="AC478" s="210"/>
      <c r="AD478" s="210"/>
      <c r="AE478" s="210"/>
      <c r="AF478" s="210"/>
      <c r="AG478" s="210" t="s">
        <v>203</v>
      </c>
      <c r="AH478" s="210">
        <v>7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3" x14ac:dyDescent="0.2">
      <c r="A479" s="217"/>
      <c r="B479" s="218"/>
      <c r="C479" s="252" t="s">
        <v>622</v>
      </c>
      <c r="D479" s="221"/>
      <c r="E479" s="222"/>
      <c r="F479" s="220"/>
      <c r="G479" s="220"/>
      <c r="H479" s="220"/>
      <c r="I479" s="220"/>
      <c r="J479" s="220"/>
      <c r="K479" s="220"/>
      <c r="L479" s="220"/>
      <c r="M479" s="220"/>
      <c r="N479" s="219"/>
      <c r="O479" s="219"/>
      <c r="P479" s="219"/>
      <c r="Q479" s="219"/>
      <c r="R479" s="220"/>
      <c r="S479" s="220"/>
      <c r="T479" s="220"/>
      <c r="U479" s="220"/>
      <c r="V479" s="220"/>
      <c r="W479" s="220"/>
      <c r="X479" s="220"/>
      <c r="Y479" s="220"/>
      <c r="Z479" s="210"/>
      <c r="AA479" s="210"/>
      <c r="AB479" s="210"/>
      <c r="AC479" s="210"/>
      <c r="AD479" s="210"/>
      <c r="AE479" s="210"/>
      <c r="AF479" s="210"/>
      <c r="AG479" s="210" t="s">
        <v>203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3" x14ac:dyDescent="0.2">
      <c r="A480" s="217"/>
      <c r="B480" s="218"/>
      <c r="C480" s="252" t="s">
        <v>1207</v>
      </c>
      <c r="D480" s="221"/>
      <c r="E480" s="222">
        <v>8.7750000000000004</v>
      </c>
      <c r="F480" s="220"/>
      <c r="G480" s="220"/>
      <c r="H480" s="220"/>
      <c r="I480" s="220"/>
      <c r="J480" s="220"/>
      <c r="K480" s="220"/>
      <c r="L480" s="220"/>
      <c r="M480" s="220"/>
      <c r="N480" s="219"/>
      <c r="O480" s="219"/>
      <c r="P480" s="219"/>
      <c r="Q480" s="219"/>
      <c r="R480" s="220"/>
      <c r="S480" s="220"/>
      <c r="T480" s="220"/>
      <c r="U480" s="220"/>
      <c r="V480" s="220"/>
      <c r="W480" s="220"/>
      <c r="X480" s="220"/>
      <c r="Y480" s="220"/>
      <c r="Z480" s="210"/>
      <c r="AA480" s="210"/>
      <c r="AB480" s="210"/>
      <c r="AC480" s="210"/>
      <c r="AD480" s="210"/>
      <c r="AE480" s="210"/>
      <c r="AF480" s="210"/>
      <c r="AG480" s="210" t="s">
        <v>203</v>
      </c>
      <c r="AH480" s="210">
        <v>7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3" x14ac:dyDescent="0.2">
      <c r="A481" s="217"/>
      <c r="B481" s="218"/>
      <c r="C481" s="252" t="s">
        <v>1208</v>
      </c>
      <c r="D481" s="221"/>
      <c r="E481" s="222"/>
      <c r="F481" s="220"/>
      <c r="G481" s="220"/>
      <c r="H481" s="220"/>
      <c r="I481" s="220"/>
      <c r="J481" s="220"/>
      <c r="K481" s="220"/>
      <c r="L481" s="220"/>
      <c r="M481" s="220"/>
      <c r="N481" s="219"/>
      <c r="O481" s="219"/>
      <c r="P481" s="219"/>
      <c r="Q481" s="219"/>
      <c r="R481" s="220"/>
      <c r="S481" s="220"/>
      <c r="T481" s="220"/>
      <c r="U481" s="220"/>
      <c r="V481" s="220"/>
      <c r="W481" s="220"/>
      <c r="X481" s="220"/>
      <c r="Y481" s="220"/>
      <c r="Z481" s="210"/>
      <c r="AA481" s="210"/>
      <c r="AB481" s="210"/>
      <c r="AC481" s="210"/>
      <c r="AD481" s="210"/>
      <c r="AE481" s="210"/>
      <c r="AF481" s="210"/>
      <c r="AG481" s="210" t="s">
        <v>203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3" x14ac:dyDescent="0.2">
      <c r="A482" s="217"/>
      <c r="B482" s="218"/>
      <c r="C482" s="252" t="s">
        <v>1209</v>
      </c>
      <c r="D482" s="221"/>
      <c r="E482" s="222">
        <v>1.2</v>
      </c>
      <c r="F482" s="220"/>
      <c r="G482" s="220"/>
      <c r="H482" s="220"/>
      <c r="I482" s="220"/>
      <c r="J482" s="220"/>
      <c r="K482" s="220"/>
      <c r="L482" s="220"/>
      <c r="M482" s="220"/>
      <c r="N482" s="219"/>
      <c r="O482" s="219"/>
      <c r="P482" s="219"/>
      <c r="Q482" s="219"/>
      <c r="R482" s="220"/>
      <c r="S482" s="220"/>
      <c r="T482" s="220"/>
      <c r="U482" s="220"/>
      <c r="V482" s="220"/>
      <c r="W482" s="220"/>
      <c r="X482" s="220"/>
      <c r="Y482" s="220"/>
      <c r="Z482" s="210"/>
      <c r="AA482" s="210"/>
      <c r="AB482" s="210"/>
      <c r="AC482" s="210"/>
      <c r="AD482" s="210"/>
      <c r="AE482" s="210"/>
      <c r="AF482" s="210"/>
      <c r="AG482" s="210" t="s">
        <v>203</v>
      </c>
      <c r="AH482" s="210">
        <v>7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3" x14ac:dyDescent="0.2">
      <c r="A483" s="217"/>
      <c r="B483" s="218"/>
      <c r="C483" s="252" t="s">
        <v>1203</v>
      </c>
      <c r="D483" s="221"/>
      <c r="E483" s="222"/>
      <c r="F483" s="220"/>
      <c r="G483" s="220"/>
      <c r="H483" s="220"/>
      <c r="I483" s="220"/>
      <c r="J483" s="220"/>
      <c r="K483" s="220"/>
      <c r="L483" s="220"/>
      <c r="M483" s="220"/>
      <c r="N483" s="219"/>
      <c r="O483" s="219"/>
      <c r="P483" s="219"/>
      <c r="Q483" s="219"/>
      <c r="R483" s="220"/>
      <c r="S483" s="220"/>
      <c r="T483" s="220"/>
      <c r="U483" s="220"/>
      <c r="V483" s="220"/>
      <c r="W483" s="220"/>
      <c r="X483" s="220"/>
      <c r="Y483" s="220"/>
      <c r="Z483" s="210"/>
      <c r="AA483" s="210"/>
      <c r="AB483" s="210"/>
      <c r="AC483" s="210"/>
      <c r="AD483" s="210"/>
      <c r="AE483" s="210"/>
      <c r="AF483" s="210"/>
      <c r="AG483" s="210" t="s">
        <v>203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3" x14ac:dyDescent="0.2">
      <c r="A484" s="217"/>
      <c r="B484" s="218"/>
      <c r="C484" s="252" t="s">
        <v>1204</v>
      </c>
      <c r="D484" s="221"/>
      <c r="E484" s="222">
        <v>14.835000000000001</v>
      </c>
      <c r="F484" s="220"/>
      <c r="G484" s="220"/>
      <c r="H484" s="220"/>
      <c r="I484" s="220"/>
      <c r="J484" s="220"/>
      <c r="K484" s="220"/>
      <c r="L484" s="220"/>
      <c r="M484" s="220"/>
      <c r="N484" s="219"/>
      <c r="O484" s="219"/>
      <c r="P484" s="219"/>
      <c r="Q484" s="219"/>
      <c r="R484" s="220"/>
      <c r="S484" s="220"/>
      <c r="T484" s="220"/>
      <c r="U484" s="220"/>
      <c r="V484" s="220"/>
      <c r="W484" s="220"/>
      <c r="X484" s="220"/>
      <c r="Y484" s="220"/>
      <c r="Z484" s="210"/>
      <c r="AA484" s="210"/>
      <c r="AB484" s="210"/>
      <c r="AC484" s="210"/>
      <c r="AD484" s="210"/>
      <c r="AE484" s="210"/>
      <c r="AF484" s="210"/>
      <c r="AG484" s="210" t="s">
        <v>203</v>
      </c>
      <c r="AH484" s="210">
        <v>7</v>
      </c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1" x14ac:dyDescent="0.2">
      <c r="A485" s="231">
        <v>80</v>
      </c>
      <c r="B485" s="232" t="s">
        <v>405</v>
      </c>
      <c r="C485" s="250" t="s">
        <v>406</v>
      </c>
      <c r="D485" s="233" t="s">
        <v>352</v>
      </c>
      <c r="E485" s="234">
        <v>47.3</v>
      </c>
      <c r="F485" s="235"/>
      <c r="G485" s="236">
        <f>ROUND(E485*F485,2)</f>
        <v>0</v>
      </c>
      <c r="H485" s="235"/>
      <c r="I485" s="236">
        <f>ROUND(E485*H485,2)</f>
        <v>0</v>
      </c>
      <c r="J485" s="235"/>
      <c r="K485" s="236">
        <f>ROUND(E485*J485,2)</f>
        <v>0</v>
      </c>
      <c r="L485" s="236">
        <v>21</v>
      </c>
      <c r="M485" s="236">
        <f>G485*(1+L485/100)</f>
        <v>0</v>
      </c>
      <c r="N485" s="234">
        <v>0</v>
      </c>
      <c r="O485" s="234">
        <f>ROUND(E485*N485,2)</f>
        <v>0</v>
      </c>
      <c r="P485" s="234">
        <v>0</v>
      </c>
      <c r="Q485" s="234">
        <f>ROUND(E485*P485,2)</f>
        <v>0</v>
      </c>
      <c r="R485" s="236" t="s">
        <v>407</v>
      </c>
      <c r="S485" s="236" t="s">
        <v>196</v>
      </c>
      <c r="T485" s="237" t="s">
        <v>196</v>
      </c>
      <c r="U485" s="220">
        <v>0</v>
      </c>
      <c r="V485" s="220">
        <f>ROUND(E485*U485,2)</f>
        <v>0</v>
      </c>
      <c r="W485" s="220"/>
      <c r="X485" s="220" t="s">
        <v>197</v>
      </c>
      <c r="Y485" s="220" t="s">
        <v>198</v>
      </c>
      <c r="Z485" s="210"/>
      <c r="AA485" s="210"/>
      <c r="AB485" s="210"/>
      <c r="AC485" s="210"/>
      <c r="AD485" s="210"/>
      <c r="AE485" s="210"/>
      <c r="AF485" s="210"/>
      <c r="AG485" s="210" t="s">
        <v>199</v>
      </c>
      <c r="AH485" s="210"/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2" x14ac:dyDescent="0.2">
      <c r="A486" s="217"/>
      <c r="B486" s="218"/>
      <c r="C486" s="252" t="s">
        <v>408</v>
      </c>
      <c r="D486" s="221"/>
      <c r="E486" s="222"/>
      <c r="F486" s="220"/>
      <c r="G486" s="220"/>
      <c r="H486" s="220"/>
      <c r="I486" s="220"/>
      <c r="J486" s="220"/>
      <c r="K486" s="220"/>
      <c r="L486" s="220"/>
      <c r="M486" s="220"/>
      <c r="N486" s="219"/>
      <c r="O486" s="219"/>
      <c r="P486" s="219"/>
      <c r="Q486" s="219"/>
      <c r="R486" s="220"/>
      <c r="S486" s="220"/>
      <c r="T486" s="220"/>
      <c r="U486" s="220"/>
      <c r="V486" s="220"/>
      <c r="W486" s="220"/>
      <c r="X486" s="220"/>
      <c r="Y486" s="220"/>
      <c r="Z486" s="210"/>
      <c r="AA486" s="210"/>
      <c r="AB486" s="210"/>
      <c r="AC486" s="210"/>
      <c r="AD486" s="210"/>
      <c r="AE486" s="210"/>
      <c r="AF486" s="210"/>
      <c r="AG486" s="210" t="s">
        <v>203</v>
      </c>
      <c r="AH486" s="210">
        <v>0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3" x14ac:dyDescent="0.2">
      <c r="A487" s="217"/>
      <c r="B487" s="218"/>
      <c r="C487" s="252" t="s">
        <v>409</v>
      </c>
      <c r="D487" s="221"/>
      <c r="E487" s="222"/>
      <c r="F487" s="220"/>
      <c r="G487" s="220"/>
      <c r="H487" s="220"/>
      <c r="I487" s="220"/>
      <c r="J487" s="220"/>
      <c r="K487" s="220"/>
      <c r="L487" s="220"/>
      <c r="M487" s="220"/>
      <c r="N487" s="219"/>
      <c r="O487" s="219"/>
      <c r="P487" s="219"/>
      <c r="Q487" s="219"/>
      <c r="R487" s="220"/>
      <c r="S487" s="220"/>
      <c r="T487" s="220"/>
      <c r="U487" s="220"/>
      <c r="V487" s="220"/>
      <c r="W487" s="220"/>
      <c r="X487" s="220"/>
      <c r="Y487" s="220"/>
      <c r="Z487" s="210"/>
      <c r="AA487" s="210"/>
      <c r="AB487" s="210"/>
      <c r="AC487" s="210"/>
      <c r="AD487" s="210"/>
      <c r="AE487" s="210"/>
      <c r="AF487" s="210"/>
      <c r="AG487" s="210" t="s">
        <v>203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3" x14ac:dyDescent="0.2">
      <c r="A488" s="217"/>
      <c r="B488" s="218"/>
      <c r="C488" s="252" t="s">
        <v>1202</v>
      </c>
      <c r="D488" s="221"/>
      <c r="E488" s="222">
        <v>47.3</v>
      </c>
      <c r="F488" s="220"/>
      <c r="G488" s="220"/>
      <c r="H488" s="220"/>
      <c r="I488" s="220"/>
      <c r="J488" s="220"/>
      <c r="K488" s="220"/>
      <c r="L488" s="220"/>
      <c r="M488" s="220"/>
      <c r="N488" s="219"/>
      <c r="O488" s="219"/>
      <c r="P488" s="219"/>
      <c r="Q488" s="219"/>
      <c r="R488" s="220"/>
      <c r="S488" s="220"/>
      <c r="T488" s="220"/>
      <c r="U488" s="220"/>
      <c r="V488" s="220"/>
      <c r="W488" s="220"/>
      <c r="X488" s="220"/>
      <c r="Y488" s="220"/>
      <c r="Z488" s="210"/>
      <c r="AA488" s="210"/>
      <c r="AB488" s="210"/>
      <c r="AC488" s="210"/>
      <c r="AD488" s="210"/>
      <c r="AE488" s="210"/>
      <c r="AF488" s="210"/>
      <c r="AG488" s="210" t="s">
        <v>203</v>
      </c>
      <c r="AH488" s="210">
        <v>7</v>
      </c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x14ac:dyDescent="0.2">
      <c r="A489" s="3"/>
      <c r="B489" s="4"/>
      <c r="C489" s="256"/>
      <c r="D489" s="6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AE489">
        <v>15</v>
      </c>
      <c r="AF489">
        <v>21</v>
      </c>
      <c r="AG489" t="s">
        <v>176</v>
      </c>
    </row>
    <row r="490" spans="1:60" x14ac:dyDescent="0.2">
      <c r="A490" s="213"/>
      <c r="B490" s="214" t="s">
        <v>29</v>
      </c>
      <c r="C490" s="257"/>
      <c r="D490" s="215"/>
      <c r="E490" s="216"/>
      <c r="F490" s="216"/>
      <c r="G490" s="230">
        <f>G8+G103+G137+G186+G205+G213+G300+G368+G430+G439+G446+G474</f>
        <v>0</v>
      </c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AE490">
        <f>SUMIF(L7:L488,AE489,G7:G488)</f>
        <v>0</v>
      </c>
      <c r="AF490">
        <f>SUMIF(L7:L488,AF489,G7:G488)</f>
        <v>0</v>
      </c>
      <c r="AG490" t="s">
        <v>460</v>
      </c>
    </row>
    <row r="491" spans="1:60" x14ac:dyDescent="0.2">
      <c r="C491" s="258"/>
      <c r="D491" s="10"/>
      <c r="AG491" t="s">
        <v>461</v>
      </c>
    </row>
    <row r="492" spans="1:60" x14ac:dyDescent="0.2">
      <c r="D492" s="10"/>
    </row>
    <row r="493" spans="1:60" x14ac:dyDescent="0.2">
      <c r="D493" s="10"/>
    </row>
    <row r="494" spans="1:60" x14ac:dyDescent="0.2">
      <c r="D494" s="10"/>
    </row>
    <row r="495" spans="1:60" x14ac:dyDescent="0.2">
      <c r="D495" s="10"/>
    </row>
    <row r="496" spans="1:60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FpVH8ytpK0W2/WYF4nZYFP1ADjytUdZ8zlhijiD62Q+LudbJ1tLaRSAIzly0wpg0VjiHUuqM+HOIahtAm427A==" saltValue="yhzJ+cenMia5kRZlCsLW+w==" spinCount="100000" sheet="1" formatRows="0"/>
  <mergeCells count="46">
    <mergeCell ref="C448:G448"/>
    <mergeCell ref="C461:G461"/>
    <mergeCell ref="C465:G465"/>
    <mergeCell ref="C470:G470"/>
    <mergeCell ref="C384:G384"/>
    <mergeCell ref="C390:G390"/>
    <mergeCell ref="C396:G396"/>
    <mergeCell ref="C432:G432"/>
    <mergeCell ref="C436:G436"/>
    <mergeCell ref="C441:G441"/>
    <mergeCell ref="C215:G215"/>
    <mergeCell ref="C223:G223"/>
    <mergeCell ref="C302:G302"/>
    <mergeCell ref="C308:G308"/>
    <mergeCell ref="C314:G314"/>
    <mergeCell ref="C321:G321"/>
    <mergeCell ref="C166:G166"/>
    <mergeCell ref="C176:G176"/>
    <mergeCell ref="C177:G177"/>
    <mergeCell ref="C188:G188"/>
    <mergeCell ref="C195:G195"/>
    <mergeCell ref="C202:G202"/>
    <mergeCell ref="C141:G141"/>
    <mergeCell ref="C142:G142"/>
    <mergeCell ref="C143:G143"/>
    <mergeCell ref="C148:G148"/>
    <mergeCell ref="C152:G152"/>
    <mergeCell ref="C162:G162"/>
    <mergeCell ref="C105:G105"/>
    <mergeCell ref="C117:G117"/>
    <mergeCell ref="C123:G123"/>
    <mergeCell ref="C129:G129"/>
    <mergeCell ref="C139:G139"/>
    <mergeCell ref="C140:G140"/>
    <mergeCell ref="C43:G43"/>
    <mergeCell ref="C51:G51"/>
    <mergeCell ref="C58:G58"/>
    <mergeCell ref="C63:G63"/>
    <mergeCell ref="C76:G76"/>
    <mergeCell ref="C100:G100"/>
    <mergeCell ref="A1:G1"/>
    <mergeCell ref="C2:G2"/>
    <mergeCell ref="C3:G3"/>
    <mergeCell ref="C4:G4"/>
    <mergeCell ref="C10:G10"/>
    <mergeCell ref="C38:G3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9C9F9-BAD2-4CE8-ADF3-B30A8EA6B29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163</v>
      </c>
      <c r="B1" s="195"/>
      <c r="C1" s="195"/>
      <c r="D1" s="195"/>
      <c r="E1" s="195"/>
      <c r="F1" s="195"/>
      <c r="G1" s="195"/>
      <c r="AG1" t="s">
        <v>164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165</v>
      </c>
    </row>
    <row r="3" spans="1:60" ht="24.95" customHeight="1" x14ac:dyDescent="0.2">
      <c r="A3" s="196" t="s">
        <v>8</v>
      </c>
      <c r="B3" s="49" t="s">
        <v>64</v>
      </c>
      <c r="C3" s="199" t="s">
        <v>65</v>
      </c>
      <c r="D3" s="197"/>
      <c r="E3" s="197"/>
      <c r="F3" s="197"/>
      <c r="G3" s="198"/>
      <c r="AC3" s="174" t="s">
        <v>165</v>
      </c>
      <c r="AG3" t="s">
        <v>166</v>
      </c>
    </row>
    <row r="4" spans="1:60" ht="24.95" customHeight="1" x14ac:dyDescent="0.2">
      <c r="A4" s="200" t="s">
        <v>9</v>
      </c>
      <c r="B4" s="201" t="s">
        <v>70</v>
      </c>
      <c r="C4" s="202" t="s">
        <v>71</v>
      </c>
      <c r="D4" s="203"/>
      <c r="E4" s="203"/>
      <c r="F4" s="203"/>
      <c r="G4" s="204"/>
      <c r="AG4" t="s">
        <v>167</v>
      </c>
    </row>
    <row r="5" spans="1:60" x14ac:dyDescent="0.2">
      <c r="D5" s="10"/>
    </row>
    <row r="6" spans="1:60" ht="38.25" x14ac:dyDescent="0.2">
      <c r="A6" s="206" t="s">
        <v>168</v>
      </c>
      <c r="B6" s="208" t="s">
        <v>169</v>
      </c>
      <c r="C6" s="208" t="s">
        <v>170</v>
      </c>
      <c r="D6" s="207" t="s">
        <v>171</v>
      </c>
      <c r="E6" s="206" t="s">
        <v>172</v>
      </c>
      <c r="F6" s="205" t="s">
        <v>173</v>
      </c>
      <c r="G6" s="206" t="s">
        <v>29</v>
      </c>
      <c r="H6" s="209" t="s">
        <v>30</v>
      </c>
      <c r="I6" s="209" t="s">
        <v>174</v>
      </c>
      <c r="J6" s="209" t="s">
        <v>31</v>
      </c>
      <c r="K6" s="209" t="s">
        <v>175</v>
      </c>
      <c r="L6" s="209" t="s">
        <v>176</v>
      </c>
      <c r="M6" s="209" t="s">
        <v>177</v>
      </c>
      <c r="N6" s="209" t="s">
        <v>178</v>
      </c>
      <c r="O6" s="209" t="s">
        <v>179</v>
      </c>
      <c r="P6" s="209" t="s">
        <v>180</v>
      </c>
      <c r="Q6" s="209" t="s">
        <v>181</v>
      </c>
      <c r="R6" s="209" t="s">
        <v>182</v>
      </c>
      <c r="S6" s="209" t="s">
        <v>183</v>
      </c>
      <c r="T6" s="209" t="s">
        <v>184</v>
      </c>
      <c r="U6" s="209" t="s">
        <v>185</v>
      </c>
      <c r="V6" s="209" t="s">
        <v>186</v>
      </c>
      <c r="W6" s="209" t="s">
        <v>187</v>
      </c>
      <c r="X6" s="209" t="s">
        <v>188</v>
      </c>
      <c r="Y6" s="209" t="s">
        <v>189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190</v>
      </c>
      <c r="B8" s="225" t="s">
        <v>116</v>
      </c>
      <c r="C8" s="249" t="s">
        <v>117</v>
      </c>
      <c r="D8" s="226"/>
      <c r="E8" s="227"/>
      <c r="F8" s="228"/>
      <c r="G8" s="228">
        <f>SUMIF(AG9:AG96,"&lt;&gt;NOR",G9:G96)</f>
        <v>0</v>
      </c>
      <c r="H8" s="228"/>
      <c r="I8" s="228">
        <f>SUM(I9:I96)</f>
        <v>0</v>
      </c>
      <c r="J8" s="228"/>
      <c r="K8" s="228">
        <f>SUM(K9:K96)</f>
        <v>0</v>
      </c>
      <c r="L8" s="228"/>
      <c r="M8" s="228">
        <f>SUM(M9:M96)</f>
        <v>0</v>
      </c>
      <c r="N8" s="227"/>
      <c r="O8" s="227">
        <f>SUM(O9:O96)</f>
        <v>0</v>
      </c>
      <c r="P8" s="227"/>
      <c r="Q8" s="227">
        <f>SUM(Q9:Q96)</f>
        <v>0</v>
      </c>
      <c r="R8" s="228"/>
      <c r="S8" s="228"/>
      <c r="T8" s="229"/>
      <c r="U8" s="223"/>
      <c r="V8" s="223">
        <f>SUM(V9:V96)</f>
        <v>17.97</v>
      </c>
      <c r="W8" s="223"/>
      <c r="X8" s="223"/>
      <c r="Y8" s="223"/>
      <c r="AG8" t="s">
        <v>191</v>
      </c>
    </row>
    <row r="9" spans="1:60" outlineLevel="1" x14ac:dyDescent="0.2">
      <c r="A9" s="231">
        <v>1</v>
      </c>
      <c r="B9" s="232" t="s">
        <v>677</v>
      </c>
      <c r="C9" s="250" t="s">
        <v>678</v>
      </c>
      <c r="D9" s="233" t="s">
        <v>194</v>
      </c>
      <c r="E9" s="234">
        <v>0.28349999999999997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 t="s">
        <v>195</v>
      </c>
      <c r="S9" s="236" t="s">
        <v>196</v>
      </c>
      <c r="T9" s="237" t="s">
        <v>196</v>
      </c>
      <c r="U9" s="220">
        <v>1.7629999999999999</v>
      </c>
      <c r="V9" s="220">
        <f>ROUND(E9*U9,2)</f>
        <v>0.5</v>
      </c>
      <c r="W9" s="220"/>
      <c r="X9" s="220" t="s">
        <v>197</v>
      </c>
      <c r="Y9" s="220" t="s">
        <v>198</v>
      </c>
      <c r="Z9" s="210"/>
      <c r="AA9" s="210"/>
      <c r="AB9" s="210"/>
      <c r="AC9" s="210"/>
      <c r="AD9" s="210"/>
      <c r="AE9" s="210"/>
      <c r="AF9" s="210"/>
      <c r="AG9" s="210" t="s">
        <v>199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1" t="s">
        <v>679</v>
      </c>
      <c r="D10" s="239"/>
      <c r="E10" s="239"/>
      <c r="F10" s="239"/>
      <c r="G10" s="239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201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8" t="str">
        <f>C10</f>
        <v>Příplatek k cenám hloubených vykopávek za ztížení vykopávky v blízkosti podzemního vedení nebo výbušnin pro jakoukoliv třídu horniny.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2" t="s">
        <v>680</v>
      </c>
      <c r="D11" s="221"/>
      <c r="E11" s="222"/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203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2" t="s">
        <v>1213</v>
      </c>
      <c r="D12" s="221"/>
      <c r="E12" s="222"/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203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52" t="s">
        <v>1214</v>
      </c>
      <c r="D13" s="221"/>
      <c r="E13" s="222">
        <v>6.7500000000000004E-2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203</v>
      </c>
      <c r="AH13" s="210">
        <v>5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52" t="s">
        <v>1215</v>
      </c>
      <c r="D14" s="221"/>
      <c r="E14" s="222"/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203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17"/>
      <c r="B15" s="218"/>
      <c r="C15" s="252" t="s">
        <v>1216</v>
      </c>
      <c r="D15" s="221"/>
      <c r="E15" s="222">
        <v>0.216</v>
      </c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203</v>
      </c>
      <c r="AH15" s="210">
        <v>5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1">
        <v>2</v>
      </c>
      <c r="B16" s="232" t="s">
        <v>472</v>
      </c>
      <c r="C16" s="250" t="s">
        <v>473</v>
      </c>
      <c r="D16" s="233" t="s">
        <v>194</v>
      </c>
      <c r="E16" s="234">
        <v>1.35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4">
        <v>0</v>
      </c>
      <c r="O16" s="234">
        <f>ROUND(E16*N16,2)</f>
        <v>0</v>
      </c>
      <c r="P16" s="234">
        <v>0</v>
      </c>
      <c r="Q16" s="234">
        <f>ROUND(E16*P16,2)</f>
        <v>0</v>
      </c>
      <c r="R16" s="236" t="s">
        <v>195</v>
      </c>
      <c r="S16" s="236" t="s">
        <v>196</v>
      </c>
      <c r="T16" s="237" t="s">
        <v>196</v>
      </c>
      <c r="U16" s="220">
        <v>0.36499999999999999</v>
      </c>
      <c r="V16" s="220">
        <f>ROUND(E16*U16,2)</f>
        <v>0.49</v>
      </c>
      <c r="W16" s="220"/>
      <c r="X16" s="220" t="s">
        <v>197</v>
      </c>
      <c r="Y16" s="220" t="s">
        <v>198</v>
      </c>
      <c r="Z16" s="210"/>
      <c r="AA16" s="210"/>
      <c r="AB16" s="210"/>
      <c r="AC16" s="210"/>
      <c r="AD16" s="210"/>
      <c r="AE16" s="210"/>
      <c r="AF16" s="210"/>
      <c r="AG16" s="210" t="s">
        <v>199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2" x14ac:dyDescent="0.2">
      <c r="A17" s="217"/>
      <c r="B17" s="218"/>
      <c r="C17" s="251" t="s">
        <v>474</v>
      </c>
      <c r="D17" s="239"/>
      <c r="E17" s="239"/>
      <c r="F17" s="239"/>
      <c r="G17" s="239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201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38" t="str">
        <f>C17</f>
        <v>zapažených i nezapažených s urovnáním dna do předepsaného profilu a spádu, s přehozením výkopku na přilehlém terénu na vzdálenost do 3 m od podélné osy rýhy nebo s naložením výkopku na dopravní prostředek.</v>
      </c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2" t="s">
        <v>1217</v>
      </c>
      <c r="D18" s="221"/>
      <c r="E18" s="222"/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203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17"/>
      <c r="B19" s="218"/>
      <c r="C19" s="252" t="s">
        <v>687</v>
      </c>
      <c r="D19" s="221"/>
      <c r="E19" s="222"/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203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52" t="s">
        <v>1218</v>
      </c>
      <c r="D20" s="221"/>
      <c r="E20" s="222"/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203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61" t="s">
        <v>466</v>
      </c>
      <c r="D21" s="259"/>
      <c r="E21" s="260"/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203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62" t="s">
        <v>1219</v>
      </c>
      <c r="D22" s="259"/>
      <c r="E22" s="260">
        <v>0.54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203</v>
      </c>
      <c r="AH22" s="210">
        <v>2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61" t="s">
        <v>468</v>
      </c>
      <c r="D23" s="259"/>
      <c r="E23" s="260"/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203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52" t="s">
        <v>1220</v>
      </c>
      <c r="D24" s="221"/>
      <c r="E24" s="222">
        <v>1.35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203</v>
      </c>
      <c r="AH24" s="210">
        <v>5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1">
        <v>3</v>
      </c>
      <c r="B25" s="232" t="s">
        <v>485</v>
      </c>
      <c r="C25" s="250" t="s">
        <v>486</v>
      </c>
      <c r="D25" s="233" t="s">
        <v>194</v>
      </c>
      <c r="E25" s="234">
        <v>0.67500000000000004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4">
        <v>0</v>
      </c>
      <c r="O25" s="234">
        <f>ROUND(E25*N25,2)</f>
        <v>0</v>
      </c>
      <c r="P25" s="234">
        <v>0</v>
      </c>
      <c r="Q25" s="234">
        <f>ROUND(E25*P25,2)</f>
        <v>0</v>
      </c>
      <c r="R25" s="236" t="s">
        <v>195</v>
      </c>
      <c r="S25" s="236" t="s">
        <v>196</v>
      </c>
      <c r="T25" s="237" t="s">
        <v>196</v>
      </c>
      <c r="U25" s="220">
        <v>0.38979999999999998</v>
      </c>
      <c r="V25" s="220">
        <f>ROUND(E25*U25,2)</f>
        <v>0.26</v>
      </c>
      <c r="W25" s="220"/>
      <c r="X25" s="220" t="s">
        <v>197</v>
      </c>
      <c r="Y25" s="220" t="s">
        <v>198</v>
      </c>
      <c r="Z25" s="210"/>
      <c r="AA25" s="210"/>
      <c r="AB25" s="210"/>
      <c r="AC25" s="210"/>
      <c r="AD25" s="210"/>
      <c r="AE25" s="210"/>
      <c r="AF25" s="210"/>
      <c r="AG25" s="210" t="s">
        <v>199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2" x14ac:dyDescent="0.2">
      <c r="A26" s="217"/>
      <c r="B26" s="218"/>
      <c r="C26" s="251" t="s">
        <v>474</v>
      </c>
      <c r="D26" s="239"/>
      <c r="E26" s="239"/>
      <c r="F26" s="239"/>
      <c r="G26" s="239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201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38" t="str">
        <f>C26</f>
        <v>zapažených i nezapažených s urovnáním dna do předepsaného profilu a spádu, s přehozením výkopku na přilehlém terénu na vzdálenost do 3 m od podélné osy rýhy nebo s naložením výkopku na dopravní prostředek.</v>
      </c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52" t="s">
        <v>1221</v>
      </c>
      <c r="D27" s="221"/>
      <c r="E27" s="222"/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203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52" t="s">
        <v>1222</v>
      </c>
      <c r="D28" s="221"/>
      <c r="E28" s="222">
        <v>0.67500000000000004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203</v>
      </c>
      <c r="AH28" s="210">
        <v>5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1">
        <v>4</v>
      </c>
      <c r="B29" s="232" t="s">
        <v>1223</v>
      </c>
      <c r="C29" s="250" t="s">
        <v>1224</v>
      </c>
      <c r="D29" s="233" t="s">
        <v>194</v>
      </c>
      <c r="E29" s="234">
        <v>4.32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4">
        <v>0</v>
      </c>
      <c r="O29" s="234">
        <f>ROUND(E29*N29,2)</f>
        <v>0</v>
      </c>
      <c r="P29" s="234">
        <v>0</v>
      </c>
      <c r="Q29" s="234">
        <f>ROUND(E29*P29,2)</f>
        <v>0</v>
      </c>
      <c r="R29" s="236" t="s">
        <v>195</v>
      </c>
      <c r="S29" s="236" t="s">
        <v>196</v>
      </c>
      <c r="T29" s="237" t="s">
        <v>196</v>
      </c>
      <c r="U29" s="220">
        <v>3.1309999999999998</v>
      </c>
      <c r="V29" s="220">
        <f>ROUND(E29*U29,2)</f>
        <v>13.53</v>
      </c>
      <c r="W29" s="220"/>
      <c r="X29" s="220" t="s">
        <v>197</v>
      </c>
      <c r="Y29" s="220" t="s">
        <v>198</v>
      </c>
      <c r="Z29" s="210"/>
      <c r="AA29" s="210"/>
      <c r="AB29" s="210"/>
      <c r="AC29" s="210"/>
      <c r="AD29" s="210"/>
      <c r="AE29" s="210"/>
      <c r="AF29" s="210"/>
      <c r="AG29" s="210" t="s">
        <v>199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33.75" outlineLevel="2" x14ac:dyDescent="0.2">
      <c r="A30" s="217"/>
      <c r="B30" s="218"/>
      <c r="C30" s="251" t="s">
        <v>1225</v>
      </c>
      <c r="D30" s="239"/>
      <c r="E30" s="239"/>
      <c r="F30" s="239"/>
      <c r="G30" s="239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201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38" t="str">
        <f>C30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2" t="s">
        <v>1226</v>
      </c>
      <c r="D31" s="221"/>
      <c r="E31" s="222"/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203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52" t="s">
        <v>1227</v>
      </c>
      <c r="D32" s="221"/>
      <c r="E32" s="222">
        <v>2.16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203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52" t="s">
        <v>1228</v>
      </c>
      <c r="D33" s="221"/>
      <c r="E33" s="222">
        <v>2.16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203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1">
        <v>5</v>
      </c>
      <c r="B34" s="232" t="s">
        <v>1229</v>
      </c>
      <c r="C34" s="250" t="s">
        <v>1230</v>
      </c>
      <c r="D34" s="233" t="s">
        <v>194</v>
      </c>
      <c r="E34" s="234">
        <v>2.16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4">
        <v>0</v>
      </c>
      <c r="O34" s="234">
        <f>ROUND(E34*N34,2)</f>
        <v>0</v>
      </c>
      <c r="P34" s="234">
        <v>0</v>
      </c>
      <c r="Q34" s="234">
        <f>ROUND(E34*P34,2)</f>
        <v>0</v>
      </c>
      <c r="R34" s="236" t="s">
        <v>195</v>
      </c>
      <c r="S34" s="236" t="s">
        <v>196</v>
      </c>
      <c r="T34" s="237" t="s">
        <v>196</v>
      </c>
      <c r="U34" s="220">
        <v>0.47399999999999998</v>
      </c>
      <c r="V34" s="220">
        <f>ROUND(E34*U34,2)</f>
        <v>1.02</v>
      </c>
      <c r="W34" s="220"/>
      <c r="X34" s="220" t="s">
        <v>197</v>
      </c>
      <c r="Y34" s="220" t="s">
        <v>198</v>
      </c>
      <c r="Z34" s="210"/>
      <c r="AA34" s="210"/>
      <c r="AB34" s="210"/>
      <c r="AC34" s="210"/>
      <c r="AD34" s="210"/>
      <c r="AE34" s="210"/>
      <c r="AF34" s="210"/>
      <c r="AG34" s="210" t="s">
        <v>199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33.75" outlineLevel="2" x14ac:dyDescent="0.2">
      <c r="A35" s="217"/>
      <c r="B35" s="218"/>
      <c r="C35" s="251" t="s">
        <v>1225</v>
      </c>
      <c r="D35" s="239"/>
      <c r="E35" s="239"/>
      <c r="F35" s="239"/>
      <c r="G35" s="239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201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38" t="str">
        <f>C35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2" t="s">
        <v>1231</v>
      </c>
      <c r="D36" s="221"/>
      <c r="E36" s="222"/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203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52" t="s">
        <v>1232</v>
      </c>
      <c r="D37" s="221"/>
      <c r="E37" s="222"/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203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52" t="s">
        <v>1233</v>
      </c>
      <c r="D38" s="221"/>
      <c r="E38" s="222">
        <v>2.16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203</v>
      </c>
      <c r="AH38" s="210">
        <v>5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1">
        <v>6</v>
      </c>
      <c r="B39" s="232" t="s">
        <v>489</v>
      </c>
      <c r="C39" s="250" t="s">
        <v>490</v>
      </c>
      <c r="D39" s="233" t="s">
        <v>194</v>
      </c>
      <c r="E39" s="234">
        <v>2.3000600000000002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4">
        <v>0</v>
      </c>
      <c r="O39" s="234">
        <f>ROUND(E39*N39,2)</f>
        <v>0</v>
      </c>
      <c r="P39" s="234">
        <v>0</v>
      </c>
      <c r="Q39" s="234">
        <f>ROUND(E39*P39,2)</f>
        <v>0</v>
      </c>
      <c r="R39" s="236" t="s">
        <v>195</v>
      </c>
      <c r="S39" s="236" t="s">
        <v>196</v>
      </c>
      <c r="T39" s="237" t="s">
        <v>196</v>
      </c>
      <c r="U39" s="220">
        <v>1.0999999999999999E-2</v>
      </c>
      <c r="V39" s="220">
        <f>ROUND(E39*U39,2)</f>
        <v>0.03</v>
      </c>
      <c r="W39" s="220"/>
      <c r="X39" s="220" t="s">
        <v>197</v>
      </c>
      <c r="Y39" s="220" t="s">
        <v>198</v>
      </c>
      <c r="Z39" s="210"/>
      <c r="AA39" s="210"/>
      <c r="AB39" s="210"/>
      <c r="AC39" s="210"/>
      <c r="AD39" s="210"/>
      <c r="AE39" s="210"/>
      <c r="AF39" s="210"/>
      <c r="AG39" s="210" t="s">
        <v>228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51" t="s">
        <v>217</v>
      </c>
      <c r="D40" s="239"/>
      <c r="E40" s="239"/>
      <c r="F40" s="239"/>
      <c r="G40" s="239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201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2" t="s">
        <v>492</v>
      </c>
      <c r="D41" s="221"/>
      <c r="E41" s="222"/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203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17"/>
      <c r="B42" s="218"/>
      <c r="C42" s="252" t="s">
        <v>697</v>
      </c>
      <c r="D42" s="221"/>
      <c r="E42" s="222"/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203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52" t="s">
        <v>1234</v>
      </c>
      <c r="D43" s="221"/>
      <c r="E43" s="222">
        <v>2.3000600000000002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203</v>
      </c>
      <c r="AH43" s="210">
        <v>5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1">
        <v>7</v>
      </c>
      <c r="B44" s="232" t="s">
        <v>489</v>
      </c>
      <c r="C44" s="250" t="s">
        <v>490</v>
      </c>
      <c r="D44" s="233" t="s">
        <v>194</v>
      </c>
      <c r="E44" s="234">
        <v>2.3000600000000002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21</v>
      </c>
      <c r="M44" s="236">
        <f>G44*(1+L44/100)</f>
        <v>0</v>
      </c>
      <c r="N44" s="234">
        <v>0</v>
      </c>
      <c r="O44" s="234">
        <f>ROUND(E44*N44,2)</f>
        <v>0</v>
      </c>
      <c r="P44" s="234">
        <v>0</v>
      </c>
      <c r="Q44" s="234">
        <f>ROUND(E44*P44,2)</f>
        <v>0</v>
      </c>
      <c r="R44" s="236" t="s">
        <v>195</v>
      </c>
      <c r="S44" s="236" t="s">
        <v>196</v>
      </c>
      <c r="T44" s="237" t="s">
        <v>196</v>
      </c>
      <c r="U44" s="220">
        <v>1.0999999999999999E-2</v>
      </c>
      <c r="V44" s="220">
        <f>ROUND(E44*U44,2)</f>
        <v>0.03</v>
      </c>
      <c r="W44" s="220"/>
      <c r="X44" s="220" t="s">
        <v>197</v>
      </c>
      <c r="Y44" s="220" t="s">
        <v>198</v>
      </c>
      <c r="Z44" s="210"/>
      <c r="AA44" s="210"/>
      <c r="AB44" s="210"/>
      <c r="AC44" s="210"/>
      <c r="AD44" s="210"/>
      <c r="AE44" s="210"/>
      <c r="AF44" s="210"/>
      <c r="AG44" s="210" t="s">
        <v>228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51" t="s">
        <v>217</v>
      </c>
      <c r="D45" s="239"/>
      <c r="E45" s="239"/>
      <c r="F45" s="239"/>
      <c r="G45" s="239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201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2" t="s">
        <v>495</v>
      </c>
      <c r="D46" s="221"/>
      <c r="E46" s="222"/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203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52" t="s">
        <v>697</v>
      </c>
      <c r="D47" s="221"/>
      <c r="E47" s="222"/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203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52" t="s">
        <v>1234</v>
      </c>
      <c r="D48" s="221"/>
      <c r="E48" s="222">
        <v>2.3000600000000002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203</v>
      </c>
      <c r="AH48" s="210">
        <v>5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31">
        <v>8</v>
      </c>
      <c r="B49" s="232" t="s">
        <v>215</v>
      </c>
      <c r="C49" s="250" t="s">
        <v>216</v>
      </c>
      <c r="D49" s="233" t="s">
        <v>194</v>
      </c>
      <c r="E49" s="234">
        <v>3.3699400000000002</v>
      </c>
      <c r="F49" s="235"/>
      <c r="G49" s="236">
        <f>ROUND(E49*F49,2)</f>
        <v>0</v>
      </c>
      <c r="H49" s="235"/>
      <c r="I49" s="236">
        <f>ROUND(E49*H49,2)</f>
        <v>0</v>
      </c>
      <c r="J49" s="235"/>
      <c r="K49" s="236">
        <f>ROUND(E49*J49,2)</f>
        <v>0</v>
      </c>
      <c r="L49" s="236">
        <v>21</v>
      </c>
      <c r="M49" s="236">
        <f>G49*(1+L49/100)</f>
        <v>0</v>
      </c>
      <c r="N49" s="234">
        <v>0</v>
      </c>
      <c r="O49" s="234">
        <f>ROUND(E49*N49,2)</f>
        <v>0</v>
      </c>
      <c r="P49" s="234">
        <v>0</v>
      </c>
      <c r="Q49" s="234">
        <f>ROUND(E49*P49,2)</f>
        <v>0</v>
      </c>
      <c r="R49" s="236" t="s">
        <v>195</v>
      </c>
      <c r="S49" s="236" t="s">
        <v>196</v>
      </c>
      <c r="T49" s="237" t="s">
        <v>196</v>
      </c>
      <c r="U49" s="220">
        <v>1.0999999999999999E-2</v>
      </c>
      <c r="V49" s="220">
        <f>ROUND(E49*U49,2)</f>
        <v>0.04</v>
      </c>
      <c r="W49" s="220"/>
      <c r="X49" s="220" t="s">
        <v>197</v>
      </c>
      <c r="Y49" s="220" t="s">
        <v>198</v>
      </c>
      <c r="Z49" s="210"/>
      <c r="AA49" s="210"/>
      <c r="AB49" s="210"/>
      <c r="AC49" s="210"/>
      <c r="AD49" s="210"/>
      <c r="AE49" s="210"/>
      <c r="AF49" s="210"/>
      <c r="AG49" s="210" t="s">
        <v>199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1" t="s">
        <v>217</v>
      </c>
      <c r="D50" s="239"/>
      <c r="E50" s="239"/>
      <c r="F50" s="239"/>
      <c r="G50" s="239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201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2" t="s">
        <v>218</v>
      </c>
      <c r="D51" s="221"/>
      <c r="E51" s="222"/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203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17"/>
      <c r="B52" s="218"/>
      <c r="C52" s="252" t="s">
        <v>1235</v>
      </c>
      <c r="D52" s="221"/>
      <c r="E52" s="222"/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203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52" t="s">
        <v>1236</v>
      </c>
      <c r="D53" s="221"/>
      <c r="E53" s="222">
        <v>1.35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203</v>
      </c>
      <c r="AH53" s="210">
        <v>5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52" t="s">
        <v>1237</v>
      </c>
      <c r="D54" s="221"/>
      <c r="E54" s="222"/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203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52" t="s">
        <v>1238</v>
      </c>
      <c r="D55" s="221"/>
      <c r="E55" s="222">
        <v>4.32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203</v>
      </c>
      <c r="AH55" s="210">
        <v>5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52" t="s">
        <v>701</v>
      </c>
      <c r="D56" s="221"/>
      <c r="E56" s="222"/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203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52" t="s">
        <v>1239</v>
      </c>
      <c r="D57" s="221"/>
      <c r="E57" s="222">
        <v>-2.3000600000000002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203</v>
      </c>
      <c r="AH57" s="210">
        <v>5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31">
        <v>9</v>
      </c>
      <c r="B58" s="232" t="s">
        <v>704</v>
      </c>
      <c r="C58" s="250" t="s">
        <v>1240</v>
      </c>
      <c r="D58" s="233" t="s">
        <v>194</v>
      </c>
      <c r="E58" s="234">
        <v>2.3000600000000002</v>
      </c>
      <c r="F58" s="235"/>
      <c r="G58" s="236">
        <f>ROUND(E58*F58,2)</f>
        <v>0</v>
      </c>
      <c r="H58" s="235"/>
      <c r="I58" s="236">
        <f>ROUND(E58*H58,2)</f>
        <v>0</v>
      </c>
      <c r="J58" s="235"/>
      <c r="K58" s="236">
        <f>ROUND(E58*J58,2)</f>
        <v>0</v>
      </c>
      <c r="L58" s="236">
        <v>21</v>
      </c>
      <c r="M58" s="236">
        <f>G58*(1+L58/100)</f>
        <v>0</v>
      </c>
      <c r="N58" s="234">
        <v>0</v>
      </c>
      <c r="O58" s="234">
        <f>ROUND(E58*N58,2)</f>
        <v>0</v>
      </c>
      <c r="P58" s="234">
        <v>0</v>
      </c>
      <c r="Q58" s="234">
        <f>ROUND(E58*P58,2)</f>
        <v>0</v>
      </c>
      <c r="R58" s="236" t="s">
        <v>195</v>
      </c>
      <c r="S58" s="236" t="s">
        <v>196</v>
      </c>
      <c r="T58" s="237" t="s">
        <v>196</v>
      </c>
      <c r="U58" s="220">
        <v>0.65200000000000002</v>
      </c>
      <c r="V58" s="220">
        <f>ROUND(E58*U58,2)</f>
        <v>1.5</v>
      </c>
      <c r="W58" s="220"/>
      <c r="X58" s="220" t="s">
        <v>197</v>
      </c>
      <c r="Y58" s="220" t="s">
        <v>198</v>
      </c>
      <c r="Z58" s="210"/>
      <c r="AA58" s="210"/>
      <c r="AB58" s="210"/>
      <c r="AC58" s="210"/>
      <c r="AD58" s="210"/>
      <c r="AE58" s="210"/>
      <c r="AF58" s="210"/>
      <c r="AG58" s="210" t="s">
        <v>228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52" t="s">
        <v>706</v>
      </c>
      <c r="D59" s="221"/>
      <c r="E59" s="222"/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203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52" t="s">
        <v>496</v>
      </c>
      <c r="D60" s="221"/>
      <c r="E60" s="222"/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203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52" t="s">
        <v>1241</v>
      </c>
      <c r="D61" s="221"/>
      <c r="E61" s="222">
        <v>2.3000600000000002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203</v>
      </c>
      <c r="AH61" s="210">
        <v>5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31">
        <v>10</v>
      </c>
      <c r="B62" s="232" t="s">
        <v>226</v>
      </c>
      <c r="C62" s="250" t="s">
        <v>227</v>
      </c>
      <c r="D62" s="233" t="s">
        <v>194</v>
      </c>
      <c r="E62" s="234">
        <v>3.3699400000000002</v>
      </c>
      <c r="F62" s="235"/>
      <c r="G62" s="236">
        <f>ROUND(E62*F62,2)</f>
        <v>0</v>
      </c>
      <c r="H62" s="235"/>
      <c r="I62" s="236">
        <f>ROUND(E62*H62,2)</f>
        <v>0</v>
      </c>
      <c r="J62" s="235"/>
      <c r="K62" s="236">
        <f>ROUND(E62*J62,2)</f>
        <v>0</v>
      </c>
      <c r="L62" s="236">
        <v>21</v>
      </c>
      <c r="M62" s="236">
        <f>G62*(1+L62/100)</f>
        <v>0</v>
      </c>
      <c r="N62" s="234">
        <v>0</v>
      </c>
      <c r="O62" s="234">
        <f>ROUND(E62*N62,2)</f>
        <v>0</v>
      </c>
      <c r="P62" s="234">
        <v>0</v>
      </c>
      <c r="Q62" s="234">
        <f>ROUND(E62*P62,2)</f>
        <v>0</v>
      </c>
      <c r="R62" s="236" t="s">
        <v>195</v>
      </c>
      <c r="S62" s="236" t="s">
        <v>196</v>
      </c>
      <c r="T62" s="237" t="s">
        <v>196</v>
      </c>
      <c r="U62" s="220">
        <v>8.9999999999999993E-3</v>
      </c>
      <c r="V62" s="220">
        <f>ROUND(E62*U62,2)</f>
        <v>0.03</v>
      </c>
      <c r="W62" s="220"/>
      <c r="X62" s="220" t="s">
        <v>197</v>
      </c>
      <c r="Y62" s="220" t="s">
        <v>198</v>
      </c>
      <c r="Z62" s="210"/>
      <c r="AA62" s="210"/>
      <c r="AB62" s="210"/>
      <c r="AC62" s="210"/>
      <c r="AD62" s="210"/>
      <c r="AE62" s="210"/>
      <c r="AF62" s="210"/>
      <c r="AG62" s="210" t="s">
        <v>228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52" t="s">
        <v>229</v>
      </c>
      <c r="D63" s="221"/>
      <c r="E63" s="222"/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203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52" t="s">
        <v>230</v>
      </c>
      <c r="D64" s="221"/>
      <c r="E64" s="222"/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203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52" t="s">
        <v>1242</v>
      </c>
      <c r="D65" s="221"/>
      <c r="E65" s="222">
        <v>3.3699400000000002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203</v>
      </c>
      <c r="AH65" s="210">
        <v>5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31">
        <v>11</v>
      </c>
      <c r="B66" s="232" t="s">
        <v>505</v>
      </c>
      <c r="C66" s="250" t="s">
        <v>506</v>
      </c>
      <c r="D66" s="233" t="s">
        <v>194</v>
      </c>
      <c r="E66" s="234">
        <v>2.3000600000000002</v>
      </c>
      <c r="F66" s="235"/>
      <c r="G66" s="236">
        <f>ROUND(E66*F66,2)</f>
        <v>0</v>
      </c>
      <c r="H66" s="235"/>
      <c r="I66" s="236">
        <f>ROUND(E66*H66,2)</f>
        <v>0</v>
      </c>
      <c r="J66" s="235"/>
      <c r="K66" s="236">
        <f>ROUND(E66*J66,2)</f>
        <v>0</v>
      </c>
      <c r="L66" s="236">
        <v>21</v>
      </c>
      <c r="M66" s="236">
        <f>G66*(1+L66/100)</f>
        <v>0</v>
      </c>
      <c r="N66" s="234">
        <v>0</v>
      </c>
      <c r="O66" s="234">
        <f>ROUND(E66*N66,2)</f>
        <v>0</v>
      </c>
      <c r="P66" s="234">
        <v>0</v>
      </c>
      <c r="Q66" s="234">
        <f>ROUND(E66*P66,2)</f>
        <v>0</v>
      </c>
      <c r="R66" s="236" t="s">
        <v>195</v>
      </c>
      <c r="S66" s="236" t="s">
        <v>196</v>
      </c>
      <c r="T66" s="237" t="s">
        <v>196</v>
      </c>
      <c r="U66" s="220">
        <v>0.20200000000000001</v>
      </c>
      <c r="V66" s="220">
        <f>ROUND(E66*U66,2)</f>
        <v>0.46</v>
      </c>
      <c r="W66" s="220"/>
      <c r="X66" s="220" t="s">
        <v>197</v>
      </c>
      <c r="Y66" s="220" t="s">
        <v>198</v>
      </c>
      <c r="Z66" s="210"/>
      <c r="AA66" s="210"/>
      <c r="AB66" s="210"/>
      <c r="AC66" s="210"/>
      <c r="AD66" s="210"/>
      <c r="AE66" s="210"/>
      <c r="AF66" s="210"/>
      <c r="AG66" s="210" t="s">
        <v>228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1" t="s">
        <v>507</v>
      </c>
      <c r="D67" s="239"/>
      <c r="E67" s="239"/>
      <c r="F67" s="239"/>
      <c r="G67" s="239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201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53" t="s">
        <v>508</v>
      </c>
      <c r="D68" s="240"/>
      <c r="E68" s="240"/>
      <c r="F68" s="240"/>
      <c r="G68" s="24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364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52" t="s">
        <v>509</v>
      </c>
      <c r="D69" s="221"/>
      <c r="E69" s="222"/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203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17"/>
      <c r="B70" s="218"/>
      <c r="C70" s="252" t="s">
        <v>1243</v>
      </c>
      <c r="D70" s="221"/>
      <c r="E70" s="222"/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203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52" t="s">
        <v>1236</v>
      </c>
      <c r="D71" s="221"/>
      <c r="E71" s="222">
        <v>1.35</v>
      </c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203</v>
      </c>
      <c r="AH71" s="210">
        <v>5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52" t="s">
        <v>1244</v>
      </c>
      <c r="D72" s="221"/>
      <c r="E72" s="222"/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203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52" t="s">
        <v>1238</v>
      </c>
      <c r="D73" s="221"/>
      <c r="E73" s="222">
        <v>4.32</v>
      </c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203</v>
      </c>
      <c r="AH73" s="210">
        <v>5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17"/>
      <c r="B74" s="218"/>
      <c r="C74" s="252" t="s">
        <v>1245</v>
      </c>
      <c r="D74" s="221"/>
      <c r="E74" s="222"/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203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52" t="s">
        <v>1246</v>
      </c>
      <c r="D75" s="221"/>
      <c r="E75" s="222">
        <v>-0.15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203</v>
      </c>
      <c r="AH75" s="210">
        <v>5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17"/>
      <c r="B76" s="218"/>
      <c r="C76" s="252" t="s">
        <v>1247</v>
      </c>
      <c r="D76" s="221"/>
      <c r="E76" s="222"/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203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52" t="s">
        <v>1248</v>
      </c>
      <c r="D77" s="221"/>
      <c r="E77" s="222">
        <v>-0.63583000000000001</v>
      </c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203</v>
      </c>
      <c r="AH77" s="210">
        <v>5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52" t="s">
        <v>1249</v>
      </c>
      <c r="D78" s="221"/>
      <c r="E78" s="222"/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203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52" t="s">
        <v>1250</v>
      </c>
      <c r="D79" s="221"/>
      <c r="E79" s="222">
        <v>-2.16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203</v>
      </c>
      <c r="AH79" s="210">
        <v>5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52" t="s">
        <v>1251</v>
      </c>
      <c r="D80" s="221"/>
      <c r="E80" s="222">
        <v>-0.42412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203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1">
        <v>12</v>
      </c>
      <c r="B81" s="232" t="s">
        <v>232</v>
      </c>
      <c r="C81" s="250" t="s">
        <v>233</v>
      </c>
      <c r="D81" s="233" t="s">
        <v>234</v>
      </c>
      <c r="E81" s="234">
        <v>4.38</v>
      </c>
      <c r="F81" s="235"/>
      <c r="G81" s="236">
        <f>ROUND(E81*F81,2)</f>
        <v>0</v>
      </c>
      <c r="H81" s="235"/>
      <c r="I81" s="236">
        <f>ROUND(E81*H81,2)</f>
        <v>0</v>
      </c>
      <c r="J81" s="235"/>
      <c r="K81" s="236">
        <f>ROUND(E81*J81,2)</f>
        <v>0</v>
      </c>
      <c r="L81" s="236">
        <v>21</v>
      </c>
      <c r="M81" s="236">
        <f>G81*(1+L81/100)</f>
        <v>0</v>
      </c>
      <c r="N81" s="234">
        <v>0</v>
      </c>
      <c r="O81" s="234">
        <f>ROUND(E81*N81,2)</f>
        <v>0</v>
      </c>
      <c r="P81" s="234">
        <v>0</v>
      </c>
      <c r="Q81" s="234">
        <f>ROUND(E81*P81,2)</f>
        <v>0</v>
      </c>
      <c r="R81" s="236" t="s">
        <v>195</v>
      </c>
      <c r="S81" s="236" t="s">
        <v>196</v>
      </c>
      <c r="T81" s="237" t="s">
        <v>196</v>
      </c>
      <c r="U81" s="220">
        <v>1.7999999999999999E-2</v>
      </c>
      <c r="V81" s="220">
        <f>ROUND(E81*U81,2)</f>
        <v>0.08</v>
      </c>
      <c r="W81" s="220"/>
      <c r="X81" s="220" t="s">
        <v>197</v>
      </c>
      <c r="Y81" s="220" t="s">
        <v>198</v>
      </c>
      <c r="Z81" s="210"/>
      <c r="AA81" s="210"/>
      <c r="AB81" s="210"/>
      <c r="AC81" s="210"/>
      <c r="AD81" s="210"/>
      <c r="AE81" s="210"/>
      <c r="AF81" s="210"/>
      <c r="AG81" s="210" t="s">
        <v>228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51" t="s">
        <v>235</v>
      </c>
      <c r="D82" s="239"/>
      <c r="E82" s="239"/>
      <c r="F82" s="239"/>
      <c r="G82" s="239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201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52" t="s">
        <v>236</v>
      </c>
      <c r="D83" s="221"/>
      <c r="E83" s="222"/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203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17"/>
      <c r="B84" s="218"/>
      <c r="C84" s="252" t="s">
        <v>1252</v>
      </c>
      <c r="D84" s="221"/>
      <c r="E84" s="222"/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203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17"/>
      <c r="B85" s="218"/>
      <c r="C85" s="252" t="s">
        <v>1253</v>
      </c>
      <c r="D85" s="221"/>
      <c r="E85" s="222"/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203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61" t="s">
        <v>466</v>
      </c>
      <c r="D86" s="259"/>
      <c r="E86" s="260"/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203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62" t="s">
        <v>1254</v>
      </c>
      <c r="D87" s="259"/>
      <c r="E87" s="260">
        <v>0.6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203</v>
      </c>
      <c r="AH87" s="210">
        <v>2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61" t="s">
        <v>468</v>
      </c>
      <c r="D88" s="259"/>
      <c r="E88" s="260"/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203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52" t="s">
        <v>1255</v>
      </c>
      <c r="D89" s="221"/>
      <c r="E89" s="222">
        <v>1.5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203</v>
      </c>
      <c r="AH89" s="210">
        <v>5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52" t="s">
        <v>1226</v>
      </c>
      <c r="D90" s="221"/>
      <c r="E90" s="222"/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203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52" t="s">
        <v>1256</v>
      </c>
      <c r="D91" s="221"/>
      <c r="E91" s="222">
        <v>1.44</v>
      </c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203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52" t="s">
        <v>1257</v>
      </c>
      <c r="D92" s="221"/>
      <c r="E92" s="222">
        <v>1.44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203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31">
        <v>13</v>
      </c>
      <c r="B93" s="232" t="s">
        <v>239</v>
      </c>
      <c r="C93" s="250" t="s">
        <v>240</v>
      </c>
      <c r="D93" s="233" t="s">
        <v>194</v>
      </c>
      <c r="E93" s="234">
        <v>3.3699400000000002</v>
      </c>
      <c r="F93" s="235"/>
      <c r="G93" s="236">
        <f>ROUND(E93*F93,2)</f>
        <v>0</v>
      </c>
      <c r="H93" s="235"/>
      <c r="I93" s="236">
        <f>ROUND(E93*H93,2)</f>
        <v>0</v>
      </c>
      <c r="J93" s="235"/>
      <c r="K93" s="236">
        <f>ROUND(E93*J93,2)</f>
        <v>0</v>
      </c>
      <c r="L93" s="236">
        <v>21</v>
      </c>
      <c r="M93" s="236">
        <f>G93*(1+L93/100)</f>
        <v>0</v>
      </c>
      <c r="N93" s="234">
        <v>0</v>
      </c>
      <c r="O93" s="234">
        <f>ROUND(E93*N93,2)</f>
        <v>0</v>
      </c>
      <c r="P93" s="234">
        <v>0</v>
      </c>
      <c r="Q93" s="234">
        <f>ROUND(E93*P93,2)</f>
        <v>0</v>
      </c>
      <c r="R93" s="236" t="s">
        <v>195</v>
      </c>
      <c r="S93" s="236" t="s">
        <v>196</v>
      </c>
      <c r="T93" s="237" t="s">
        <v>196</v>
      </c>
      <c r="U93" s="220">
        <v>0</v>
      </c>
      <c r="V93" s="220">
        <f>ROUND(E93*U93,2)</f>
        <v>0</v>
      </c>
      <c r="W93" s="220"/>
      <c r="X93" s="220" t="s">
        <v>197</v>
      </c>
      <c r="Y93" s="220" t="s">
        <v>198</v>
      </c>
      <c r="Z93" s="210"/>
      <c r="AA93" s="210"/>
      <c r="AB93" s="210"/>
      <c r="AC93" s="210"/>
      <c r="AD93" s="210"/>
      <c r="AE93" s="210"/>
      <c r="AF93" s="210"/>
      <c r="AG93" s="210" t="s">
        <v>199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52" t="s">
        <v>1258</v>
      </c>
      <c r="D94" s="221"/>
      <c r="E94" s="222"/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203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17"/>
      <c r="B95" s="218"/>
      <c r="C95" s="252" t="s">
        <v>230</v>
      </c>
      <c r="D95" s="221"/>
      <c r="E95" s="222"/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203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17"/>
      <c r="B96" s="218"/>
      <c r="C96" s="252" t="s">
        <v>1242</v>
      </c>
      <c r="D96" s="221"/>
      <c r="E96" s="222">
        <v>3.3699400000000002</v>
      </c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203</v>
      </c>
      <c r="AH96" s="210">
        <v>5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x14ac:dyDescent="0.2">
      <c r="A97" s="224" t="s">
        <v>190</v>
      </c>
      <c r="B97" s="225" t="s">
        <v>120</v>
      </c>
      <c r="C97" s="249" t="s">
        <v>121</v>
      </c>
      <c r="D97" s="226"/>
      <c r="E97" s="227"/>
      <c r="F97" s="228"/>
      <c r="G97" s="228">
        <f>SUMIF(AG98:AG126,"&lt;&gt;NOR",G98:G126)</f>
        <v>0</v>
      </c>
      <c r="H97" s="228"/>
      <c r="I97" s="228">
        <f>SUM(I98:I126)</f>
        <v>0</v>
      </c>
      <c r="J97" s="228"/>
      <c r="K97" s="228">
        <f>SUM(K98:K126)</f>
        <v>0</v>
      </c>
      <c r="L97" s="228"/>
      <c r="M97" s="228">
        <f>SUM(M98:M126)</f>
        <v>0</v>
      </c>
      <c r="N97" s="227"/>
      <c r="O97" s="227">
        <f>SUM(O98:O126)</f>
        <v>0.01</v>
      </c>
      <c r="P97" s="227"/>
      <c r="Q97" s="227">
        <f>SUM(Q98:Q126)</f>
        <v>0</v>
      </c>
      <c r="R97" s="228"/>
      <c r="S97" s="228"/>
      <c r="T97" s="229"/>
      <c r="U97" s="223"/>
      <c r="V97" s="223">
        <f>SUM(V98:V126)</f>
        <v>3.5300000000000002</v>
      </c>
      <c r="W97" s="223"/>
      <c r="X97" s="223"/>
      <c r="Y97" s="223"/>
      <c r="AG97" t="s">
        <v>191</v>
      </c>
    </row>
    <row r="98" spans="1:60" ht="22.5" outlineLevel="1" x14ac:dyDescent="0.2">
      <c r="A98" s="231">
        <v>14</v>
      </c>
      <c r="B98" s="232" t="s">
        <v>1259</v>
      </c>
      <c r="C98" s="250" t="s">
        <v>1260</v>
      </c>
      <c r="D98" s="233" t="s">
        <v>234</v>
      </c>
      <c r="E98" s="234">
        <v>4.5</v>
      </c>
      <c r="F98" s="235"/>
      <c r="G98" s="236">
        <f>ROUND(E98*F98,2)</f>
        <v>0</v>
      </c>
      <c r="H98" s="235"/>
      <c r="I98" s="236">
        <f>ROUND(E98*H98,2)</f>
        <v>0</v>
      </c>
      <c r="J98" s="235"/>
      <c r="K98" s="236">
        <f>ROUND(E98*J98,2)</f>
        <v>0</v>
      </c>
      <c r="L98" s="236">
        <v>21</v>
      </c>
      <c r="M98" s="236">
        <f>G98*(1+L98/100)</f>
        <v>0</v>
      </c>
      <c r="N98" s="234">
        <v>9.8999999999999999E-4</v>
      </c>
      <c r="O98" s="234">
        <f>ROUND(E98*N98,2)</f>
        <v>0</v>
      </c>
      <c r="P98" s="234">
        <v>0</v>
      </c>
      <c r="Q98" s="234">
        <f>ROUND(E98*P98,2)</f>
        <v>0</v>
      </c>
      <c r="R98" s="236" t="s">
        <v>195</v>
      </c>
      <c r="S98" s="236" t="s">
        <v>196</v>
      </c>
      <c r="T98" s="237" t="s">
        <v>196</v>
      </c>
      <c r="U98" s="220">
        <v>0.23599999999999999</v>
      </c>
      <c r="V98" s="220">
        <f>ROUND(E98*U98,2)</f>
        <v>1.06</v>
      </c>
      <c r="W98" s="220"/>
      <c r="X98" s="220" t="s">
        <v>197</v>
      </c>
      <c r="Y98" s="220" t="s">
        <v>198</v>
      </c>
      <c r="Z98" s="210"/>
      <c r="AA98" s="210"/>
      <c r="AB98" s="210"/>
      <c r="AC98" s="210"/>
      <c r="AD98" s="210"/>
      <c r="AE98" s="210"/>
      <c r="AF98" s="210"/>
      <c r="AG98" s="210" t="s">
        <v>199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51" t="s">
        <v>1261</v>
      </c>
      <c r="D99" s="239"/>
      <c r="E99" s="239"/>
      <c r="F99" s="239"/>
      <c r="G99" s="239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201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17"/>
      <c r="B100" s="218"/>
      <c r="C100" s="252" t="s">
        <v>1262</v>
      </c>
      <c r="D100" s="221"/>
      <c r="E100" s="222"/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203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52" t="s">
        <v>487</v>
      </c>
      <c r="D101" s="221"/>
      <c r="E101" s="222"/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203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61" t="s">
        <v>466</v>
      </c>
      <c r="D102" s="259"/>
      <c r="E102" s="260"/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203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62" t="s">
        <v>1263</v>
      </c>
      <c r="D103" s="259"/>
      <c r="E103" s="260">
        <v>1.8</v>
      </c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203</v>
      </c>
      <c r="AH103" s="210">
        <v>2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61" t="s">
        <v>468</v>
      </c>
      <c r="D104" s="259"/>
      <c r="E104" s="260"/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203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52" t="s">
        <v>1264</v>
      </c>
      <c r="D105" s="221"/>
      <c r="E105" s="222">
        <v>4.5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203</v>
      </c>
      <c r="AH105" s="210">
        <v>5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31">
        <v>15</v>
      </c>
      <c r="B106" s="232" t="s">
        <v>1265</v>
      </c>
      <c r="C106" s="250" t="s">
        <v>1266</v>
      </c>
      <c r="D106" s="233" t="s">
        <v>234</v>
      </c>
      <c r="E106" s="234">
        <v>4.5</v>
      </c>
      <c r="F106" s="235"/>
      <c r="G106" s="236">
        <f>ROUND(E106*F106,2)</f>
        <v>0</v>
      </c>
      <c r="H106" s="235"/>
      <c r="I106" s="236">
        <f>ROUND(E106*H106,2)</f>
        <v>0</v>
      </c>
      <c r="J106" s="235"/>
      <c r="K106" s="236">
        <f>ROUND(E106*J106,2)</f>
        <v>0</v>
      </c>
      <c r="L106" s="236">
        <v>21</v>
      </c>
      <c r="M106" s="236">
        <f>G106*(1+L106/100)</f>
        <v>0</v>
      </c>
      <c r="N106" s="234">
        <v>0</v>
      </c>
      <c r="O106" s="234">
        <f>ROUND(E106*N106,2)</f>
        <v>0</v>
      </c>
      <c r="P106" s="234">
        <v>0</v>
      </c>
      <c r="Q106" s="234">
        <f>ROUND(E106*P106,2)</f>
        <v>0</v>
      </c>
      <c r="R106" s="236" t="s">
        <v>195</v>
      </c>
      <c r="S106" s="236" t="s">
        <v>196</v>
      </c>
      <c r="T106" s="237" t="s">
        <v>196</v>
      </c>
      <c r="U106" s="220">
        <v>7.0000000000000007E-2</v>
      </c>
      <c r="V106" s="220">
        <f>ROUND(E106*U106,2)</f>
        <v>0.32</v>
      </c>
      <c r="W106" s="220"/>
      <c r="X106" s="220" t="s">
        <v>197</v>
      </c>
      <c r="Y106" s="220" t="s">
        <v>198</v>
      </c>
      <c r="Z106" s="210"/>
      <c r="AA106" s="210"/>
      <c r="AB106" s="210"/>
      <c r="AC106" s="210"/>
      <c r="AD106" s="210"/>
      <c r="AE106" s="210"/>
      <c r="AF106" s="210"/>
      <c r="AG106" s="210" t="s">
        <v>199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51" t="s">
        <v>1267</v>
      </c>
      <c r="D107" s="239"/>
      <c r="E107" s="239"/>
      <c r="F107" s="239"/>
      <c r="G107" s="239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201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52" t="s">
        <v>1268</v>
      </c>
      <c r="D108" s="221"/>
      <c r="E108" s="222"/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203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52" t="s">
        <v>1269</v>
      </c>
      <c r="D109" s="221"/>
      <c r="E109" s="222">
        <v>4.5</v>
      </c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203</v>
      </c>
      <c r="AH109" s="210">
        <v>5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31">
        <v>16</v>
      </c>
      <c r="B110" s="232" t="s">
        <v>1270</v>
      </c>
      <c r="C110" s="250" t="s">
        <v>1271</v>
      </c>
      <c r="D110" s="233" t="s">
        <v>234</v>
      </c>
      <c r="E110" s="234">
        <v>7.2</v>
      </c>
      <c r="F110" s="235"/>
      <c r="G110" s="236">
        <f>ROUND(E110*F110,2)</f>
        <v>0</v>
      </c>
      <c r="H110" s="235"/>
      <c r="I110" s="236">
        <f>ROUND(E110*H110,2)</f>
        <v>0</v>
      </c>
      <c r="J110" s="235"/>
      <c r="K110" s="236">
        <f>ROUND(E110*J110,2)</f>
        <v>0</v>
      </c>
      <c r="L110" s="236">
        <v>21</v>
      </c>
      <c r="M110" s="236">
        <f>G110*(1+L110/100)</f>
        <v>0</v>
      </c>
      <c r="N110" s="234">
        <v>6.9999999999999999E-4</v>
      </c>
      <c r="O110" s="234">
        <f>ROUND(E110*N110,2)</f>
        <v>0.01</v>
      </c>
      <c r="P110" s="234">
        <v>0</v>
      </c>
      <c r="Q110" s="234">
        <f>ROUND(E110*P110,2)</f>
        <v>0</v>
      </c>
      <c r="R110" s="236" t="s">
        <v>195</v>
      </c>
      <c r="S110" s="236" t="s">
        <v>196</v>
      </c>
      <c r="T110" s="237" t="s">
        <v>196</v>
      </c>
      <c r="U110" s="220">
        <v>0.156</v>
      </c>
      <c r="V110" s="220">
        <f>ROUND(E110*U110,2)</f>
        <v>1.1200000000000001</v>
      </c>
      <c r="W110" s="220"/>
      <c r="X110" s="220" t="s">
        <v>197</v>
      </c>
      <c r="Y110" s="220" t="s">
        <v>198</v>
      </c>
      <c r="Z110" s="210"/>
      <c r="AA110" s="210"/>
      <c r="AB110" s="210"/>
      <c r="AC110" s="210"/>
      <c r="AD110" s="210"/>
      <c r="AE110" s="210"/>
      <c r="AF110" s="210"/>
      <c r="AG110" s="210" t="s">
        <v>199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17"/>
      <c r="B111" s="218"/>
      <c r="C111" s="252" t="s">
        <v>1272</v>
      </c>
      <c r="D111" s="221"/>
      <c r="E111" s="222"/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203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17"/>
      <c r="B112" s="218"/>
      <c r="C112" s="252" t="s">
        <v>1273</v>
      </c>
      <c r="D112" s="221"/>
      <c r="E112" s="222"/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203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17"/>
      <c r="B113" s="218"/>
      <c r="C113" s="252" t="s">
        <v>1274</v>
      </c>
      <c r="D113" s="221"/>
      <c r="E113" s="222">
        <v>7.2</v>
      </c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203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31">
        <v>17</v>
      </c>
      <c r="B114" s="232" t="s">
        <v>1275</v>
      </c>
      <c r="C114" s="250" t="s">
        <v>1276</v>
      </c>
      <c r="D114" s="233" t="s">
        <v>234</v>
      </c>
      <c r="E114" s="234">
        <v>7.2</v>
      </c>
      <c r="F114" s="235"/>
      <c r="G114" s="236">
        <f>ROUND(E114*F114,2)</f>
        <v>0</v>
      </c>
      <c r="H114" s="235"/>
      <c r="I114" s="236">
        <f>ROUND(E114*H114,2)</f>
        <v>0</v>
      </c>
      <c r="J114" s="235"/>
      <c r="K114" s="236">
        <f>ROUND(E114*J114,2)</f>
        <v>0</v>
      </c>
      <c r="L114" s="236">
        <v>21</v>
      </c>
      <c r="M114" s="236">
        <f>G114*(1+L114/100)</f>
        <v>0</v>
      </c>
      <c r="N114" s="234">
        <v>0</v>
      </c>
      <c r="O114" s="234">
        <f>ROUND(E114*N114,2)</f>
        <v>0</v>
      </c>
      <c r="P114" s="234">
        <v>0</v>
      </c>
      <c r="Q114" s="234">
        <f>ROUND(E114*P114,2)</f>
        <v>0</v>
      </c>
      <c r="R114" s="236" t="s">
        <v>195</v>
      </c>
      <c r="S114" s="236" t="s">
        <v>196</v>
      </c>
      <c r="T114" s="237" t="s">
        <v>196</v>
      </c>
      <c r="U114" s="220">
        <v>9.5000000000000001E-2</v>
      </c>
      <c r="V114" s="220">
        <f>ROUND(E114*U114,2)</f>
        <v>0.68</v>
      </c>
      <c r="W114" s="220"/>
      <c r="X114" s="220" t="s">
        <v>197</v>
      </c>
      <c r="Y114" s="220" t="s">
        <v>198</v>
      </c>
      <c r="Z114" s="210"/>
      <c r="AA114" s="210"/>
      <c r="AB114" s="210"/>
      <c r="AC114" s="210"/>
      <c r="AD114" s="210"/>
      <c r="AE114" s="210"/>
      <c r="AF114" s="210"/>
      <c r="AG114" s="210" t="s">
        <v>199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51" t="s">
        <v>1277</v>
      </c>
      <c r="D115" s="239"/>
      <c r="E115" s="239"/>
      <c r="F115" s="239"/>
      <c r="G115" s="239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201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">
      <c r="A116" s="217"/>
      <c r="B116" s="218"/>
      <c r="C116" s="252" t="s">
        <v>1278</v>
      </c>
      <c r="D116" s="221"/>
      <c r="E116" s="222"/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203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17"/>
      <c r="B117" s="218"/>
      <c r="C117" s="252" t="s">
        <v>1279</v>
      </c>
      <c r="D117" s="221"/>
      <c r="E117" s="222">
        <v>7.2</v>
      </c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203</v>
      </c>
      <c r="AH117" s="210">
        <v>5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31">
        <v>18</v>
      </c>
      <c r="B118" s="232" t="s">
        <v>1280</v>
      </c>
      <c r="C118" s="250" t="s">
        <v>1281</v>
      </c>
      <c r="D118" s="233" t="s">
        <v>194</v>
      </c>
      <c r="E118" s="234">
        <v>2.16</v>
      </c>
      <c r="F118" s="235"/>
      <c r="G118" s="236">
        <f>ROUND(E118*F118,2)</f>
        <v>0</v>
      </c>
      <c r="H118" s="235"/>
      <c r="I118" s="236">
        <f>ROUND(E118*H118,2)</f>
        <v>0</v>
      </c>
      <c r="J118" s="235"/>
      <c r="K118" s="236">
        <f>ROUND(E118*J118,2)</f>
        <v>0</v>
      </c>
      <c r="L118" s="236">
        <v>21</v>
      </c>
      <c r="M118" s="236">
        <f>G118*(1+L118/100)</f>
        <v>0</v>
      </c>
      <c r="N118" s="234">
        <v>4.6000000000000001E-4</v>
      </c>
      <c r="O118" s="234">
        <f>ROUND(E118*N118,2)</f>
        <v>0</v>
      </c>
      <c r="P118" s="234">
        <v>0</v>
      </c>
      <c r="Q118" s="234">
        <f>ROUND(E118*P118,2)</f>
        <v>0</v>
      </c>
      <c r="R118" s="236" t="s">
        <v>195</v>
      </c>
      <c r="S118" s="236" t="s">
        <v>196</v>
      </c>
      <c r="T118" s="237" t="s">
        <v>196</v>
      </c>
      <c r="U118" s="220">
        <v>0.126</v>
      </c>
      <c r="V118" s="220">
        <f>ROUND(E118*U118,2)</f>
        <v>0.27</v>
      </c>
      <c r="W118" s="220"/>
      <c r="X118" s="220" t="s">
        <v>197</v>
      </c>
      <c r="Y118" s="220" t="s">
        <v>198</v>
      </c>
      <c r="Z118" s="210"/>
      <c r="AA118" s="210"/>
      <c r="AB118" s="210"/>
      <c r="AC118" s="210"/>
      <c r="AD118" s="210"/>
      <c r="AE118" s="210"/>
      <c r="AF118" s="210"/>
      <c r="AG118" s="210" t="s">
        <v>199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17"/>
      <c r="B119" s="218"/>
      <c r="C119" s="251" t="s">
        <v>1282</v>
      </c>
      <c r="D119" s="239"/>
      <c r="E119" s="239"/>
      <c r="F119" s="239"/>
      <c r="G119" s="239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201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">
      <c r="A120" s="217"/>
      <c r="B120" s="218"/>
      <c r="C120" s="252" t="s">
        <v>1283</v>
      </c>
      <c r="D120" s="221"/>
      <c r="E120" s="222"/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203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17"/>
      <c r="B121" s="218"/>
      <c r="C121" s="252" t="s">
        <v>1273</v>
      </c>
      <c r="D121" s="221"/>
      <c r="E121" s="222"/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203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17"/>
      <c r="B122" s="218"/>
      <c r="C122" s="252" t="s">
        <v>1228</v>
      </c>
      <c r="D122" s="221"/>
      <c r="E122" s="222">
        <v>2.16</v>
      </c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203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31">
        <v>19</v>
      </c>
      <c r="B123" s="232" t="s">
        <v>1284</v>
      </c>
      <c r="C123" s="250" t="s">
        <v>1285</v>
      </c>
      <c r="D123" s="233" t="s">
        <v>194</v>
      </c>
      <c r="E123" s="234">
        <v>2.16</v>
      </c>
      <c r="F123" s="235"/>
      <c r="G123" s="236">
        <f>ROUND(E123*F123,2)</f>
        <v>0</v>
      </c>
      <c r="H123" s="235"/>
      <c r="I123" s="236">
        <f>ROUND(E123*H123,2)</f>
        <v>0</v>
      </c>
      <c r="J123" s="235"/>
      <c r="K123" s="236">
        <f>ROUND(E123*J123,2)</f>
        <v>0</v>
      </c>
      <c r="L123" s="236">
        <v>21</v>
      </c>
      <c r="M123" s="236">
        <f>G123*(1+L123/100)</f>
        <v>0</v>
      </c>
      <c r="N123" s="234">
        <v>0</v>
      </c>
      <c r="O123" s="234">
        <f>ROUND(E123*N123,2)</f>
        <v>0</v>
      </c>
      <c r="P123" s="234">
        <v>0</v>
      </c>
      <c r="Q123" s="234">
        <f>ROUND(E123*P123,2)</f>
        <v>0</v>
      </c>
      <c r="R123" s="236" t="s">
        <v>195</v>
      </c>
      <c r="S123" s="236" t="s">
        <v>196</v>
      </c>
      <c r="T123" s="237" t="s">
        <v>196</v>
      </c>
      <c r="U123" s="220">
        <v>3.7999999999999999E-2</v>
      </c>
      <c r="V123" s="220">
        <f>ROUND(E123*U123,2)</f>
        <v>0.08</v>
      </c>
      <c r="W123" s="220"/>
      <c r="X123" s="220" t="s">
        <v>197</v>
      </c>
      <c r="Y123" s="220" t="s">
        <v>198</v>
      </c>
      <c r="Z123" s="210"/>
      <c r="AA123" s="210"/>
      <c r="AB123" s="210"/>
      <c r="AC123" s="210"/>
      <c r="AD123" s="210"/>
      <c r="AE123" s="210"/>
      <c r="AF123" s="210"/>
      <c r="AG123" s="210" t="s">
        <v>199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">
      <c r="A124" s="217"/>
      <c r="B124" s="218"/>
      <c r="C124" s="251" t="s">
        <v>1286</v>
      </c>
      <c r="D124" s="239"/>
      <c r="E124" s="239"/>
      <c r="F124" s="239"/>
      <c r="G124" s="239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201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52" t="s">
        <v>1287</v>
      </c>
      <c r="D125" s="221"/>
      <c r="E125" s="222"/>
      <c r="F125" s="220"/>
      <c r="G125" s="22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203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">
      <c r="A126" s="217"/>
      <c r="B126" s="218"/>
      <c r="C126" s="252" t="s">
        <v>1288</v>
      </c>
      <c r="D126" s="221"/>
      <c r="E126" s="222">
        <v>2.16</v>
      </c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203</v>
      </c>
      <c r="AH126" s="210">
        <v>5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x14ac:dyDescent="0.2">
      <c r="A127" s="224" t="s">
        <v>190</v>
      </c>
      <c r="B127" s="225" t="s">
        <v>122</v>
      </c>
      <c r="C127" s="249" t="s">
        <v>123</v>
      </c>
      <c r="D127" s="226"/>
      <c r="E127" s="227"/>
      <c r="F127" s="228"/>
      <c r="G127" s="228">
        <f>SUMIF(AG128:AG178,"&lt;&gt;NOR",G128:G178)</f>
        <v>0</v>
      </c>
      <c r="H127" s="228"/>
      <c r="I127" s="228">
        <f>SUM(I128:I178)</f>
        <v>0</v>
      </c>
      <c r="J127" s="228"/>
      <c r="K127" s="228">
        <f>SUM(K128:K178)</f>
        <v>0</v>
      </c>
      <c r="L127" s="228"/>
      <c r="M127" s="228">
        <f>SUM(M128:M178)</f>
        <v>0</v>
      </c>
      <c r="N127" s="227"/>
      <c r="O127" s="227">
        <f>SUM(O128:O178)</f>
        <v>0</v>
      </c>
      <c r="P127" s="227"/>
      <c r="Q127" s="227">
        <f>SUM(Q128:Q178)</f>
        <v>0</v>
      </c>
      <c r="R127" s="228"/>
      <c r="S127" s="228"/>
      <c r="T127" s="229"/>
      <c r="U127" s="223"/>
      <c r="V127" s="223">
        <f>SUM(V128:V178)</f>
        <v>2.1499999999999995</v>
      </c>
      <c r="W127" s="223"/>
      <c r="X127" s="223"/>
      <c r="Y127" s="223"/>
      <c r="AG127" t="s">
        <v>191</v>
      </c>
    </row>
    <row r="128" spans="1:60" outlineLevel="1" x14ac:dyDescent="0.2">
      <c r="A128" s="231">
        <v>20</v>
      </c>
      <c r="B128" s="232" t="s">
        <v>964</v>
      </c>
      <c r="C128" s="250" t="s">
        <v>965</v>
      </c>
      <c r="D128" s="233" t="s">
        <v>194</v>
      </c>
      <c r="E128" s="234">
        <v>0.65</v>
      </c>
      <c r="F128" s="235"/>
      <c r="G128" s="236">
        <f>ROUND(E128*F128,2)</f>
        <v>0</v>
      </c>
      <c r="H128" s="235"/>
      <c r="I128" s="236">
        <f>ROUND(E128*H128,2)</f>
        <v>0</v>
      </c>
      <c r="J128" s="235"/>
      <c r="K128" s="236">
        <f>ROUND(E128*J128,2)</f>
        <v>0</v>
      </c>
      <c r="L128" s="236">
        <v>21</v>
      </c>
      <c r="M128" s="236">
        <f>G128*(1+L128/100)</f>
        <v>0</v>
      </c>
      <c r="N128" s="234">
        <v>0</v>
      </c>
      <c r="O128" s="234">
        <f>ROUND(E128*N128,2)</f>
        <v>0</v>
      </c>
      <c r="P128" s="234">
        <v>0</v>
      </c>
      <c r="Q128" s="234">
        <f>ROUND(E128*P128,2)</f>
        <v>0</v>
      </c>
      <c r="R128" s="236" t="s">
        <v>966</v>
      </c>
      <c r="S128" s="236" t="s">
        <v>196</v>
      </c>
      <c r="T128" s="237" t="s">
        <v>196</v>
      </c>
      <c r="U128" s="220">
        <v>9.2999999999999999E-2</v>
      </c>
      <c r="V128" s="220">
        <f>ROUND(E128*U128,2)</f>
        <v>0.06</v>
      </c>
      <c r="W128" s="220"/>
      <c r="X128" s="220" t="s">
        <v>197</v>
      </c>
      <c r="Y128" s="220" t="s">
        <v>198</v>
      </c>
      <c r="Z128" s="210"/>
      <c r="AA128" s="210"/>
      <c r="AB128" s="210"/>
      <c r="AC128" s="210"/>
      <c r="AD128" s="210"/>
      <c r="AE128" s="210"/>
      <c r="AF128" s="210"/>
      <c r="AG128" s="210" t="s">
        <v>228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2.5" outlineLevel="2" x14ac:dyDescent="0.2">
      <c r="A129" s="217"/>
      <c r="B129" s="218"/>
      <c r="C129" s="251" t="s">
        <v>967</v>
      </c>
      <c r="D129" s="239"/>
      <c r="E129" s="239"/>
      <c r="F129" s="239"/>
      <c r="G129" s="239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201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38" t="str">
        <f>C129</f>
        <v>bez naložení, avšak se složením zemin schopných zúrodnění, kamenouhelných hlušin a výsypkových materiálů, příplatek za každých dalších i započatých 1000 m,</v>
      </c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17"/>
      <c r="B130" s="218"/>
      <c r="C130" s="253" t="s">
        <v>363</v>
      </c>
      <c r="D130" s="240"/>
      <c r="E130" s="240"/>
      <c r="F130" s="240"/>
      <c r="G130" s="24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364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">
      <c r="A131" s="217"/>
      <c r="B131" s="218"/>
      <c r="C131" s="253" t="s">
        <v>968</v>
      </c>
      <c r="D131" s="240"/>
      <c r="E131" s="240"/>
      <c r="F131" s="240"/>
      <c r="G131" s="24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364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17"/>
      <c r="B132" s="218"/>
      <c r="C132" s="253" t="s">
        <v>969</v>
      </c>
      <c r="D132" s="240"/>
      <c r="E132" s="240"/>
      <c r="F132" s="240"/>
      <c r="G132" s="24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364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38" t="str">
        <f>C132</f>
        <v>- udržování sjízdnosti cest uvnitř násypiště i výkopiště, pokud vrcholky nerovností nejsou   vyšší než +- 0,5 m,</v>
      </c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17"/>
      <c r="B133" s="218"/>
      <c r="C133" s="253" t="s">
        <v>970</v>
      </c>
      <c r="D133" s="240"/>
      <c r="E133" s="240"/>
      <c r="F133" s="240"/>
      <c r="G133" s="24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364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">
      <c r="A134" s="217"/>
      <c r="B134" s="218"/>
      <c r="C134" s="252" t="s">
        <v>971</v>
      </c>
      <c r="D134" s="221"/>
      <c r="E134" s="222"/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203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52" t="s">
        <v>972</v>
      </c>
      <c r="D135" s="221"/>
      <c r="E135" s="222"/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203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52" t="s">
        <v>1289</v>
      </c>
      <c r="D136" s="221"/>
      <c r="E136" s="222">
        <v>0.65</v>
      </c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203</v>
      </c>
      <c r="AH136" s="210">
        <v>5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31">
        <v>21</v>
      </c>
      <c r="B137" s="232" t="s">
        <v>974</v>
      </c>
      <c r="C137" s="250" t="s">
        <v>975</v>
      </c>
      <c r="D137" s="233" t="s">
        <v>194</v>
      </c>
      <c r="E137" s="234">
        <v>0.65</v>
      </c>
      <c r="F137" s="235"/>
      <c r="G137" s="236">
        <f>ROUND(E137*F137,2)</f>
        <v>0</v>
      </c>
      <c r="H137" s="235"/>
      <c r="I137" s="236">
        <f>ROUND(E137*H137,2)</f>
        <v>0</v>
      </c>
      <c r="J137" s="235"/>
      <c r="K137" s="236">
        <f>ROUND(E137*J137,2)</f>
        <v>0</v>
      </c>
      <c r="L137" s="236">
        <v>21</v>
      </c>
      <c r="M137" s="236">
        <f>G137*(1+L137/100)</f>
        <v>0</v>
      </c>
      <c r="N137" s="234">
        <v>0</v>
      </c>
      <c r="O137" s="234">
        <f>ROUND(E137*N137,2)</f>
        <v>0</v>
      </c>
      <c r="P137" s="234">
        <v>0</v>
      </c>
      <c r="Q137" s="234">
        <f>ROUND(E137*P137,2)</f>
        <v>0</v>
      </c>
      <c r="R137" s="236" t="s">
        <v>966</v>
      </c>
      <c r="S137" s="236" t="s">
        <v>196</v>
      </c>
      <c r="T137" s="237" t="s">
        <v>196</v>
      </c>
      <c r="U137" s="220">
        <v>6.7000000000000004E-2</v>
      </c>
      <c r="V137" s="220">
        <f>ROUND(E137*U137,2)</f>
        <v>0.04</v>
      </c>
      <c r="W137" s="220"/>
      <c r="X137" s="220" t="s">
        <v>197</v>
      </c>
      <c r="Y137" s="220" t="s">
        <v>198</v>
      </c>
      <c r="Z137" s="210"/>
      <c r="AA137" s="210"/>
      <c r="AB137" s="210"/>
      <c r="AC137" s="210"/>
      <c r="AD137" s="210"/>
      <c r="AE137" s="210"/>
      <c r="AF137" s="210"/>
      <c r="AG137" s="210" t="s">
        <v>228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">
      <c r="A138" s="217"/>
      <c r="B138" s="218"/>
      <c r="C138" s="251" t="s">
        <v>976</v>
      </c>
      <c r="D138" s="239"/>
      <c r="E138" s="239"/>
      <c r="F138" s="239"/>
      <c r="G138" s="239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201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17"/>
      <c r="B139" s="218"/>
      <c r="C139" s="252" t="s">
        <v>977</v>
      </c>
      <c r="D139" s="221"/>
      <c r="E139" s="222"/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203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17"/>
      <c r="B140" s="218"/>
      <c r="C140" s="252" t="s">
        <v>1290</v>
      </c>
      <c r="D140" s="221"/>
      <c r="E140" s="222">
        <v>0.65</v>
      </c>
      <c r="F140" s="220"/>
      <c r="G140" s="22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203</v>
      </c>
      <c r="AH140" s="210">
        <v>5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31">
        <v>22</v>
      </c>
      <c r="B141" s="232" t="s">
        <v>979</v>
      </c>
      <c r="C141" s="250" t="s">
        <v>980</v>
      </c>
      <c r="D141" s="233" t="s">
        <v>234</v>
      </c>
      <c r="E141" s="234">
        <v>6.5</v>
      </c>
      <c r="F141" s="235"/>
      <c r="G141" s="236">
        <f>ROUND(E141*F141,2)</f>
        <v>0</v>
      </c>
      <c r="H141" s="235"/>
      <c r="I141" s="236">
        <f>ROUND(E141*H141,2)</f>
        <v>0</v>
      </c>
      <c r="J141" s="235"/>
      <c r="K141" s="236">
        <f>ROUND(E141*J141,2)</f>
        <v>0</v>
      </c>
      <c r="L141" s="236">
        <v>21</v>
      </c>
      <c r="M141" s="236">
        <f>G141*(1+L141/100)</f>
        <v>0</v>
      </c>
      <c r="N141" s="234">
        <v>0</v>
      </c>
      <c r="O141" s="234">
        <f>ROUND(E141*N141,2)</f>
        <v>0</v>
      </c>
      <c r="P141" s="234">
        <v>0</v>
      </c>
      <c r="Q141" s="234">
        <f>ROUND(E141*P141,2)</f>
        <v>0</v>
      </c>
      <c r="R141" s="236" t="s">
        <v>536</v>
      </c>
      <c r="S141" s="236" t="s">
        <v>196</v>
      </c>
      <c r="T141" s="237" t="s">
        <v>196</v>
      </c>
      <c r="U141" s="220">
        <v>0.06</v>
      </c>
      <c r="V141" s="220">
        <f>ROUND(E141*U141,2)</f>
        <v>0.39</v>
      </c>
      <c r="W141" s="220"/>
      <c r="X141" s="220" t="s">
        <v>197</v>
      </c>
      <c r="Y141" s="220" t="s">
        <v>198</v>
      </c>
      <c r="Z141" s="210"/>
      <c r="AA141" s="210"/>
      <c r="AB141" s="210"/>
      <c r="AC141" s="210"/>
      <c r="AD141" s="210"/>
      <c r="AE141" s="210"/>
      <c r="AF141" s="210"/>
      <c r="AG141" s="210" t="s">
        <v>228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">
      <c r="A142" s="217"/>
      <c r="B142" s="218"/>
      <c r="C142" s="251" t="s">
        <v>981</v>
      </c>
      <c r="D142" s="239"/>
      <c r="E142" s="239"/>
      <c r="F142" s="239"/>
      <c r="G142" s="239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201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17"/>
      <c r="B143" s="218"/>
      <c r="C143" s="252" t="s">
        <v>982</v>
      </c>
      <c r="D143" s="221"/>
      <c r="E143" s="222"/>
      <c r="F143" s="220"/>
      <c r="G143" s="22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10"/>
      <c r="AA143" s="210"/>
      <c r="AB143" s="210"/>
      <c r="AC143" s="210"/>
      <c r="AD143" s="210"/>
      <c r="AE143" s="210"/>
      <c r="AF143" s="210"/>
      <c r="AG143" s="210" t="s">
        <v>203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17"/>
      <c r="B144" s="218"/>
      <c r="C144" s="252" t="s">
        <v>1291</v>
      </c>
      <c r="D144" s="221"/>
      <c r="E144" s="222"/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203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17"/>
      <c r="B145" s="218"/>
      <c r="C145" s="261" t="s">
        <v>466</v>
      </c>
      <c r="D145" s="259"/>
      <c r="E145" s="260"/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203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17"/>
      <c r="B146" s="218"/>
      <c r="C146" s="262" t="s">
        <v>1292</v>
      </c>
      <c r="D146" s="259"/>
      <c r="E146" s="260">
        <v>2.6</v>
      </c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203</v>
      </c>
      <c r="AH146" s="210">
        <v>2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61" t="s">
        <v>468</v>
      </c>
      <c r="D147" s="259"/>
      <c r="E147" s="260"/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10"/>
      <c r="AA147" s="210"/>
      <c r="AB147" s="210"/>
      <c r="AC147" s="210"/>
      <c r="AD147" s="210"/>
      <c r="AE147" s="210"/>
      <c r="AF147" s="210"/>
      <c r="AG147" s="210" t="s">
        <v>203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17"/>
      <c r="B148" s="218"/>
      <c r="C148" s="252" t="s">
        <v>1293</v>
      </c>
      <c r="D148" s="221"/>
      <c r="E148" s="222">
        <v>6.5</v>
      </c>
      <c r="F148" s="220"/>
      <c r="G148" s="22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203</v>
      </c>
      <c r="AH148" s="210">
        <v>5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17"/>
      <c r="B149" s="218"/>
      <c r="C149" s="252" t="s">
        <v>1294</v>
      </c>
      <c r="D149" s="221"/>
      <c r="E149" s="222"/>
      <c r="F149" s="220"/>
      <c r="G149" s="22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203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17"/>
      <c r="B150" s="218"/>
      <c r="C150" s="261" t="s">
        <v>466</v>
      </c>
      <c r="D150" s="259"/>
      <c r="E150" s="260"/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203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62" t="s">
        <v>1295</v>
      </c>
      <c r="D151" s="259"/>
      <c r="E151" s="260">
        <v>10.24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203</v>
      </c>
      <c r="AH151" s="210">
        <v>2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61" t="s">
        <v>468</v>
      </c>
      <c r="D152" s="259"/>
      <c r="E152" s="260"/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203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2.5" outlineLevel="1" x14ac:dyDescent="0.2">
      <c r="A153" s="231">
        <v>23</v>
      </c>
      <c r="B153" s="232" t="s">
        <v>989</v>
      </c>
      <c r="C153" s="250" t="s">
        <v>990</v>
      </c>
      <c r="D153" s="233" t="s">
        <v>234</v>
      </c>
      <c r="E153" s="234">
        <v>6.5</v>
      </c>
      <c r="F153" s="235"/>
      <c r="G153" s="236">
        <f>ROUND(E153*F153,2)</f>
        <v>0</v>
      </c>
      <c r="H153" s="235"/>
      <c r="I153" s="236">
        <f>ROUND(E153*H153,2)</f>
        <v>0</v>
      </c>
      <c r="J153" s="235"/>
      <c r="K153" s="236">
        <f>ROUND(E153*J153,2)</f>
        <v>0</v>
      </c>
      <c r="L153" s="236">
        <v>21</v>
      </c>
      <c r="M153" s="236">
        <f>G153*(1+L153/100)</f>
        <v>0</v>
      </c>
      <c r="N153" s="234">
        <v>0</v>
      </c>
      <c r="O153" s="234">
        <f>ROUND(E153*N153,2)</f>
        <v>0</v>
      </c>
      <c r="P153" s="234">
        <v>0</v>
      </c>
      <c r="Q153" s="234">
        <f>ROUND(E153*P153,2)</f>
        <v>0</v>
      </c>
      <c r="R153" s="236" t="s">
        <v>195</v>
      </c>
      <c r="S153" s="236" t="s">
        <v>196</v>
      </c>
      <c r="T153" s="237" t="s">
        <v>196</v>
      </c>
      <c r="U153" s="220">
        <v>0.13</v>
      </c>
      <c r="V153" s="220">
        <f>ROUND(E153*U153,2)</f>
        <v>0.85</v>
      </c>
      <c r="W153" s="220"/>
      <c r="X153" s="220" t="s">
        <v>197</v>
      </c>
      <c r="Y153" s="220" t="s">
        <v>198</v>
      </c>
      <c r="Z153" s="210"/>
      <c r="AA153" s="210"/>
      <c r="AB153" s="210"/>
      <c r="AC153" s="210"/>
      <c r="AD153" s="210"/>
      <c r="AE153" s="210"/>
      <c r="AF153" s="210"/>
      <c r="AG153" s="210" t="s">
        <v>228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2.5" outlineLevel="2" x14ac:dyDescent="0.2">
      <c r="A154" s="217"/>
      <c r="B154" s="218"/>
      <c r="C154" s="251" t="s">
        <v>991</v>
      </c>
      <c r="D154" s="239"/>
      <c r="E154" s="239"/>
      <c r="F154" s="239"/>
      <c r="G154" s="239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201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38" t="str">
        <f>C154</f>
        <v>s případným nutným přemístěním hromad nebo dočasných skládek na místo potřeby ze vzdálenosti do 30 m, v rovině nebo ve svahu do 1 : 5,</v>
      </c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17"/>
      <c r="B155" s="218"/>
      <c r="C155" s="252" t="s">
        <v>992</v>
      </c>
      <c r="D155" s="221"/>
      <c r="E155" s="222"/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203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52" t="s">
        <v>1296</v>
      </c>
      <c r="D156" s="221"/>
      <c r="E156" s="222">
        <v>6.5</v>
      </c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203</v>
      </c>
      <c r="AH156" s="210">
        <v>5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1" x14ac:dyDescent="0.2">
      <c r="A157" s="231">
        <v>24</v>
      </c>
      <c r="B157" s="232" t="s">
        <v>994</v>
      </c>
      <c r="C157" s="250" t="s">
        <v>995</v>
      </c>
      <c r="D157" s="233" t="s">
        <v>234</v>
      </c>
      <c r="E157" s="234">
        <v>6.5</v>
      </c>
      <c r="F157" s="235"/>
      <c r="G157" s="236">
        <f>ROUND(E157*F157,2)</f>
        <v>0</v>
      </c>
      <c r="H157" s="235"/>
      <c r="I157" s="236">
        <f>ROUND(E157*H157,2)</f>
        <v>0</v>
      </c>
      <c r="J157" s="235"/>
      <c r="K157" s="236">
        <f>ROUND(E157*J157,2)</f>
        <v>0</v>
      </c>
      <c r="L157" s="236">
        <v>21</v>
      </c>
      <c r="M157" s="236">
        <f>G157*(1+L157/100)</f>
        <v>0</v>
      </c>
      <c r="N157" s="234">
        <v>0</v>
      </c>
      <c r="O157" s="234">
        <f>ROUND(E157*N157,2)</f>
        <v>0</v>
      </c>
      <c r="P157" s="234">
        <v>0</v>
      </c>
      <c r="Q157" s="234">
        <f>ROUND(E157*P157,2)</f>
        <v>0</v>
      </c>
      <c r="R157" s="236" t="s">
        <v>536</v>
      </c>
      <c r="S157" s="236" t="s">
        <v>196</v>
      </c>
      <c r="T157" s="237" t="s">
        <v>196</v>
      </c>
      <c r="U157" s="220">
        <v>0.09</v>
      </c>
      <c r="V157" s="220">
        <f>ROUND(E157*U157,2)</f>
        <v>0.59</v>
      </c>
      <c r="W157" s="220"/>
      <c r="X157" s="220" t="s">
        <v>197</v>
      </c>
      <c r="Y157" s="220" t="s">
        <v>198</v>
      </c>
      <c r="Z157" s="210"/>
      <c r="AA157" s="210"/>
      <c r="AB157" s="210"/>
      <c r="AC157" s="210"/>
      <c r="AD157" s="210"/>
      <c r="AE157" s="210"/>
      <c r="AF157" s="210"/>
      <c r="AG157" s="210" t="s">
        <v>228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17"/>
      <c r="B158" s="218"/>
      <c r="C158" s="251" t="s">
        <v>996</v>
      </c>
      <c r="D158" s="239"/>
      <c r="E158" s="239"/>
      <c r="F158" s="239"/>
      <c r="G158" s="239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201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17"/>
      <c r="B159" s="218"/>
      <c r="C159" s="252" t="s">
        <v>997</v>
      </c>
      <c r="D159" s="221"/>
      <c r="E159" s="222"/>
      <c r="F159" s="220"/>
      <c r="G159" s="220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20"/>
      <c r="Z159" s="210"/>
      <c r="AA159" s="210"/>
      <c r="AB159" s="210"/>
      <c r="AC159" s="210"/>
      <c r="AD159" s="210"/>
      <c r="AE159" s="210"/>
      <c r="AF159" s="210"/>
      <c r="AG159" s="210" t="s">
        <v>203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17"/>
      <c r="B160" s="218"/>
      <c r="C160" s="252" t="s">
        <v>1296</v>
      </c>
      <c r="D160" s="221"/>
      <c r="E160" s="222">
        <v>6.5</v>
      </c>
      <c r="F160" s="220"/>
      <c r="G160" s="22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203</v>
      </c>
      <c r="AH160" s="210">
        <v>5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31">
        <v>25</v>
      </c>
      <c r="B161" s="232" t="s">
        <v>998</v>
      </c>
      <c r="C161" s="250" t="s">
        <v>999</v>
      </c>
      <c r="D161" s="233" t="s">
        <v>1000</v>
      </c>
      <c r="E161" s="234">
        <v>6.4999999999999997E-4</v>
      </c>
      <c r="F161" s="235"/>
      <c r="G161" s="236">
        <f>ROUND(E161*F161,2)</f>
        <v>0</v>
      </c>
      <c r="H161" s="235"/>
      <c r="I161" s="236">
        <f>ROUND(E161*H161,2)</f>
        <v>0</v>
      </c>
      <c r="J161" s="235"/>
      <c r="K161" s="236">
        <f>ROUND(E161*J161,2)</f>
        <v>0</v>
      </c>
      <c r="L161" s="236">
        <v>21</v>
      </c>
      <c r="M161" s="236">
        <f>G161*(1+L161/100)</f>
        <v>0</v>
      </c>
      <c r="N161" s="234">
        <v>0</v>
      </c>
      <c r="O161" s="234">
        <f>ROUND(E161*N161,2)</f>
        <v>0</v>
      </c>
      <c r="P161" s="234">
        <v>0</v>
      </c>
      <c r="Q161" s="234">
        <f>ROUND(E161*P161,2)</f>
        <v>0</v>
      </c>
      <c r="R161" s="236" t="s">
        <v>536</v>
      </c>
      <c r="S161" s="236" t="s">
        <v>196</v>
      </c>
      <c r="T161" s="237" t="s">
        <v>196</v>
      </c>
      <c r="U161" s="220">
        <v>16.151</v>
      </c>
      <c r="V161" s="220">
        <f>ROUND(E161*U161,2)</f>
        <v>0.01</v>
      </c>
      <c r="W161" s="220"/>
      <c r="X161" s="220" t="s">
        <v>197</v>
      </c>
      <c r="Y161" s="220" t="s">
        <v>198</v>
      </c>
      <c r="Z161" s="210"/>
      <c r="AA161" s="210"/>
      <c r="AB161" s="210"/>
      <c r="AC161" s="210"/>
      <c r="AD161" s="210"/>
      <c r="AE161" s="210"/>
      <c r="AF161" s="210"/>
      <c r="AG161" s="210" t="s">
        <v>199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">
      <c r="A162" s="217"/>
      <c r="B162" s="218"/>
      <c r="C162" s="252" t="s">
        <v>1001</v>
      </c>
      <c r="D162" s="221"/>
      <c r="E162" s="222"/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203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17"/>
      <c r="B163" s="218"/>
      <c r="C163" s="252" t="s">
        <v>1297</v>
      </c>
      <c r="D163" s="221"/>
      <c r="E163" s="222">
        <v>6.4999999999999997E-4</v>
      </c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203</v>
      </c>
      <c r="AH163" s="210">
        <v>5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31">
        <v>26</v>
      </c>
      <c r="B164" s="232" t="s">
        <v>1298</v>
      </c>
      <c r="C164" s="250" t="s">
        <v>1299</v>
      </c>
      <c r="D164" s="233" t="s">
        <v>234</v>
      </c>
      <c r="E164" s="234">
        <v>6.5</v>
      </c>
      <c r="F164" s="235"/>
      <c r="G164" s="236">
        <f>ROUND(E164*F164,2)</f>
        <v>0</v>
      </c>
      <c r="H164" s="235"/>
      <c r="I164" s="236">
        <f>ROUND(E164*H164,2)</f>
        <v>0</v>
      </c>
      <c r="J164" s="235"/>
      <c r="K164" s="236">
        <f>ROUND(E164*J164,2)</f>
        <v>0</v>
      </c>
      <c r="L164" s="236">
        <v>21</v>
      </c>
      <c r="M164" s="236">
        <f>G164*(1+L164/100)</f>
        <v>0</v>
      </c>
      <c r="N164" s="234">
        <v>0</v>
      </c>
      <c r="O164" s="234">
        <f>ROUND(E164*N164,2)</f>
        <v>0</v>
      </c>
      <c r="P164" s="234">
        <v>0</v>
      </c>
      <c r="Q164" s="234">
        <f>ROUND(E164*P164,2)</f>
        <v>0</v>
      </c>
      <c r="R164" s="236" t="s">
        <v>536</v>
      </c>
      <c r="S164" s="236" t="s">
        <v>196</v>
      </c>
      <c r="T164" s="237" t="s">
        <v>196</v>
      </c>
      <c r="U164" s="220">
        <v>2.1000000000000001E-2</v>
      </c>
      <c r="V164" s="220">
        <f>ROUND(E164*U164,2)</f>
        <v>0.14000000000000001</v>
      </c>
      <c r="W164" s="220"/>
      <c r="X164" s="220" t="s">
        <v>197</v>
      </c>
      <c r="Y164" s="220" t="s">
        <v>198</v>
      </c>
      <c r="Z164" s="210"/>
      <c r="AA164" s="210"/>
      <c r="AB164" s="210"/>
      <c r="AC164" s="210"/>
      <c r="AD164" s="210"/>
      <c r="AE164" s="210"/>
      <c r="AF164" s="210"/>
      <c r="AG164" s="210" t="s">
        <v>199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22.5" outlineLevel="2" x14ac:dyDescent="0.2">
      <c r="A165" s="217"/>
      <c r="B165" s="218"/>
      <c r="C165" s="251" t="s">
        <v>1300</v>
      </c>
      <c r="D165" s="239"/>
      <c r="E165" s="239"/>
      <c r="F165" s="239"/>
      <c r="G165" s="239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201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38" t="str">
        <f>C165</f>
        <v>bez ohledu na způsob založení, tj. pokosení se shrabáním, naložením shrabků na dopravní prostředek s odvezením do 20 km a se složením,</v>
      </c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">
      <c r="A166" s="217"/>
      <c r="B166" s="218"/>
      <c r="C166" s="252" t="s">
        <v>1301</v>
      </c>
      <c r="D166" s="221"/>
      <c r="E166" s="222"/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203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">
      <c r="A167" s="217"/>
      <c r="B167" s="218"/>
      <c r="C167" s="252" t="s">
        <v>1296</v>
      </c>
      <c r="D167" s="221"/>
      <c r="E167" s="222">
        <v>6.5</v>
      </c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203</v>
      </c>
      <c r="AH167" s="210">
        <v>5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31">
        <v>27</v>
      </c>
      <c r="B168" s="232" t="s">
        <v>1003</v>
      </c>
      <c r="C168" s="250" t="s">
        <v>1004</v>
      </c>
      <c r="D168" s="233" t="s">
        <v>234</v>
      </c>
      <c r="E168" s="234">
        <v>6.5</v>
      </c>
      <c r="F168" s="235"/>
      <c r="G168" s="236">
        <f>ROUND(E168*F168,2)</f>
        <v>0</v>
      </c>
      <c r="H168" s="235"/>
      <c r="I168" s="236">
        <f>ROUND(E168*H168,2)</f>
        <v>0</v>
      </c>
      <c r="J168" s="235"/>
      <c r="K168" s="236">
        <f>ROUND(E168*J168,2)</f>
        <v>0</v>
      </c>
      <c r="L168" s="236">
        <v>21</v>
      </c>
      <c r="M168" s="236">
        <f>G168*(1+L168/100)</f>
        <v>0</v>
      </c>
      <c r="N168" s="234">
        <v>0</v>
      </c>
      <c r="O168" s="234">
        <f>ROUND(E168*N168,2)</f>
        <v>0</v>
      </c>
      <c r="P168" s="234">
        <v>0</v>
      </c>
      <c r="Q168" s="234">
        <f>ROUND(E168*P168,2)</f>
        <v>0</v>
      </c>
      <c r="R168" s="236" t="s">
        <v>536</v>
      </c>
      <c r="S168" s="236" t="s">
        <v>196</v>
      </c>
      <c r="T168" s="237" t="s">
        <v>196</v>
      </c>
      <c r="U168" s="220">
        <v>2E-3</v>
      </c>
      <c r="V168" s="220">
        <f>ROUND(E168*U168,2)</f>
        <v>0.01</v>
      </c>
      <c r="W168" s="220"/>
      <c r="X168" s="220" t="s">
        <v>197</v>
      </c>
      <c r="Y168" s="220" t="s">
        <v>198</v>
      </c>
      <c r="Z168" s="210"/>
      <c r="AA168" s="210"/>
      <c r="AB168" s="210"/>
      <c r="AC168" s="210"/>
      <c r="AD168" s="210"/>
      <c r="AE168" s="210"/>
      <c r="AF168" s="210"/>
      <c r="AG168" s="210" t="s">
        <v>199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">
      <c r="A169" s="217"/>
      <c r="B169" s="218"/>
      <c r="C169" s="252" t="s">
        <v>1296</v>
      </c>
      <c r="D169" s="221"/>
      <c r="E169" s="222">
        <v>6.5</v>
      </c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203</v>
      </c>
      <c r="AH169" s="210">
        <v>5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31">
        <v>28</v>
      </c>
      <c r="B170" s="232" t="s">
        <v>1006</v>
      </c>
      <c r="C170" s="250" t="s">
        <v>1007</v>
      </c>
      <c r="D170" s="233" t="s">
        <v>234</v>
      </c>
      <c r="E170" s="234">
        <v>6.5</v>
      </c>
      <c r="F170" s="235"/>
      <c r="G170" s="236">
        <f>ROUND(E170*F170,2)</f>
        <v>0</v>
      </c>
      <c r="H170" s="235"/>
      <c r="I170" s="236">
        <f>ROUND(E170*H170,2)</f>
        <v>0</v>
      </c>
      <c r="J170" s="235"/>
      <c r="K170" s="236">
        <f>ROUND(E170*J170,2)</f>
        <v>0</v>
      </c>
      <c r="L170" s="236">
        <v>21</v>
      </c>
      <c r="M170" s="236">
        <f>G170*(1+L170/100)</f>
        <v>0</v>
      </c>
      <c r="N170" s="234">
        <v>0</v>
      </c>
      <c r="O170" s="234">
        <f>ROUND(E170*N170,2)</f>
        <v>0</v>
      </c>
      <c r="P170" s="234">
        <v>0</v>
      </c>
      <c r="Q170" s="234">
        <f>ROUND(E170*P170,2)</f>
        <v>0</v>
      </c>
      <c r="R170" s="236" t="s">
        <v>536</v>
      </c>
      <c r="S170" s="236" t="s">
        <v>196</v>
      </c>
      <c r="T170" s="237" t="s">
        <v>196</v>
      </c>
      <c r="U170" s="220">
        <v>8.9999999999999993E-3</v>
      </c>
      <c r="V170" s="220">
        <f>ROUND(E170*U170,2)</f>
        <v>0.06</v>
      </c>
      <c r="W170" s="220"/>
      <c r="X170" s="220" t="s">
        <v>197</v>
      </c>
      <c r="Y170" s="220" t="s">
        <v>198</v>
      </c>
      <c r="Z170" s="210"/>
      <c r="AA170" s="210"/>
      <c r="AB170" s="210"/>
      <c r="AC170" s="210"/>
      <c r="AD170" s="210"/>
      <c r="AE170" s="210"/>
      <c r="AF170" s="210"/>
      <c r="AG170" s="210" t="s">
        <v>199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17"/>
      <c r="B171" s="218"/>
      <c r="C171" s="251" t="s">
        <v>1008</v>
      </c>
      <c r="D171" s="239"/>
      <c r="E171" s="239"/>
      <c r="F171" s="239"/>
      <c r="G171" s="239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201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17"/>
      <c r="B172" s="218"/>
      <c r="C172" s="252" t="s">
        <v>1296</v>
      </c>
      <c r="D172" s="221"/>
      <c r="E172" s="222">
        <v>6.5</v>
      </c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203</v>
      </c>
      <c r="AH172" s="210">
        <v>5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31">
        <v>29</v>
      </c>
      <c r="B173" s="232" t="s">
        <v>1011</v>
      </c>
      <c r="C173" s="250" t="s">
        <v>1012</v>
      </c>
      <c r="D173" s="233" t="s">
        <v>573</v>
      </c>
      <c r="E173" s="234">
        <v>0.39722000000000002</v>
      </c>
      <c r="F173" s="235"/>
      <c r="G173" s="236">
        <f>ROUND(E173*F173,2)</f>
        <v>0</v>
      </c>
      <c r="H173" s="235"/>
      <c r="I173" s="236">
        <f>ROUND(E173*H173,2)</f>
        <v>0</v>
      </c>
      <c r="J173" s="235"/>
      <c r="K173" s="236">
        <f>ROUND(E173*J173,2)</f>
        <v>0</v>
      </c>
      <c r="L173" s="236">
        <v>21</v>
      </c>
      <c r="M173" s="236">
        <f>G173*(1+L173/100)</f>
        <v>0</v>
      </c>
      <c r="N173" s="234">
        <v>1E-3</v>
      </c>
      <c r="O173" s="234">
        <f>ROUND(E173*N173,2)</f>
        <v>0</v>
      </c>
      <c r="P173" s="234">
        <v>0</v>
      </c>
      <c r="Q173" s="234">
        <f>ROUND(E173*P173,2)</f>
        <v>0</v>
      </c>
      <c r="R173" s="236" t="s">
        <v>546</v>
      </c>
      <c r="S173" s="236" t="s">
        <v>196</v>
      </c>
      <c r="T173" s="237" t="s">
        <v>196</v>
      </c>
      <c r="U173" s="220">
        <v>0</v>
      </c>
      <c r="V173" s="220">
        <f>ROUND(E173*U173,2)</f>
        <v>0</v>
      </c>
      <c r="W173" s="220"/>
      <c r="X173" s="220" t="s">
        <v>547</v>
      </c>
      <c r="Y173" s="220" t="s">
        <v>198</v>
      </c>
      <c r="Z173" s="210"/>
      <c r="AA173" s="210"/>
      <c r="AB173" s="210"/>
      <c r="AC173" s="210"/>
      <c r="AD173" s="210"/>
      <c r="AE173" s="210"/>
      <c r="AF173" s="210"/>
      <c r="AG173" s="210" t="s">
        <v>590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">
      <c r="A174" s="217"/>
      <c r="B174" s="218"/>
      <c r="C174" s="252" t="s">
        <v>1013</v>
      </c>
      <c r="D174" s="221"/>
      <c r="E174" s="222"/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203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17"/>
      <c r="B175" s="218"/>
      <c r="C175" s="261" t="s">
        <v>466</v>
      </c>
      <c r="D175" s="259"/>
      <c r="E175" s="260"/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203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">
      <c r="A176" s="217"/>
      <c r="B176" s="218"/>
      <c r="C176" s="262" t="s">
        <v>1014</v>
      </c>
      <c r="D176" s="259"/>
      <c r="E176" s="260">
        <v>6.1109999999999998E-2</v>
      </c>
      <c r="F176" s="220"/>
      <c r="G176" s="220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20"/>
      <c r="Z176" s="210"/>
      <c r="AA176" s="210"/>
      <c r="AB176" s="210"/>
      <c r="AC176" s="210"/>
      <c r="AD176" s="210"/>
      <c r="AE176" s="210"/>
      <c r="AF176" s="210"/>
      <c r="AG176" s="210" t="s">
        <v>203</v>
      </c>
      <c r="AH176" s="210">
        <v>2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">
      <c r="A177" s="217"/>
      <c r="B177" s="218"/>
      <c r="C177" s="261" t="s">
        <v>468</v>
      </c>
      <c r="D177" s="259"/>
      <c r="E177" s="260"/>
      <c r="F177" s="220"/>
      <c r="G177" s="22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203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17"/>
      <c r="B178" s="218"/>
      <c r="C178" s="252" t="s">
        <v>1302</v>
      </c>
      <c r="D178" s="221"/>
      <c r="E178" s="222">
        <v>0.39722000000000002</v>
      </c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203</v>
      </c>
      <c r="AH178" s="210">
        <v>5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x14ac:dyDescent="0.2">
      <c r="A179" s="224" t="s">
        <v>190</v>
      </c>
      <c r="B179" s="225" t="s">
        <v>124</v>
      </c>
      <c r="C179" s="249" t="s">
        <v>125</v>
      </c>
      <c r="D179" s="226"/>
      <c r="E179" s="227"/>
      <c r="F179" s="228"/>
      <c r="G179" s="228">
        <f>SUMIF(AG180:AG183,"&lt;&gt;NOR",G180:G183)</f>
        <v>0</v>
      </c>
      <c r="H179" s="228"/>
      <c r="I179" s="228">
        <f>SUM(I180:I183)</f>
        <v>0</v>
      </c>
      <c r="J179" s="228"/>
      <c r="K179" s="228">
        <f>SUM(K180:K183)</f>
        <v>0</v>
      </c>
      <c r="L179" s="228"/>
      <c r="M179" s="228">
        <f>SUM(M180:M183)</f>
        <v>0</v>
      </c>
      <c r="N179" s="227"/>
      <c r="O179" s="227">
        <f>SUM(O180:O183)</f>
        <v>7.53</v>
      </c>
      <c r="P179" s="227"/>
      <c r="Q179" s="227">
        <f>SUM(Q180:Q183)</f>
        <v>0</v>
      </c>
      <c r="R179" s="228"/>
      <c r="S179" s="228"/>
      <c r="T179" s="229"/>
      <c r="U179" s="223"/>
      <c r="V179" s="223">
        <f>SUM(V180:V183)</f>
        <v>4.92</v>
      </c>
      <c r="W179" s="223"/>
      <c r="X179" s="223"/>
      <c r="Y179" s="223"/>
      <c r="AG179" t="s">
        <v>191</v>
      </c>
    </row>
    <row r="180" spans="1:60" outlineLevel="1" x14ac:dyDescent="0.2">
      <c r="A180" s="231">
        <v>30</v>
      </c>
      <c r="B180" s="232" t="s">
        <v>1303</v>
      </c>
      <c r="C180" s="250" t="s">
        <v>1304</v>
      </c>
      <c r="D180" s="233" t="s">
        <v>194</v>
      </c>
      <c r="E180" s="234">
        <v>2.16</v>
      </c>
      <c r="F180" s="235"/>
      <c r="G180" s="236">
        <f>ROUND(E180*F180,2)</f>
        <v>0</v>
      </c>
      <c r="H180" s="235"/>
      <c r="I180" s="236">
        <f>ROUND(E180*H180,2)</f>
        <v>0</v>
      </c>
      <c r="J180" s="235"/>
      <c r="K180" s="236">
        <f>ROUND(E180*J180,2)</f>
        <v>0</v>
      </c>
      <c r="L180" s="236">
        <v>21</v>
      </c>
      <c r="M180" s="236">
        <f>G180*(1+L180/100)</f>
        <v>0</v>
      </c>
      <c r="N180" s="234">
        <v>3.4861200000000001</v>
      </c>
      <c r="O180" s="234">
        <f>ROUND(E180*N180,2)</f>
        <v>7.53</v>
      </c>
      <c r="P180" s="234">
        <v>0</v>
      </c>
      <c r="Q180" s="234">
        <f>ROUND(E180*P180,2)</f>
        <v>0</v>
      </c>
      <c r="R180" s="236" t="s">
        <v>1305</v>
      </c>
      <c r="S180" s="236" t="s">
        <v>196</v>
      </c>
      <c r="T180" s="237" t="s">
        <v>196</v>
      </c>
      <c r="U180" s="220">
        <v>2.2799999999999998</v>
      </c>
      <c r="V180" s="220">
        <f>ROUND(E180*U180,2)</f>
        <v>4.92</v>
      </c>
      <c r="W180" s="220"/>
      <c r="X180" s="220" t="s">
        <v>197</v>
      </c>
      <c r="Y180" s="220" t="s">
        <v>198</v>
      </c>
      <c r="Z180" s="210"/>
      <c r="AA180" s="210"/>
      <c r="AB180" s="210"/>
      <c r="AC180" s="210"/>
      <c r="AD180" s="210"/>
      <c r="AE180" s="210"/>
      <c r="AF180" s="210"/>
      <c r="AG180" s="210" t="s">
        <v>199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2" x14ac:dyDescent="0.2">
      <c r="A181" s="217"/>
      <c r="B181" s="218"/>
      <c r="C181" s="251" t="s">
        <v>1306</v>
      </c>
      <c r="D181" s="239"/>
      <c r="E181" s="239"/>
      <c r="F181" s="239"/>
      <c r="G181" s="239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201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2" x14ac:dyDescent="0.2">
      <c r="A182" s="217"/>
      <c r="B182" s="218"/>
      <c r="C182" s="252" t="s">
        <v>1307</v>
      </c>
      <c r="D182" s="221"/>
      <c r="E182" s="222"/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203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17"/>
      <c r="B183" s="218"/>
      <c r="C183" s="252" t="s">
        <v>1228</v>
      </c>
      <c r="D183" s="221"/>
      <c r="E183" s="222">
        <v>2.16</v>
      </c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203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x14ac:dyDescent="0.2">
      <c r="A184" s="224" t="s">
        <v>190</v>
      </c>
      <c r="B184" s="225" t="s">
        <v>132</v>
      </c>
      <c r="C184" s="249" t="s">
        <v>133</v>
      </c>
      <c r="D184" s="226"/>
      <c r="E184" s="227"/>
      <c r="F184" s="228"/>
      <c r="G184" s="228">
        <f>SUMIF(AG185:AG217,"&lt;&gt;NOR",G185:G217)</f>
        <v>0</v>
      </c>
      <c r="H184" s="228"/>
      <c r="I184" s="228">
        <f>SUM(I185:I217)</f>
        <v>0</v>
      </c>
      <c r="J184" s="228"/>
      <c r="K184" s="228">
        <f>SUM(K185:K217)</f>
        <v>0</v>
      </c>
      <c r="L184" s="228"/>
      <c r="M184" s="228">
        <f>SUM(M185:M217)</f>
        <v>0</v>
      </c>
      <c r="N184" s="227"/>
      <c r="O184" s="227">
        <f>SUM(O185:O217)</f>
        <v>1.25</v>
      </c>
      <c r="P184" s="227"/>
      <c r="Q184" s="227">
        <f>SUM(Q185:Q217)</f>
        <v>0</v>
      </c>
      <c r="R184" s="228"/>
      <c r="S184" s="228"/>
      <c r="T184" s="229"/>
      <c r="U184" s="223"/>
      <c r="V184" s="223">
        <f>SUM(V185:V217)</f>
        <v>1.33</v>
      </c>
      <c r="W184" s="223"/>
      <c r="X184" s="223"/>
      <c r="Y184" s="223"/>
      <c r="AG184" t="s">
        <v>191</v>
      </c>
    </row>
    <row r="185" spans="1:60" outlineLevel="1" x14ac:dyDescent="0.2">
      <c r="A185" s="231">
        <v>31</v>
      </c>
      <c r="B185" s="232" t="s">
        <v>719</v>
      </c>
      <c r="C185" s="250" t="s">
        <v>720</v>
      </c>
      <c r="D185" s="233" t="s">
        <v>194</v>
      </c>
      <c r="E185" s="234">
        <v>0.63583000000000001</v>
      </c>
      <c r="F185" s="235"/>
      <c r="G185" s="236">
        <f>ROUND(E185*F185,2)</f>
        <v>0</v>
      </c>
      <c r="H185" s="235"/>
      <c r="I185" s="236">
        <f>ROUND(E185*H185,2)</f>
        <v>0</v>
      </c>
      <c r="J185" s="235"/>
      <c r="K185" s="236">
        <f>ROUND(E185*J185,2)</f>
        <v>0</v>
      </c>
      <c r="L185" s="236">
        <v>21</v>
      </c>
      <c r="M185" s="236">
        <f>G185*(1+L185/100)</f>
        <v>0</v>
      </c>
      <c r="N185" s="234">
        <v>1.7</v>
      </c>
      <c r="O185" s="234">
        <f>ROUND(E185*N185,2)</f>
        <v>1.08</v>
      </c>
      <c r="P185" s="234">
        <v>0</v>
      </c>
      <c r="Q185" s="234">
        <f>ROUND(E185*P185,2)</f>
        <v>0</v>
      </c>
      <c r="R185" s="236" t="s">
        <v>195</v>
      </c>
      <c r="S185" s="236" t="s">
        <v>196</v>
      </c>
      <c r="T185" s="237" t="s">
        <v>196</v>
      </c>
      <c r="U185" s="220">
        <v>1.587</v>
      </c>
      <c r="V185" s="220">
        <f>ROUND(E185*U185,2)</f>
        <v>1.01</v>
      </c>
      <c r="W185" s="220"/>
      <c r="X185" s="220" t="s">
        <v>197</v>
      </c>
      <c r="Y185" s="220" t="s">
        <v>198</v>
      </c>
      <c r="Z185" s="210"/>
      <c r="AA185" s="210"/>
      <c r="AB185" s="210"/>
      <c r="AC185" s="210"/>
      <c r="AD185" s="210"/>
      <c r="AE185" s="210"/>
      <c r="AF185" s="210"/>
      <c r="AG185" s="210" t="s">
        <v>199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22.5" outlineLevel="2" x14ac:dyDescent="0.2">
      <c r="A186" s="217"/>
      <c r="B186" s="218"/>
      <c r="C186" s="251" t="s">
        <v>721</v>
      </c>
      <c r="D186" s="239"/>
      <c r="E186" s="239"/>
      <c r="F186" s="239"/>
      <c r="G186" s="239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10"/>
      <c r="AA186" s="210"/>
      <c r="AB186" s="210"/>
      <c r="AC186" s="210"/>
      <c r="AD186" s="210"/>
      <c r="AE186" s="210"/>
      <c r="AF186" s="210"/>
      <c r="AG186" s="210" t="s">
        <v>201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38" t="str">
        <f>C186</f>
        <v>sypaninou z vhodných hornin tř. 1 - 4 nebo materiálem připraveným podél výkopu ve vzdálenosti do 3 m od jeho kraje, pro jakoukoliv hloubku výkopu a jakoukoliv míru zhutnění,</v>
      </c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">
      <c r="A187" s="217"/>
      <c r="B187" s="218"/>
      <c r="C187" s="252" t="s">
        <v>722</v>
      </c>
      <c r="D187" s="221"/>
      <c r="E187" s="222"/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203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17"/>
      <c r="B188" s="218"/>
      <c r="C188" s="252" t="s">
        <v>1308</v>
      </c>
      <c r="D188" s="221"/>
      <c r="E188" s="222"/>
      <c r="F188" s="220"/>
      <c r="G188" s="220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10"/>
      <c r="AA188" s="210"/>
      <c r="AB188" s="210"/>
      <c r="AC188" s="210"/>
      <c r="AD188" s="210"/>
      <c r="AE188" s="210"/>
      <c r="AF188" s="210"/>
      <c r="AG188" s="210" t="s">
        <v>203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">
      <c r="A189" s="217"/>
      <c r="B189" s="218"/>
      <c r="C189" s="261" t="s">
        <v>466</v>
      </c>
      <c r="D189" s="259"/>
      <c r="E189" s="260"/>
      <c r="F189" s="220"/>
      <c r="G189" s="220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10"/>
      <c r="AA189" s="210"/>
      <c r="AB189" s="210"/>
      <c r="AC189" s="210"/>
      <c r="AD189" s="210"/>
      <c r="AE189" s="210"/>
      <c r="AF189" s="210"/>
      <c r="AG189" s="210" t="s">
        <v>203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17"/>
      <c r="B190" s="218"/>
      <c r="C190" s="262" t="s">
        <v>1309</v>
      </c>
      <c r="D190" s="259"/>
      <c r="E190" s="260">
        <v>0.27</v>
      </c>
      <c r="F190" s="220"/>
      <c r="G190" s="220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10"/>
      <c r="AA190" s="210"/>
      <c r="AB190" s="210"/>
      <c r="AC190" s="210"/>
      <c r="AD190" s="210"/>
      <c r="AE190" s="210"/>
      <c r="AF190" s="210"/>
      <c r="AG190" s="210" t="s">
        <v>203</v>
      </c>
      <c r="AH190" s="210">
        <v>2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">
      <c r="A191" s="217"/>
      <c r="B191" s="218"/>
      <c r="C191" s="261" t="s">
        <v>468</v>
      </c>
      <c r="D191" s="259"/>
      <c r="E191" s="260"/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20"/>
      <c r="Z191" s="210"/>
      <c r="AA191" s="210"/>
      <c r="AB191" s="210"/>
      <c r="AC191" s="210"/>
      <c r="AD191" s="210"/>
      <c r="AE191" s="210"/>
      <c r="AF191" s="210"/>
      <c r="AG191" s="210" t="s">
        <v>203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">
      <c r="A192" s="217"/>
      <c r="B192" s="218"/>
      <c r="C192" s="252" t="s">
        <v>1310</v>
      </c>
      <c r="D192" s="221"/>
      <c r="E192" s="222">
        <v>0.68</v>
      </c>
      <c r="F192" s="220"/>
      <c r="G192" s="22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10"/>
      <c r="AA192" s="210"/>
      <c r="AB192" s="210"/>
      <c r="AC192" s="210"/>
      <c r="AD192" s="210"/>
      <c r="AE192" s="210"/>
      <c r="AF192" s="210"/>
      <c r="AG192" s="210" t="s">
        <v>203</v>
      </c>
      <c r="AH192" s="210">
        <v>5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">
      <c r="A193" s="217"/>
      <c r="B193" s="218"/>
      <c r="C193" s="252" t="s">
        <v>306</v>
      </c>
      <c r="D193" s="221"/>
      <c r="E193" s="222"/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203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">
      <c r="A194" s="217"/>
      <c r="B194" s="218"/>
      <c r="C194" s="252" t="s">
        <v>729</v>
      </c>
      <c r="D194" s="221"/>
      <c r="E194" s="222"/>
      <c r="F194" s="220"/>
      <c r="G194" s="220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203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">
      <c r="A195" s="217"/>
      <c r="B195" s="218"/>
      <c r="C195" s="252" t="s">
        <v>1308</v>
      </c>
      <c r="D195" s="221"/>
      <c r="E195" s="222"/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10"/>
      <c r="AA195" s="210"/>
      <c r="AB195" s="210"/>
      <c r="AC195" s="210"/>
      <c r="AD195" s="210"/>
      <c r="AE195" s="210"/>
      <c r="AF195" s="210"/>
      <c r="AG195" s="210" t="s">
        <v>203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">
      <c r="A196" s="217"/>
      <c r="B196" s="218"/>
      <c r="C196" s="261" t="s">
        <v>466</v>
      </c>
      <c r="D196" s="259"/>
      <c r="E196" s="260"/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203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">
      <c r="A197" s="217"/>
      <c r="B197" s="218"/>
      <c r="C197" s="262" t="s">
        <v>1311</v>
      </c>
      <c r="D197" s="259"/>
      <c r="E197" s="260">
        <v>-1.7670000000000002E-2</v>
      </c>
      <c r="F197" s="220"/>
      <c r="G197" s="220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20"/>
      <c r="Z197" s="210"/>
      <c r="AA197" s="210"/>
      <c r="AB197" s="210"/>
      <c r="AC197" s="210"/>
      <c r="AD197" s="210"/>
      <c r="AE197" s="210"/>
      <c r="AF197" s="210"/>
      <c r="AG197" s="210" t="s">
        <v>203</v>
      </c>
      <c r="AH197" s="210">
        <v>2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">
      <c r="A198" s="217"/>
      <c r="B198" s="218"/>
      <c r="C198" s="261" t="s">
        <v>468</v>
      </c>
      <c r="D198" s="259"/>
      <c r="E198" s="260"/>
      <c r="F198" s="220"/>
      <c r="G198" s="22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10"/>
      <c r="AA198" s="210"/>
      <c r="AB198" s="210"/>
      <c r="AC198" s="210"/>
      <c r="AD198" s="210"/>
      <c r="AE198" s="210"/>
      <c r="AF198" s="210"/>
      <c r="AG198" s="210" t="s">
        <v>203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">
      <c r="A199" s="217"/>
      <c r="B199" s="218"/>
      <c r="C199" s="252" t="s">
        <v>1312</v>
      </c>
      <c r="D199" s="221"/>
      <c r="E199" s="222">
        <v>-4.4179999999999997E-2</v>
      </c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10"/>
      <c r="AA199" s="210"/>
      <c r="AB199" s="210"/>
      <c r="AC199" s="210"/>
      <c r="AD199" s="210"/>
      <c r="AE199" s="210"/>
      <c r="AF199" s="210"/>
      <c r="AG199" s="210" t="s">
        <v>203</v>
      </c>
      <c r="AH199" s="210">
        <v>5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31">
        <v>32</v>
      </c>
      <c r="B200" s="232" t="s">
        <v>734</v>
      </c>
      <c r="C200" s="250" t="s">
        <v>735</v>
      </c>
      <c r="D200" s="233" t="s">
        <v>194</v>
      </c>
      <c r="E200" s="234">
        <v>0.15</v>
      </c>
      <c r="F200" s="235"/>
      <c r="G200" s="236">
        <f>ROUND(E200*F200,2)</f>
        <v>0</v>
      </c>
      <c r="H200" s="235"/>
      <c r="I200" s="236">
        <f>ROUND(E200*H200,2)</f>
        <v>0</v>
      </c>
      <c r="J200" s="235"/>
      <c r="K200" s="236">
        <f>ROUND(E200*J200,2)</f>
        <v>0</v>
      </c>
      <c r="L200" s="236">
        <v>21</v>
      </c>
      <c r="M200" s="236">
        <f>G200*(1+L200/100)</f>
        <v>0</v>
      </c>
      <c r="N200" s="234">
        <v>0</v>
      </c>
      <c r="O200" s="234">
        <f>ROUND(E200*N200,2)</f>
        <v>0</v>
      </c>
      <c r="P200" s="234">
        <v>0</v>
      </c>
      <c r="Q200" s="234">
        <f>ROUND(E200*P200,2)</f>
        <v>0</v>
      </c>
      <c r="R200" s="236" t="s">
        <v>195</v>
      </c>
      <c r="S200" s="236" t="s">
        <v>196</v>
      </c>
      <c r="T200" s="237" t="s">
        <v>196</v>
      </c>
      <c r="U200" s="220">
        <v>2.5999999999999999E-2</v>
      </c>
      <c r="V200" s="220">
        <f>ROUND(E200*U200,2)</f>
        <v>0</v>
      </c>
      <c r="W200" s="220"/>
      <c r="X200" s="220" t="s">
        <v>197</v>
      </c>
      <c r="Y200" s="220" t="s">
        <v>198</v>
      </c>
      <c r="Z200" s="210"/>
      <c r="AA200" s="210"/>
      <c r="AB200" s="210"/>
      <c r="AC200" s="210"/>
      <c r="AD200" s="210"/>
      <c r="AE200" s="210"/>
      <c r="AF200" s="210"/>
      <c r="AG200" s="210" t="s">
        <v>228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2" x14ac:dyDescent="0.2">
      <c r="A201" s="217"/>
      <c r="B201" s="218"/>
      <c r="C201" s="252" t="s">
        <v>736</v>
      </c>
      <c r="D201" s="221"/>
      <c r="E201" s="222"/>
      <c r="F201" s="220"/>
      <c r="G201" s="220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10"/>
      <c r="AA201" s="210"/>
      <c r="AB201" s="210"/>
      <c r="AC201" s="210"/>
      <c r="AD201" s="210"/>
      <c r="AE201" s="210"/>
      <c r="AF201" s="210"/>
      <c r="AG201" s="210" t="s">
        <v>203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">
      <c r="A202" s="217"/>
      <c r="B202" s="218"/>
      <c r="C202" s="252" t="s">
        <v>1313</v>
      </c>
      <c r="D202" s="221"/>
      <c r="E202" s="222">
        <v>0.15</v>
      </c>
      <c r="F202" s="220"/>
      <c r="G202" s="22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203</v>
      </c>
      <c r="AH202" s="210">
        <v>5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31">
        <v>33</v>
      </c>
      <c r="B203" s="232" t="s">
        <v>738</v>
      </c>
      <c r="C203" s="250" t="s">
        <v>739</v>
      </c>
      <c r="D203" s="233" t="s">
        <v>194</v>
      </c>
      <c r="E203" s="234">
        <v>0.15</v>
      </c>
      <c r="F203" s="235"/>
      <c r="G203" s="236">
        <f>ROUND(E203*F203,2)</f>
        <v>0</v>
      </c>
      <c r="H203" s="235"/>
      <c r="I203" s="236">
        <f>ROUND(E203*H203,2)</f>
        <v>0</v>
      </c>
      <c r="J203" s="235"/>
      <c r="K203" s="236">
        <f>ROUND(E203*J203,2)</f>
        <v>0</v>
      </c>
      <c r="L203" s="236">
        <v>21</v>
      </c>
      <c r="M203" s="236">
        <f>G203*(1+L203/100)</f>
        <v>0</v>
      </c>
      <c r="N203" s="234">
        <v>1.1322000000000001</v>
      </c>
      <c r="O203" s="234">
        <f>ROUND(E203*N203,2)</f>
        <v>0.17</v>
      </c>
      <c r="P203" s="234">
        <v>0</v>
      </c>
      <c r="Q203" s="234">
        <f>ROUND(E203*P203,2)</f>
        <v>0</v>
      </c>
      <c r="R203" s="236" t="s">
        <v>740</v>
      </c>
      <c r="S203" s="236" t="s">
        <v>196</v>
      </c>
      <c r="T203" s="237" t="s">
        <v>196</v>
      </c>
      <c r="U203" s="220">
        <v>1.6950000000000001</v>
      </c>
      <c r="V203" s="220">
        <f>ROUND(E203*U203,2)</f>
        <v>0.25</v>
      </c>
      <c r="W203" s="220"/>
      <c r="X203" s="220" t="s">
        <v>197</v>
      </c>
      <c r="Y203" s="220" t="s">
        <v>198</v>
      </c>
      <c r="Z203" s="210"/>
      <c r="AA203" s="210"/>
      <c r="AB203" s="210"/>
      <c r="AC203" s="210"/>
      <c r="AD203" s="210"/>
      <c r="AE203" s="210"/>
      <c r="AF203" s="210"/>
      <c r="AG203" s="210" t="s">
        <v>228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">
      <c r="A204" s="217"/>
      <c r="B204" s="218"/>
      <c r="C204" s="251" t="s">
        <v>741</v>
      </c>
      <c r="D204" s="239"/>
      <c r="E204" s="239"/>
      <c r="F204" s="239"/>
      <c r="G204" s="239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10"/>
      <c r="AA204" s="210"/>
      <c r="AB204" s="210"/>
      <c r="AC204" s="210"/>
      <c r="AD204" s="210"/>
      <c r="AE204" s="210"/>
      <c r="AF204" s="210"/>
      <c r="AG204" s="210" t="s">
        <v>201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">
      <c r="A205" s="217"/>
      <c r="B205" s="218"/>
      <c r="C205" s="252" t="s">
        <v>742</v>
      </c>
      <c r="D205" s="221"/>
      <c r="E205" s="222"/>
      <c r="F205" s="220"/>
      <c r="G205" s="220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10"/>
      <c r="AA205" s="210"/>
      <c r="AB205" s="210"/>
      <c r="AC205" s="210"/>
      <c r="AD205" s="210"/>
      <c r="AE205" s="210"/>
      <c r="AF205" s="210"/>
      <c r="AG205" s="210" t="s">
        <v>203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">
      <c r="A206" s="217"/>
      <c r="B206" s="218"/>
      <c r="C206" s="252" t="s">
        <v>1308</v>
      </c>
      <c r="D206" s="221"/>
      <c r="E206" s="222"/>
      <c r="F206" s="220"/>
      <c r="G206" s="22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203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">
      <c r="A207" s="217"/>
      <c r="B207" s="218"/>
      <c r="C207" s="261" t="s">
        <v>466</v>
      </c>
      <c r="D207" s="259"/>
      <c r="E207" s="260"/>
      <c r="F207" s="220"/>
      <c r="G207" s="220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20"/>
      <c r="Z207" s="210"/>
      <c r="AA207" s="210"/>
      <c r="AB207" s="210"/>
      <c r="AC207" s="210"/>
      <c r="AD207" s="210"/>
      <c r="AE207" s="210"/>
      <c r="AF207" s="210"/>
      <c r="AG207" s="210" t="s">
        <v>203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17"/>
      <c r="B208" s="218"/>
      <c r="C208" s="262" t="s">
        <v>1314</v>
      </c>
      <c r="D208" s="259"/>
      <c r="E208" s="260">
        <v>0.06</v>
      </c>
      <c r="F208" s="220"/>
      <c r="G208" s="220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10"/>
      <c r="AA208" s="210"/>
      <c r="AB208" s="210"/>
      <c r="AC208" s="210"/>
      <c r="AD208" s="210"/>
      <c r="AE208" s="210"/>
      <c r="AF208" s="210"/>
      <c r="AG208" s="210" t="s">
        <v>203</v>
      </c>
      <c r="AH208" s="210">
        <v>2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">
      <c r="A209" s="217"/>
      <c r="B209" s="218"/>
      <c r="C209" s="261" t="s">
        <v>468</v>
      </c>
      <c r="D209" s="259"/>
      <c r="E209" s="260"/>
      <c r="F209" s="220"/>
      <c r="G209" s="220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10"/>
      <c r="AA209" s="210"/>
      <c r="AB209" s="210"/>
      <c r="AC209" s="210"/>
      <c r="AD209" s="210"/>
      <c r="AE209" s="210"/>
      <c r="AF209" s="210"/>
      <c r="AG209" s="210" t="s">
        <v>203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">
      <c r="A210" s="217"/>
      <c r="B210" s="218"/>
      <c r="C210" s="252" t="s">
        <v>1315</v>
      </c>
      <c r="D210" s="221"/>
      <c r="E210" s="222">
        <v>0.15</v>
      </c>
      <c r="F210" s="220"/>
      <c r="G210" s="220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20"/>
      <c r="Z210" s="210"/>
      <c r="AA210" s="210"/>
      <c r="AB210" s="210"/>
      <c r="AC210" s="210"/>
      <c r="AD210" s="210"/>
      <c r="AE210" s="210"/>
      <c r="AF210" s="210"/>
      <c r="AG210" s="210" t="s">
        <v>203</v>
      </c>
      <c r="AH210" s="210">
        <v>5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31">
        <v>34</v>
      </c>
      <c r="B211" s="232" t="s">
        <v>746</v>
      </c>
      <c r="C211" s="250" t="s">
        <v>747</v>
      </c>
      <c r="D211" s="233" t="s">
        <v>327</v>
      </c>
      <c r="E211" s="234">
        <v>2.5</v>
      </c>
      <c r="F211" s="235"/>
      <c r="G211" s="236">
        <f>ROUND(E211*F211,2)</f>
        <v>0</v>
      </c>
      <c r="H211" s="235"/>
      <c r="I211" s="236">
        <f>ROUND(E211*H211,2)</f>
        <v>0</v>
      </c>
      <c r="J211" s="235"/>
      <c r="K211" s="236">
        <f>ROUND(E211*J211,2)</f>
        <v>0</v>
      </c>
      <c r="L211" s="236">
        <v>21</v>
      </c>
      <c r="M211" s="236">
        <f>G211*(1+L211/100)</f>
        <v>0</v>
      </c>
      <c r="N211" s="234">
        <v>0</v>
      </c>
      <c r="O211" s="234">
        <f>ROUND(E211*N211,2)</f>
        <v>0</v>
      </c>
      <c r="P211" s="234">
        <v>0</v>
      </c>
      <c r="Q211" s="234">
        <f>ROUND(E211*P211,2)</f>
        <v>0</v>
      </c>
      <c r="R211" s="236" t="s">
        <v>740</v>
      </c>
      <c r="S211" s="236" t="s">
        <v>196</v>
      </c>
      <c r="T211" s="237" t="s">
        <v>196</v>
      </c>
      <c r="U211" s="220">
        <v>2.5999999999999999E-2</v>
      </c>
      <c r="V211" s="220">
        <f>ROUND(E211*U211,2)</f>
        <v>7.0000000000000007E-2</v>
      </c>
      <c r="W211" s="220"/>
      <c r="X211" s="220" t="s">
        <v>197</v>
      </c>
      <c r="Y211" s="220" t="s">
        <v>198</v>
      </c>
      <c r="Z211" s="210"/>
      <c r="AA211" s="210"/>
      <c r="AB211" s="210"/>
      <c r="AC211" s="210"/>
      <c r="AD211" s="210"/>
      <c r="AE211" s="210"/>
      <c r="AF211" s="210"/>
      <c r="AG211" s="210" t="s">
        <v>199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2" x14ac:dyDescent="0.2">
      <c r="A212" s="217"/>
      <c r="B212" s="218"/>
      <c r="C212" s="252" t="s">
        <v>748</v>
      </c>
      <c r="D212" s="221"/>
      <c r="E212" s="222"/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203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">
      <c r="A213" s="217"/>
      <c r="B213" s="218"/>
      <c r="C213" s="252" t="s">
        <v>1316</v>
      </c>
      <c r="D213" s="221"/>
      <c r="E213" s="222"/>
      <c r="F213" s="220"/>
      <c r="G213" s="22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20"/>
      <c r="Z213" s="210"/>
      <c r="AA213" s="210"/>
      <c r="AB213" s="210"/>
      <c r="AC213" s="210"/>
      <c r="AD213" s="210"/>
      <c r="AE213" s="210"/>
      <c r="AF213" s="210"/>
      <c r="AG213" s="210" t="s">
        <v>203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">
      <c r="A214" s="217"/>
      <c r="B214" s="218"/>
      <c r="C214" s="252" t="s">
        <v>1317</v>
      </c>
      <c r="D214" s="221"/>
      <c r="E214" s="222">
        <v>2.5</v>
      </c>
      <c r="F214" s="220"/>
      <c r="G214" s="22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10"/>
      <c r="AA214" s="210"/>
      <c r="AB214" s="210"/>
      <c r="AC214" s="210"/>
      <c r="AD214" s="210"/>
      <c r="AE214" s="210"/>
      <c r="AF214" s="210"/>
      <c r="AG214" s="210" t="s">
        <v>203</v>
      </c>
      <c r="AH214" s="210">
        <v>5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31">
        <v>35</v>
      </c>
      <c r="B215" s="232" t="s">
        <v>751</v>
      </c>
      <c r="C215" s="250" t="s">
        <v>752</v>
      </c>
      <c r="D215" s="233" t="s">
        <v>327</v>
      </c>
      <c r="E215" s="234">
        <v>2.75</v>
      </c>
      <c r="F215" s="235"/>
      <c r="G215" s="236">
        <f>ROUND(E215*F215,2)</f>
        <v>0</v>
      </c>
      <c r="H215" s="235"/>
      <c r="I215" s="236">
        <f>ROUND(E215*H215,2)</f>
        <v>0</v>
      </c>
      <c r="J215" s="235"/>
      <c r="K215" s="236">
        <f>ROUND(E215*J215,2)</f>
        <v>0</v>
      </c>
      <c r="L215" s="236">
        <v>21</v>
      </c>
      <c r="M215" s="236">
        <f>G215*(1+L215/100)</f>
        <v>0</v>
      </c>
      <c r="N215" s="234">
        <v>0</v>
      </c>
      <c r="O215" s="234">
        <f>ROUND(E215*N215,2)</f>
        <v>0</v>
      </c>
      <c r="P215" s="234">
        <v>0</v>
      </c>
      <c r="Q215" s="234">
        <f>ROUND(E215*P215,2)</f>
        <v>0</v>
      </c>
      <c r="R215" s="236" t="s">
        <v>546</v>
      </c>
      <c r="S215" s="236" t="s">
        <v>196</v>
      </c>
      <c r="T215" s="237" t="s">
        <v>196</v>
      </c>
      <c r="U215" s="220">
        <v>0</v>
      </c>
      <c r="V215" s="220">
        <f>ROUND(E215*U215,2)</f>
        <v>0</v>
      </c>
      <c r="W215" s="220"/>
      <c r="X215" s="220" t="s">
        <v>547</v>
      </c>
      <c r="Y215" s="220" t="s">
        <v>198</v>
      </c>
      <c r="Z215" s="210"/>
      <c r="AA215" s="210"/>
      <c r="AB215" s="210"/>
      <c r="AC215" s="210"/>
      <c r="AD215" s="210"/>
      <c r="AE215" s="210"/>
      <c r="AF215" s="210"/>
      <c r="AG215" s="210" t="s">
        <v>548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">
      <c r="A216" s="217"/>
      <c r="B216" s="218"/>
      <c r="C216" s="252" t="s">
        <v>753</v>
      </c>
      <c r="D216" s="221"/>
      <c r="E216" s="222"/>
      <c r="F216" s="220"/>
      <c r="G216" s="220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20"/>
      <c r="Z216" s="210"/>
      <c r="AA216" s="210"/>
      <c r="AB216" s="210"/>
      <c r="AC216" s="210"/>
      <c r="AD216" s="210"/>
      <c r="AE216" s="210"/>
      <c r="AF216" s="210"/>
      <c r="AG216" s="210" t="s">
        <v>203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">
      <c r="A217" s="217"/>
      <c r="B217" s="218"/>
      <c r="C217" s="252" t="s">
        <v>1318</v>
      </c>
      <c r="D217" s="221"/>
      <c r="E217" s="222">
        <v>2.75</v>
      </c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203</v>
      </c>
      <c r="AH217" s="210">
        <v>5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x14ac:dyDescent="0.2">
      <c r="A218" s="224" t="s">
        <v>190</v>
      </c>
      <c r="B218" s="225" t="s">
        <v>142</v>
      </c>
      <c r="C218" s="249" t="s">
        <v>143</v>
      </c>
      <c r="D218" s="226"/>
      <c r="E218" s="227"/>
      <c r="F218" s="228"/>
      <c r="G218" s="228">
        <f>SUMIF(AG219:AG241,"&lt;&gt;NOR",G219:G241)</f>
        <v>0</v>
      </c>
      <c r="H218" s="228"/>
      <c r="I218" s="228">
        <f>SUM(I219:I241)</f>
        <v>0</v>
      </c>
      <c r="J218" s="228"/>
      <c r="K218" s="228">
        <f>SUM(K219:K241)</f>
        <v>0</v>
      </c>
      <c r="L218" s="228"/>
      <c r="M218" s="228">
        <f>SUM(M219:M241)</f>
        <v>0</v>
      </c>
      <c r="N218" s="227"/>
      <c r="O218" s="227">
        <f>SUM(O219:O241)</f>
        <v>0.01</v>
      </c>
      <c r="P218" s="227"/>
      <c r="Q218" s="227">
        <f>SUM(Q219:Q241)</f>
        <v>0</v>
      </c>
      <c r="R218" s="228"/>
      <c r="S218" s="228"/>
      <c r="T218" s="229"/>
      <c r="U218" s="223"/>
      <c r="V218" s="223">
        <f>SUM(V219:V241)</f>
        <v>0.47</v>
      </c>
      <c r="W218" s="223"/>
      <c r="X218" s="223"/>
      <c r="Y218" s="223"/>
      <c r="AG218" t="s">
        <v>191</v>
      </c>
    </row>
    <row r="219" spans="1:60" outlineLevel="1" x14ac:dyDescent="0.2">
      <c r="A219" s="231">
        <v>36</v>
      </c>
      <c r="B219" s="232" t="s">
        <v>763</v>
      </c>
      <c r="C219" s="250" t="s">
        <v>764</v>
      </c>
      <c r="D219" s="233" t="s">
        <v>327</v>
      </c>
      <c r="E219" s="234">
        <v>2.5</v>
      </c>
      <c r="F219" s="235"/>
      <c r="G219" s="236">
        <f>ROUND(E219*F219,2)</f>
        <v>0</v>
      </c>
      <c r="H219" s="235"/>
      <c r="I219" s="236">
        <f>ROUND(E219*H219,2)</f>
        <v>0</v>
      </c>
      <c r="J219" s="235"/>
      <c r="K219" s="236">
        <f>ROUND(E219*J219,2)</f>
        <v>0</v>
      </c>
      <c r="L219" s="236">
        <v>21</v>
      </c>
      <c r="M219" s="236">
        <f>G219*(1+L219/100)</f>
        <v>0</v>
      </c>
      <c r="N219" s="234">
        <v>0</v>
      </c>
      <c r="O219" s="234">
        <f>ROUND(E219*N219,2)</f>
        <v>0</v>
      </c>
      <c r="P219" s="234">
        <v>0</v>
      </c>
      <c r="Q219" s="234">
        <f>ROUND(E219*P219,2)</f>
        <v>0</v>
      </c>
      <c r="R219" s="236" t="s">
        <v>740</v>
      </c>
      <c r="S219" s="236" t="s">
        <v>196</v>
      </c>
      <c r="T219" s="237" t="s">
        <v>196</v>
      </c>
      <c r="U219" s="220">
        <v>6.6000000000000003E-2</v>
      </c>
      <c r="V219" s="220">
        <f>ROUND(E219*U219,2)</f>
        <v>0.17</v>
      </c>
      <c r="W219" s="220"/>
      <c r="X219" s="220" t="s">
        <v>197</v>
      </c>
      <c r="Y219" s="220" t="s">
        <v>198</v>
      </c>
      <c r="Z219" s="210"/>
      <c r="AA219" s="210"/>
      <c r="AB219" s="210"/>
      <c r="AC219" s="210"/>
      <c r="AD219" s="210"/>
      <c r="AE219" s="210"/>
      <c r="AF219" s="210"/>
      <c r="AG219" s="210" t="s">
        <v>199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2" x14ac:dyDescent="0.2">
      <c r="A220" s="217"/>
      <c r="B220" s="218"/>
      <c r="C220" s="251" t="s">
        <v>765</v>
      </c>
      <c r="D220" s="239"/>
      <c r="E220" s="239"/>
      <c r="F220" s="239"/>
      <c r="G220" s="239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20"/>
      <c r="Z220" s="210"/>
      <c r="AA220" s="210"/>
      <c r="AB220" s="210"/>
      <c r="AC220" s="210"/>
      <c r="AD220" s="210"/>
      <c r="AE220" s="210"/>
      <c r="AF220" s="210"/>
      <c r="AG220" s="210" t="s">
        <v>201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2" x14ac:dyDescent="0.2">
      <c r="A221" s="217"/>
      <c r="B221" s="218"/>
      <c r="C221" s="252" t="s">
        <v>770</v>
      </c>
      <c r="D221" s="221"/>
      <c r="E221" s="222"/>
      <c r="F221" s="220"/>
      <c r="G221" s="220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20"/>
      <c r="Z221" s="210"/>
      <c r="AA221" s="210"/>
      <c r="AB221" s="210"/>
      <c r="AC221" s="210"/>
      <c r="AD221" s="210"/>
      <c r="AE221" s="210"/>
      <c r="AF221" s="210"/>
      <c r="AG221" s="210" t="s">
        <v>203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">
      <c r="A222" s="217"/>
      <c r="B222" s="218"/>
      <c r="C222" s="252" t="s">
        <v>691</v>
      </c>
      <c r="D222" s="221"/>
      <c r="E222" s="222"/>
      <c r="F222" s="220"/>
      <c r="G222" s="220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20"/>
      <c r="Z222" s="210"/>
      <c r="AA222" s="210"/>
      <c r="AB222" s="210"/>
      <c r="AC222" s="210"/>
      <c r="AD222" s="210"/>
      <c r="AE222" s="210"/>
      <c r="AF222" s="210"/>
      <c r="AG222" s="210" t="s">
        <v>203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">
      <c r="A223" s="217"/>
      <c r="B223" s="218"/>
      <c r="C223" s="252" t="s">
        <v>1319</v>
      </c>
      <c r="D223" s="221"/>
      <c r="E223" s="222">
        <v>2.5</v>
      </c>
      <c r="F223" s="220"/>
      <c r="G223" s="220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20"/>
      <c r="Z223" s="210"/>
      <c r="AA223" s="210"/>
      <c r="AB223" s="210"/>
      <c r="AC223" s="210"/>
      <c r="AD223" s="210"/>
      <c r="AE223" s="210"/>
      <c r="AF223" s="210"/>
      <c r="AG223" s="210" t="s">
        <v>203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ht="22.5" outlineLevel="1" x14ac:dyDescent="0.2">
      <c r="A224" s="231">
        <v>37</v>
      </c>
      <c r="B224" s="232" t="s">
        <v>774</v>
      </c>
      <c r="C224" s="250" t="s">
        <v>775</v>
      </c>
      <c r="D224" s="233" t="s">
        <v>322</v>
      </c>
      <c r="E224" s="234">
        <v>1</v>
      </c>
      <c r="F224" s="235"/>
      <c r="G224" s="236">
        <f>ROUND(E224*F224,2)</f>
        <v>0</v>
      </c>
      <c r="H224" s="235"/>
      <c r="I224" s="236">
        <f>ROUND(E224*H224,2)</f>
        <v>0</v>
      </c>
      <c r="J224" s="235"/>
      <c r="K224" s="236">
        <f>ROUND(E224*J224,2)</f>
        <v>0</v>
      </c>
      <c r="L224" s="236">
        <v>21</v>
      </c>
      <c r="M224" s="236">
        <f>G224*(1+L224/100)</f>
        <v>0</v>
      </c>
      <c r="N224" s="234">
        <v>1.0000000000000001E-5</v>
      </c>
      <c r="O224" s="234">
        <f>ROUND(E224*N224,2)</f>
        <v>0</v>
      </c>
      <c r="P224" s="234">
        <v>0</v>
      </c>
      <c r="Q224" s="234">
        <f>ROUND(E224*P224,2)</f>
        <v>0</v>
      </c>
      <c r="R224" s="236" t="s">
        <v>740</v>
      </c>
      <c r="S224" s="236" t="s">
        <v>196</v>
      </c>
      <c r="T224" s="237" t="s">
        <v>196</v>
      </c>
      <c r="U224" s="220">
        <v>0.17599999999999999</v>
      </c>
      <c r="V224" s="220">
        <f>ROUND(E224*U224,2)</f>
        <v>0.18</v>
      </c>
      <c r="W224" s="220"/>
      <c r="X224" s="220" t="s">
        <v>197</v>
      </c>
      <c r="Y224" s="220" t="s">
        <v>198</v>
      </c>
      <c r="Z224" s="210"/>
      <c r="AA224" s="210"/>
      <c r="AB224" s="210"/>
      <c r="AC224" s="210"/>
      <c r="AD224" s="210"/>
      <c r="AE224" s="210"/>
      <c r="AF224" s="210"/>
      <c r="AG224" s="210" t="s">
        <v>199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2" x14ac:dyDescent="0.2">
      <c r="A225" s="217"/>
      <c r="B225" s="218"/>
      <c r="C225" s="251" t="s">
        <v>741</v>
      </c>
      <c r="D225" s="239"/>
      <c r="E225" s="239"/>
      <c r="F225" s="239"/>
      <c r="G225" s="239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20"/>
      <c r="Z225" s="210"/>
      <c r="AA225" s="210"/>
      <c r="AB225" s="210"/>
      <c r="AC225" s="210"/>
      <c r="AD225" s="210"/>
      <c r="AE225" s="210"/>
      <c r="AF225" s="210"/>
      <c r="AG225" s="210" t="s">
        <v>201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2">
      <c r="A226" s="217"/>
      <c r="B226" s="218"/>
      <c r="C226" s="252" t="s">
        <v>776</v>
      </c>
      <c r="D226" s="221"/>
      <c r="E226" s="222"/>
      <c r="F226" s="220"/>
      <c r="G226" s="220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10"/>
      <c r="AA226" s="210"/>
      <c r="AB226" s="210"/>
      <c r="AC226" s="210"/>
      <c r="AD226" s="210"/>
      <c r="AE226" s="210"/>
      <c r="AF226" s="210"/>
      <c r="AG226" s="210" t="s">
        <v>203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">
      <c r="A227" s="217"/>
      <c r="B227" s="218"/>
      <c r="C227" s="252" t="s">
        <v>1320</v>
      </c>
      <c r="D227" s="221"/>
      <c r="E227" s="222"/>
      <c r="F227" s="220"/>
      <c r="G227" s="220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20"/>
      <c r="Z227" s="210"/>
      <c r="AA227" s="210"/>
      <c r="AB227" s="210"/>
      <c r="AC227" s="210"/>
      <c r="AD227" s="210"/>
      <c r="AE227" s="210"/>
      <c r="AF227" s="210"/>
      <c r="AG227" s="210" t="s">
        <v>203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">
      <c r="A228" s="217"/>
      <c r="B228" s="218"/>
      <c r="C228" s="252" t="s">
        <v>1321</v>
      </c>
      <c r="D228" s="221"/>
      <c r="E228" s="222">
        <v>1</v>
      </c>
      <c r="F228" s="220"/>
      <c r="G228" s="220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20"/>
      <c r="Z228" s="210"/>
      <c r="AA228" s="210"/>
      <c r="AB228" s="210"/>
      <c r="AC228" s="210"/>
      <c r="AD228" s="210"/>
      <c r="AE228" s="210"/>
      <c r="AF228" s="210"/>
      <c r="AG228" s="210" t="s">
        <v>203</v>
      </c>
      <c r="AH228" s="210">
        <v>5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ht="22.5" outlineLevel="1" x14ac:dyDescent="0.2">
      <c r="A229" s="231">
        <v>38</v>
      </c>
      <c r="B229" s="232" t="s">
        <v>1322</v>
      </c>
      <c r="C229" s="250" t="s">
        <v>1323</v>
      </c>
      <c r="D229" s="233" t="s">
        <v>327</v>
      </c>
      <c r="E229" s="234">
        <v>2.5</v>
      </c>
      <c r="F229" s="235"/>
      <c r="G229" s="236">
        <f>ROUND(E229*F229,2)</f>
        <v>0</v>
      </c>
      <c r="H229" s="235"/>
      <c r="I229" s="236">
        <f>ROUND(E229*H229,2)</f>
        <v>0</v>
      </c>
      <c r="J229" s="235"/>
      <c r="K229" s="236">
        <f>ROUND(E229*J229,2)</f>
        <v>0</v>
      </c>
      <c r="L229" s="236">
        <v>21</v>
      </c>
      <c r="M229" s="236">
        <f>G229*(1+L229/100)</f>
        <v>0</v>
      </c>
      <c r="N229" s="234">
        <v>0</v>
      </c>
      <c r="O229" s="234">
        <f>ROUND(E229*N229,2)</f>
        <v>0</v>
      </c>
      <c r="P229" s="234">
        <v>0</v>
      </c>
      <c r="Q229" s="234">
        <f>ROUND(E229*P229,2)</f>
        <v>0</v>
      </c>
      <c r="R229" s="236" t="s">
        <v>740</v>
      </c>
      <c r="S229" s="236" t="s">
        <v>196</v>
      </c>
      <c r="T229" s="237" t="s">
        <v>196</v>
      </c>
      <c r="U229" s="220">
        <v>4.8000000000000001E-2</v>
      </c>
      <c r="V229" s="220">
        <f>ROUND(E229*U229,2)</f>
        <v>0.12</v>
      </c>
      <c r="W229" s="220"/>
      <c r="X229" s="220" t="s">
        <v>197</v>
      </c>
      <c r="Y229" s="220" t="s">
        <v>198</v>
      </c>
      <c r="Z229" s="210"/>
      <c r="AA229" s="210"/>
      <c r="AB229" s="210"/>
      <c r="AC229" s="210"/>
      <c r="AD229" s="210"/>
      <c r="AE229" s="210"/>
      <c r="AF229" s="210"/>
      <c r="AG229" s="210" t="s">
        <v>199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">
      <c r="A230" s="217"/>
      <c r="B230" s="218"/>
      <c r="C230" s="251" t="s">
        <v>785</v>
      </c>
      <c r="D230" s="239"/>
      <c r="E230" s="239"/>
      <c r="F230" s="239"/>
      <c r="G230" s="239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10"/>
      <c r="AA230" s="210"/>
      <c r="AB230" s="210"/>
      <c r="AC230" s="210"/>
      <c r="AD230" s="210"/>
      <c r="AE230" s="210"/>
      <c r="AF230" s="210"/>
      <c r="AG230" s="210" t="s">
        <v>201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2" x14ac:dyDescent="0.2">
      <c r="A231" s="217"/>
      <c r="B231" s="218"/>
      <c r="C231" s="252" t="s">
        <v>1324</v>
      </c>
      <c r="D231" s="221"/>
      <c r="E231" s="222"/>
      <c r="F231" s="220"/>
      <c r="G231" s="220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20"/>
      <c r="Z231" s="210"/>
      <c r="AA231" s="210"/>
      <c r="AB231" s="210"/>
      <c r="AC231" s="210"/>
      <c r="AD231" s="210"/>
      <c r="AE231" s="210"/>
      <c r="AF231" s="210"/>
      <c r="AG231" s="210" t="s">
        <v>203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">
      <c r="A232" s="217"/>
      <c r="B232" s="218"/>
      <c r="C232" s="252" t="s">
        <v>1325</v>
      </c>
      <c r="D232" s="221"/>
      <c r="E232" s="222"/>
      <c r="F232" s="220"/>
      <c r="G232" s="220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20"/>
      <c r="Z232" s="210"/>
      <c r="AA232" s="210"/>
      <c r="AB232" s="210"/>
      <c r="AC232" s="210"/>
      <c r="AD232" s="210"/>
      <c r="AE232" s="210"/>
      <c r="AF232" s="210"/>
      <c r="AG232" s="210" t="s">
        <v>203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">
      <c r="A233" s="217"/>
      <c r="B233" s="218"/>
      <c r="C233" s="252" t="s">
        <v>1317</v>
      </c>
      <c r="D233" s="221"/>
      <c r="E233" s="222">
        <v>2.5</v>
      </c>
      <c r="F233" s="220"/>
      <c r="G233" s="220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20"/>
      <c r="Z233" s="210"/>
      <c r="AA233" s="210"/>
      <c r="AB233" s="210"/>
      <c r="AC233" s="210"/>
      <c r="AD233" s="210"/>
      <c r="AE233" s="210"/>
      <c r="AF233" s="210"/>
      <c r="AG233" s="210" t="s">
        <v>203</v>
      </c>
      <c r="AH233" s="210">
        <v>5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33.75" outlineLevel="1" x14ac:dyDescent="0.2">
      <c r="A234" s="231">
        <v>39</v>
      </c>
      <c r="B234" s="232" t="s">
        <v>793</v>
      </c>
      <c r="C234" s="250" t="s">
        <v>1326</v>
      </c>
      <c r="D234" s="233" t="s">
        <v>322</v>
      </c>
      <c r="E234" s="234">
        <v>2.7450000000000001</v>
      </c>
      <c r="F234" s="235"/>
      <c r="G234" s="236">
        <f>ROUND(E234*F234,2)</f>
        <v>0</v>
      </c>
      <c r="H234" s="235"/>
      <c r="I234" s="236">
        <f>ROUND(E234*H234,2)</f>
        <v>0</v>
      </c>
      <c r="J234" s="235"/>
      <c r="K234" s="236">
        <f>ROUND(E234*J234,2)</f>
        <v>0</v>
      </c>
      <c r="L234" s="236">
        <v>21</v>
      </c>
      <c r="M234" s="236">
        <f>G234*(1+L234/100)</f>
        <v>0</v>
      </c>
      <c r="N234" s="234">
        <v>2.5999999999999999E-3</v>
      </c>
      <c r="O234" s="234">
        <f>ROUND(E234*N234,2)</f>
        <v>0.01</v>
      </c>
      <c r="P234" s="234">
        <v>0</v>
      </c>
      <c r="Q234" s="234">
        <f>ROUND(E234*P234,2)</f>
        <v>0</v>
      </c>
      <c r="R234" s="236" t="s">
        <v>546</v>
      </c>
      <c r="S234" s="236" t="s">
        <v>196</v>
      </c>
      <c r="T234" s="237" t="s">
        <v>196</v>
      </c>
      <c r="U234" s="220">
        <v>0</v>
      </c>
      <c r="V234" s="220">
        <f>ROUND(E234*U234,2)</f>
        <v>0</v>
      </c>
      <c r="W234" s="220"/>
      <c r="X234" s="220" t="s">
        <v>547</v>
      </c>
      <c r="Y234" s="220" t="s">
        <v>198</v>
      </c>
      <c r="Z234" s="210"/>
      <c r="AA234" s="210"/>
      <c r="AB234" s="210"/>
      <c r="AC234" s="210"/>
      <c r="AD234" s="210"/>
      <c r="AE234" s="210"/>
      <c r="AF234" s="210"/>
      <c r="AG234" s="210" t="s">
        <v>548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">
      <c r="A235" s="217"/>
      <c r="B235" s="218"/>
      <c r="C235" s="252" t="s">
        <v>1327</v>
      </c>
      <c r="D235" s="221"/>
      <c r="E235" s="222"/>
      <c r="F235" s="220"/>
      <c r="G235" s="220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10"/>
      <c r="AA235" s="210"/>
      <c r="AB235" s="210"/>
      <c r="AC235" s="210"/>
      <c r="AD235" s="210"/>
      <c r="AE235" s="210"/>
      <c r="AF235" s="210"/>
      <c r="AG235" s="210" t="s">
        <v>203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">
      <c r="A236" s="217"/>
      <c r="B236" s="218"/>
      <c r="C236" s="252" t="s">
        <v>1328</v>
      </c>
      <c r="D236" s="221"/>
      <c r="E236" s="222"/>
      <c r="F236" s="220"/>
      <c r="G236" s="220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20"/>
      <c r="Z236" s="210"/>
      <c r="AA236" s="210"/>
      <c r="AB236" s="210"/>
      <c r="AC236" s="210"/>
      <c r="AD236" s="210"/>
      <c r="AE236" s="210"/>
      <c r="AF236" s="210"/>
      <c r="AG236" s="210" t="s">
        <v>203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">
      <c r="A237" s="217"/>
      <c r="B237" s="218"/>
      <c r="C237" s="252" t="s">
        <v>1329</v>
      </c>
      <c r="D237" s="221"/>
      <c r="E237" s="222">
        <v>2.7450000000000001</v>
      </c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203</v>
      </c>
      <c r="AH237" s="210">
        <v>5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ht="33.75" outlineLevel="1" x14ac:dyDescent="0.2">
      <c r="A238" s="231">
        <v>40</v>
      </c>
      <c r="B238" s="232" t="s">
        <v>1330</v>
      </c>
      <c r="C238" s="250" t="s">
        <v>1331</v>
      </c>
      <c r="D238" s="233" t="s">
        <v>322</v>
      </c>
      <c r="E238" s="234">
        <v>1</v>
      </c>
      <c r="F238" s="235"/>
      <c r="G238" s="236">
        <f>ROUND(E238*F238,2)</f>
        <v>0</v>
      </c>
      <c r="H238" s="235"/>
      <c r="I238" s="236">
        <f>ROUND(E238*H238,2)</f>
        <v>0</v>
      </c>
      <c r="J238" s="235"/>
      <c r="K238" s="236">
        <f>ROUND(E238*J238,2)</f>
        <v>0</v>
      </c>
      <c r="L238" s="236">
        <v>21</v>
      </c>
      <c r="M238" s="236">
        <f>G238*(1+L238/100)</f>
        <v>0</v>
      </c>
      <c r="N238" s="234">
        <v>5.4000000000000001E-4</v>
      </c>
      <c r="O238" s="234">
        <f>ROUND(E238*N238,2)</f>
        <v>0</v>
      </c>
      <c r="P238" s="234">
        <v>0</v>
      </c>
      <c r="Q238" s="234">
        <f>ROUND(E238*P238,2)</f>
        <v>0</v>
      </c>
      <c r="R238" s="236" t="s">
        <v>546</v>
      </c>
      <c r="S238" s="236" t="s">
        <v>196</v>
      </c>
      <c r="T238" s="237" t="s">
        <v>196</v>
      </c>
      <c r="U238" s="220">
        <v>0</v>
      </c>
      <c r="V238" s="220">
        <f>ROUND(E238*U238,2)</f>
        <v>0</v>
      </c>
      <c r="W238" s="220"/>
      <c r="X238" s="220" t="s">
        <v>547</v>
      </c>
      <c r="Y238" s="220" t="s">
        <v>198</v>
      </c>
      <c r="Z238" s="210"/>
      <c r="AA238" s="210"/>
      <c r="AB238" s="210"/>
      <c r="AC238" s="210"/>
      <c r="AD238" s="210"/>
      <c r="AE238" s="210"/>
      <c r="AF238" s="210"/>
      <c r="AG238" s="210" t="s">
        <v>548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2" x14ac:dyDescent="0.2">
      <c r="A239" s="217"/>
      <c r="B239" s="218"/>
      <c r="C239" s="252" t="s">
        <v>807</v>
      </c>
      <c r="D239" s="221"/>
      <c r="E239" s="222"/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203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">
      <c r="A240" s="217"/>
      <c r="B240" s="218"/>
      <c r="C240" s="252" t="s">
        <v>1332</v>
      </c>
      <c r="D240" s="221"/>
      <c r="E240" s="222"/>
      <c r="F240" s="220"/>
      <c r="G240" s="22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20"/>
      <c r="Z240" s="210"/>
      <c r="AA240" s="210"/>
      <c r="AB240" s="210"/>
      <c r="AC240" s="210"/>
      <c r="AD240" s="210"/>
      <c r="AE240" s="210"/>
      <c r="AF240" s="210"/>
      <c r="AG240" s="210" t="s">
        <v>203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">
      <c r="A241" s="217"/>
      <c r="B241" s="218"/>
      <c r="C241" s="252" t="s">
        <v>1333</v>
      </c>
      <c r="D241" s="221"/>
      <c r="E241" s="222">
        <v>1</v>
      </c>
      <c r="F241" s="220"/>
      <c r="G241" s="22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10"/>
      <c r="AA241" s="210"/>
      <c r="AB241" s="210"/>
      <c r="AC241" s="210"/>
      <c r="AD241" s="210"/>
      <c r="AE241" s="210"/>
      <c r="AF241" s="210"/>
      <c r="AG241" s="210" t="s">
        <v>203</v>
      </c>
      <c r="AH241" s="210">
        <v>5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x14ac:dyDescent="0.2">
      <c r="A242" s="224" t="s">
        <v>190</v>
      </c>
      <c r="B242" s="225" t="s">
        <v>146</v>
      </c>
      <c r="C242" s="249" t="s">
        <v>147</v>
      </c>
      <c r="D242" s="226"/>
      <c r="E242" s="227"/>
      <c r="F242" s="228"/>
      <c r="G242" s="228">
        <f>SUMIF(AG243:AG266,"&lt;&gt;NOR",G243:G266)</f>
        <v>0</v>
      </c>
      <c r="H242" s="228"/>
      <c r="I242" s="228">
        <f>SUM(I243:I266)</f>
        <v>0</v>
      </c>
      <c r="J242" s="228"/>
      <c r="K242" s="228">
        <f>SUM(K243:K266)</f>
        <v>0</v>
      </c>
      <c r="L242" s="228"/>
      <c r="M242" s="228">
        <f>SUM(M243:M266)</f>
        <v>0</v>
      </c>
      <c r="N242" s="227"/>
      <c r="O242" s="227">
        <f>SUM(O243:O266)</f>
        <v>0.51</v>
      </c>
      <c r="P242" s="227"/>
      <c r="Q242" s="227">
        <f>SUM(Q243:Q266)</f>
        <v>0</v>
      </c>
      <c r="R242" s="228"/>
      <c r="S242" s="228"/>
      <c r="T242" s="229"/>
      <c r="U242" s="223"/>
      <c r="V242" s="223">
        <f>SUM(V243:V266)</f>
        <v>6.7099999999999991</v>
      </c>
      <c r="W242" s="223"/>
      <c r="X242" s="223"/>
      <c r="Y242" s="223"/>
      <c r="AG242" t="s">
        <v>191</v>
      </c>
    </row>
    <row r="243" spans="1:60" outlineLevel="1" x14ac:dyDescent="0.2">
      <c r="A243" s="231">
        <v>41</v>
      </c>
      <c r="B243" s="232" t="s">
        <v>1334</v>
      </c>
      <c r="C243" s="250" t="s">
        <v>1335</v>
      </c>
      <c r="D243" s="233" t="s">
        <v>322</v>
      </c>
      <c r="E243" s="234">
        <v>1</v>
      </c>
      <c r="F243" s="235"/>
      <c r="G243" s="236">
        <f>ROUND(E243*F243,2)</f>
        <v>0</v>
      </c>
      <c r="H243" s="235"/>
      <c r="I243" s="236">
        <f>ROUND(E243*H243,2)</f>
        <v>0</v>
      </c>
      <c r="J243" s="235"/>
      <c r="K243" s="236">
        <f>ROUND(E243*J243,2)</f>
        <v>0</v>
      </c>
      <c r="L243" s="236">
        <v>21</v>
      </c>
      <c r="M243" s="236">
        <f>G243*(1+L243/100)</f>
        <v>0</v>
      </c>
      <c r="N243" s="234">
        <v>0.14494000000000001</v>
      </c>
      <c r="O243" s="234">
        <f>ROUND(E243*N243,2)</f>
        <v>0.14000000000000001</v>
      </c>
      <c r="P243" s="234">
        <v>0</v>
      </c>
      <c r="Q243" s="234">
        <f>ROUND(E243*P243,2)</f>
        <v>0</v>
      </c>
      <c r="R243" s="236" t="s">
        <v>740</v>
      </c>
      <c r="S243" s="236" t="s">
        <v>196</v>
      </c>
      <c r="T243" s="237" t="s">
        <v>196</v>
      </c>
      <c r="U243" s="220">
        <v>5.024</v>
      </c>
      <c r="V243" s="220">
        <f>ROUND(E243*U243,2)</f>
        <v>5.0199999999999996</v>
      </c>
      <c r="W243" s="220"/>
      <c r="X243" s="220" t="s">
        <v>197</v>
      </c>
      <c r="Y243" s="220" t="s">
        <v>198</v>
      </c>
      <c r="Z243" s="210"/>
      <c r="AA243" s="210"/>
      <c r="AB243" s="210"/>
      <c r="AC243" s="210"/>
      <c r="AD243" s="210"/>
      <c r="AE243" s="210"/>
      <c r="AF243" s="210"/>
      <c r="AG243" s="210" t="s">
        <v>199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2" x14ac:dyDescent="0.2">
      <c r="A244" s="217"/>
      <c r="B244" s="218"/>
      <c r="C244" s="251" t="s">
        <v>1336</v>
      </c>
      <c r="D244" s="239"/>
      <c r="E244" s="239"/>
      <c r="F244" s="239"/>
      <c r="G244" s="239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220"/>
      <c r="Z244" s="210"/>
      <c r="AA244" s="210"/>
      <c r="AB244" s="210"/>
      <c r="AC244" s="210"/>
      <c r="AD244" s="210"/>
      <c r="AE244" s="210"/>
      <c r="AF244" s="210"/>
      <c r="AG244" s="210" t="s">
        <v>201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2" x14ac:dyDescent="0.2">
      <c r="A245" s="217"/>
      <c r="B245" s="218"/>
      <c r="C245" s="252" t="s">
        <v>1337</v>
      </c>
      <c r="D245" s="221"/>
      <c r="E245" s="222"/>
      <c r="F245" s="220"/>
      <c r="G245" s="22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10"/>
      <c r="AA245" s="210"/>
      <c r="AB245" s="210"/>
      <c r="AC245" s="210"/>
      <c r="AD245" s="210"/>
      <c r="AE245" s="210"/>
      <c r="AF245" s="210"/>
      <c r="AG245" s="210" t="s">
        <v>203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">
      <c r="A246" s="217"/>
      <c r="B246" s="218"/>
      <c r="C246" s="252" t="s">
        <v>1338</v>
      </c>
      <c r="D246" s="221"/>
      <c r="E246" s="222"/>
      <c r="F246" s="220"/>
      <c r="G246" s="220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20"/>
      <c r="Z246" s="210"/>
      <c r="AA246" s="210"/>
      <c r="AB246" s="210"/>
      <c r="AC246" s="210"/>
      <c r="AD246" s="210"/>
      <c r="AE246" s="210"/>
      <c r="AF246" s="210"/>
      <c r="AG246" s="210" t="s">
        <v>203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">
      <c r="A247" s="217"/>
      <c r="B247" s="218"/>
      <c r="C247" s="252" t="s">
        <v>1339</v>
      </c>
      <c r="D247" s="221"/>
      <c r="E247" s="222">
        <v>1</v>
      </c>
      <c r="F247" s="220"/>
      <c r="G247" s="220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20"/>
      <c r="Z247" s="210"/>
      <c r="AA247" s="210"/>
      <c r="AB247" s="210"/>
      <c r="AC247" s="210"/>
      <c r="AD247" s="210"/>
      <c r="AE247" s="210"/>
      <c r="AF247" s="210"/>
      <c r="AG247" s="210" t="s">
        <v>203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31">
        <v>42</v>
      </c>
      <c r="B248" s="232" t="s">
        <v>1340</v>
      </c>
      <c r="C248" s="250" t="s">
        <v>1341</v>
      </c>
      <c r="D248" s="233" t="s">
        <v>322</v>
      </c>
      <c r="E248" s="234">
        <v>1</v>
      </c>
      <c r="F248" s="235"/>
      <c r="G248" s="236">
        <f>ROUND(E248*F248,2)</f>
        <v>0</v>
      </c>
      <c r="H248" s="235"/>
      <c r="I248" s="236">
        <f>ROUND(E248*H248,2)</f>
        <v>0</v>
      </c>
      <c r="J248" s="235"/>
      <c r="K248" s="236">
        <f>ROUND(E248*J248,2)</f>
        <v>0</v>
      </c>
      <c r="L248" s="236">
        <v>21</v>
      </c>
      <c r="M248" s="236">
        <f>G248*(1+L248/100)</f>
        <v>0</v>
      </c>
      <c r="N248" s="234">
        <v>9.3600000000000003E-3</v>
      </c>
      <c r="O248" s="234">
        <f>ROUND(E248*N248,2)</f>
        <v>0.01</v>
      </c>
      <c r="P248" s="234">
        <v>0</v>
      </c>
      <c r="Q248" s="234">
        <f>ROUND(E248*P248,2)</f>
        <v>0</v>
      </c>
      <c r="R248" s="236" t="s">
        <v>740</v>
      </c>
      <c r="S248" s="236" t="s">
        <v>196</v>
      </c>
      <c r="T248" s="237" t="s">
        <v>196</v>
      </c>
      <c r="U248" s="220">
        <v>1.6890000000000001</v>
      </c>
      <c r="V248" s="220">
        <f>ROUND(E248*U248,2)</f>
        <v>1.69</v>
      </c>
      <c r="W248" s="220"/>
      <c r="X248" s="220" t="s">
        <v>197</v>
      </c>
      <c r="Y248" s="220" t="s">
        <v>198</v>
      </c>
      <c r="Z248" s="210"/>
      <c r="AA248" s="210"/>
      <c r="AB248" s="210"/>
      <c r="AC248" s="210"/>
      <c r="AD248" s="210"/>
      <c r="AE248" s="210"/>
      <c r="AF248" s="210"/>
      <c r="AG248" s="210" t="s">
        <v>199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2" x14ac:dyDescent="0.2">
      <c r="A249" s="217"/>
      <c r="B249" s="218"/>
      <c r="C249" s="251" t="s">
        <v>1342</v>
      </c>
      <c r="D249" s="239"/>
      <c r="E249" s="239"/>
      <c r="F249" s="239"/>
      <c r="G249" s="239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20"/>
      <c r="Z249" s="210"/>
      <c r="AA249" s="210"/>
      <c r="AB249" s="210"/>
      <c r="AC249" s="210"/>
      <c r="AD249" s="210"/>
      <c r="AE249" s="210"/>
      <c r="AF249" s="210"/>
      <c r="AG249" s="210" t="s">
        <v>201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2" x14ac:dyDescent="0.2">
      <c r="A250" s="217"/>
      <c r="B250" s="218"/>
      <c r="C250" s="252" t="s">
        <v>1343</v>
      </c>
      <c r="D250" s="221"/>
      <c r="E250" s="222"/>
      <c r="F250" s="220"/>
      <c r="G250" s="220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20"/>
      <c r="Z250" s="210"/>
      <c r="AA250" s="210"/>
      <c r="AB250" s="210"/>
      <c r="AC250" s="210"/>
      <c r="AD250" s="210"/>
      <c r="AE250" s="210"/>
      <c r="AF250" s="210"/>
      <c r="AG250" s="210" t="s">
        <v>203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2">
      <c r="A251" s="217"/>
      <c r="B251" s="218"/>
      <c r="C251" s="252" t="s">
        <v>1344</v>
      </c>
      <c r="D251" s="221"/>
      <c r="E251" s="222">
        <v>1</v>
      </c>
      <c r="F251" s="220"/>
      <c r="G251" s="220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20"/>
      <c r="Z251" s="210"/>
      <c r="AA251" s="210"/>
      <c r="AB251" s="210"/>
      <c r="AC251" s="210"/>
      <c r="AD251" s="210"/>
      <c r="AE251" s="210"/>
      <c r="AF251" s="210"/>
      <c r="AG251" s="210" t="s">
        <v>203</v>
      </c>
      <c r="AH251" s="210">
        <v>5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ht="22.5" outlineLevel="1" x14ac:dyDescent="0.2">
      <c r="A252" s="231">
        <v>43</v>
      </c>
      <c r="B252" s="232" t="s">
        <v>1345</v>
      </c>
      <c r="C252" s="250" t="s">
        <v>1346</v>
      </c>
      <c r="D252" s="233" t="s">
        <v>322</v>
      </c>
      <c r="E252" s="234">
        <v>1</v>
      </c>
      <c r="F252" s="235"/>
      <c r="G252" s="236">
        <f>ROUND(E252*F252,2)</f>
        <v>0</v>
      </c>
      <c r="H252" s="235"/>
      <c r="I252" s="236">
        <f>ROUND(E252*H252,2)</f>
        <v>0</v>
      </c>
      <c r="J252" s="235"/>
      <c r="K252" s="236">
        <f>ROUND(E252*J252,2)</f>
        <v>0</v>
      </c>
      <c r="L252" s="236">
        <v>21</v>
      </c>
      <c r="M252" s="236">
        <f>G252*(1+L252/100)</f>
        <v>0</v>
      </c>
      <c r="N252" s="234">
        <v>0.114</v>
      </c>
      <c r="O252" s="234">
        <f>ROUND(E252*N252,2)</f>
        <v>0.11</v>
      </c>
      <c r="P252" s="234">
        <v>0</v>
      </c>
      <c r="Q252" s="234">
        <f>ROUND(E252*P252,2)</f>
        <v>0</v>
      </c>
      <c r="R252" s="236" t="s">
        <v>546</v>
      </c>
      <c r="S252" s="236" t="s">
        <v>196</v>
      </c>
      <c r="T252" s="237" t="s">
        <v>196</v>
      </c>
      <c r="U252" s="220">
        <v>0</v>
      </c>
      <c r="V252" s="220">
        <f>ROUND(E252*U252,2)</f>
        <v>0</v>
      </c>
      <c r="W252" s="220"/>
      <c r="X252" s="220" t="s">
        <v>547</v>
      </c>
      <c r="Y252" s="220" t="s">
        <v>198</v>
      </c>
      <c r="Z252" s="210"/>
      <c r="AA252" s="210"/>
      <c r="AB252" s="210"/>
      <c r="AC252" s="210"/>
      <c r="AD252" s="210"/>
      <c r="AE252" s="210"/>
      <c r="AF252" s="210"/>
      <c r="AG252" s="210" t="s">
        <v>548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2" x14ac:dyDescent="0.2">
      <c r="A253" s="217"/>
      <c r="B253" s="218"/>
      <c r="C253" s="252" t="s">
        <v>1347</v>
      </c>
      <c r="D253" s="221"/>
      <c r="E253" s="222"/>
      <c r="F253" s="220"/>
      <c r="G253" s="220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10"/>
      <c r="AA253" s="210"/>
      <c r="AB253" s="210"/>
      <c r="AC253" s="210"/>
      <c r="AD253" s="210"/>
      <c r="AE253" s="210"/>
      <c r="AF253" s="210"/>
      <c r="AG253" s="210" t="s">
        <v>203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">
      <c r="A254" s="217"/>
      <c r="B254" s="218"/>
      <c r="C254" s="252" t="s">
        <v>1333</v>
      </c>
      <c r="D254" s="221"/>
      <c r="E254" s="222">
        <v>1</v>
      </c>
      <c r="F254" s="220"/>
      <c r="G254" s="220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220"/>
      <c r="Z254" s="210"/>
      <c r="AA254" s="210"/>
      <c r="AB254" s="210"/>
      <c r="AC254" s="210"/>
      <c r="AD254" s="210"/>
      <c r="AE254" s="210"/>
      <c r="AF254" s="210"/>
      <c r="AG254" s="210" t="s">
        <v>203</v>
      </c>
      <c r="AH254" s="210">
        <v>5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31">
        <v>44</v>
      </c>
      <c r="B255" s="232" t="s">
        <v>1348</v>
      </c>
      <c r="C255" s="250" t="s">
        <v>1349</v>
      </c>
      <c r="D255" s="233" t="s">
        <v>322</v>
      </c>
      <c r="E255" s="234">
        <v>1</v>
      </c>
      <c r="F255" s="235"/>
      <c r="G255" s="236">
        <f>ROUND(E255*F255,2)</f>
        <v>0</v>
      </c>
      <c r="H255" s="235"/>
      <c r="I255" s="236">
        <f>ROUND(E255*H255,2)</f>
        <v>0</v>
      </c>
      <c r="J255" s="235"/>
      <c r="K255" s="236">
        <f>ROUND(E255*J255,2)</f>
        <v>0</v>
      </c>
      <c r="L255" s="236">
        <v>21</v>
      </c>
      <c r="M255" s="236">
        <f>G255*(1+L255/100)</f>
        <v>0</v>
      </c>
      <c r="N255" s="234">
        <v>8.5000000000000006E-3</v>
      </c>
      <c r="O255" s="234">
        <f>ROUND(E255*N255,2)</f>
        <v>0.01</v>
      </c>
      <c r="P255" s="234">
        <v>0</v>
      </c>
      <c r="Q255" s="234">
        <f>ROUND(E255*P255,2)</f>
        <v>0</v>
      </c>
      <c r="R255" s="236" t="s">
        <v>546</v>
      </c>
      <c r="S255" s="236" t="s">
        <v>196</v>
      </c>
      <c r="T255" s="237" t="s">
        <v>196</v>
      </c>
      <c r="U255" s="220">
        <v>0</v>
      </c>
      <c r="V255" s="220">
        <f>ROUND(E255*U255,2)</f>
        <v>0</v>
      </c>
      <c r="W255" s="220"/>
      <c r="X255" s="220" t="s">
        <v>547</v>
      </c>
      <c r="Y255" s="220" t="s">
        <v>198</v>
      </c>
      <c r="Z255" s="210"/>
      <c r="AA255" s="210"/>
      <c r="AB255" s="210"/>
      <c r="AC255" s="210"/>
      <c r="AD255" s="210"/>
      <c r="AE255" s="210"/>
      <c r="AF255" s="210"/>
      <c r="AG255" s="210" t="s">
        <v>548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2" x14ac:dyDescent="0.2">
      <c r="A256" s="217"/>
      <c r="B256" s="218"/>
      <c r="C256" s="252" t="s">
        <v>1350</v>
      </c>
      <c r="D256" s="221"/>
      <c r="E256" s="222"/>
      <c r="F256" s="220"/>
      <c r="G256" s="220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20"/>
      <c r="Z256" s="210"/>
      <c r="AA256" s="210"/>
      <c r="AB256" s="210"/>
      <c r="AC256" s="210"/>
      <c r="AD256" s="210"/>
      <c r="AE256" s="210"/>
      <c r="AF256" s="210"/>
      <c r="AG256" s="210" t="s">
        <v>203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">
      <c r="A257" s="217"/>
      <c r="B257" s="218"/>
      <c r="C257" s="252" t="s">
        <v>1333</v>
      </c>
      <c r="D257" s="221"/>
      <c r="E257" s="222">
        <v>1</v>
      </c>
      <c r="F257" s="220"/>
      <c r="G257" s="220"/>
      <c r="H257" s="220"/>
      <c r="I257" s="220"/>
      <c r="J257" s="220"/>
      <c r="K257" s="220"/>
      <c r="L257" s="220"/>
      <c r="M257" s="220"/>
      <c r="N257" s="219"/>
      <c r="O257" s="219"/>
      <c r="P257" s="219"/>
      <c r="Q257" s="219"/>
      <c r="R257" s="220"/>
      <c r="S257" s="220"/>
      <c r="T257" s="220"/>
      <c r="U257" s="220"/>
      <c r="V257" s="220"/>
      <c r="W257" s="220"/>
      <c r="X257" s="220"/>
      <c r="Y257" s="220"/>
      <c r="Z257" s="210"/>
      <c r="AA257" s="210"/>
      <c r="AB257" s="210"/>
      <c r="AC257" s="210"/>
      <c r="AD257" s="210"/>
      <c r="AE257" s="210"/>
      <c r="AF257" s="210"/>
      <c r="AG257" s="210" t="s">
        <v>203</v>
      </c>
      <c r="AH257" s="210">
        <v>5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31">
        <v>45</v>
      </c>
      <c r="B258" s="232" t="s">
        <v>1351</v>
      </c>
      <c r="C258" s="250" t="s">
        <v>1352</v>
      </c>
      <c r="D258" s="233" t="s">
        <v>322</v>
      </c>
      <c r="E258" s="234">
        <v>1</v>
      </c>
      <c r="F258" s="235"/>
      <c r="G258" s="236">
        <f>ROUND(E258*F258,2)</f>
        <v>0</v>
      </c>
      <c r="H258" s="235"/>
      <c r="I258" s="236">
        <f>ROUND(E258*H258,2)</f>
        <v>0</v>
      </c>
      <c r="J258" s="235"/>
      <c r="K258" s="236">
        <f>ROUND(E258*J258,2)</f>
        <v>0</v>
      </c>
      <c r="L258" s="236">
        <v>21</v>
      </c>
      <c r="M258" s="236">
        <f>G258*(1+L258/100)</f>
        <v>0</v>
      </c>
      <c r="N258" s="234">
        <v>2.7E-2</v>
      </c>
      <c r="O258" s="234">
        <f>ROUND(E258*N258,2)</f>
        <v>0.03</v>
      </c>
      <c r="P258" s="234">
        <v>0</v>
      </c>
      <c r="Q258" s="234">
        <f>ROUND(E258*P258,2)</f>
        <v>0</v>
      </c>
      <c r="R258" s="236" t="s">
        <v>546</v>
      </c>
      <c r="S258" s="236" t="s">
        <v>196</v>
      </c>
      <c r="T258" s="237" t="s">
        <v>196</v>
      </c>
      <c r="U258" s="220">
        <v>0</v>
      </c>
      <c r="V258" s="220">
        <f>ROUND(E258*U258,2)</f>
        <v>0</v>
      </c>
      <c r="W258" s="220"/>
      <c r="X258" s="220" t="s">
        <v>547</v>
      </c>
      <c r="Y258" s="220" t="s">
        <v>198</v>
      </c>
      <c r="Z258" s="210"/>
      <c r="AA258" s="210"/>
      <c r="AB258" s="210"/>
      <c r="AC258" s="210"/>
      <c r="AD258" s="210"/>
      <c r="AE258" s="210"/>
      <c r="AF258" s="210"/>
      <c r="AG258" s="210" t="s">
        <v>548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2" x14ac:dyDescent="0.2">
      <c r="A259" s="217"/>
      <c r="B259" s="218"/>
      <c r="C259" s="252" t="s">
        <v>1353</v>
      </c>
      <c r="D259" s="221"/>
      <c r="E259" s="222"/>
      <c r="F259" s="220"/>
      <c r="G259" s="220"/>
      <c r="H259" s="220"/>
      <c r="I259" s="220"/>
      <c r="J259" s="220"/>
      <c r="K259" s="220"/>
      <c r="L259" s="220"/>
      <c r="M259" s="220"/>
      <c r="N259" s="219"/>
      <c r="O259" s="219"/>
      <c r="P259" s="219"/>
      <c r="Q259" s="219"/>
      <c r="R259" s="220"/>
      <c r="S259" s="220"/>
      <c r="T259" s="220"/>
      <c r="U259" s="220"/>
      <c r="V259" s="220"/>
      <c r="W259" s="220"/>
      <c r="X259" s="220"/>
      <c r="Y259" s="220"/>
      <c r="Z259" s="210"/>
      <c r="AA259" s="210"/>
      <c r="AB259" s="210"/>
      <c r="AC259" s="210"/>
      <c r="AD259" s="210"/>
      <c r="AE259" s="210"/>
      <c r="AF259" s="210"/>
      <c r="AG259" s="210" t="s">
        <v>203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">
      <c r="A260" s="217"/>
      <c r="B260" s="218"/>
      <c r="C260" s="252" t="s">
        <v>1333</v>
      </c>
      <c r="D260" s="221"/>
      <c r="E260" s="222">
        <v>1</v>
      </c>
      <c r="F260" s="220"/>
      <c r="G260" s="220"/>
      <c r="H260" s="220"/>
      <c r="I260" s="220"/>
      <c r="J260" s="220"/>
      <c r="K260" s="220"/>
      <c r="L260" s="220"/>
      <c r="M260" s="220"/>
      <c r="N260" s="219"/>
      <c r="O260" s="219"/>
      <c r="P260" s="219"/>
      <c r="Q260" s="219"/>
      <c r="R260" s="220"/>
      <c r="S260" s="220"/>
      <c r="T260" s="220"/>
      <c r="U260" s="220"/>
      <c r="V260" s="220"/>
      <c r="W260" s="220"/>
      <c r="X260" s="220"/>
      <c r="Y260" s="220"/>
      <c r="Z260" s="210"/>
      <c r="AA260" s="210"/>
      <c r="AB260" s="210"/>
      <c r="AC260" s="210"/>
      <c r="AD260" s="210"/>
      <c r="AE260" s="210"/>
      <c r="AF260" s="210"/>
      <c r="AG260" s="210" t="s">
        <v>203</v>
      </c>
      <c r="AH260" s="210">
        <v>5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ht="22.5" outlineLevel="1" x14ac:dyDescent="0.2">
      <c r="A261" s="231">
        <v>46</v>
      </c>
      <c r="B261" s="232" t="s">
        <v>1354</v>
      </c>
      <c r="C261" s="250" t="s">
        <v>1355</v>
      </c>
      <c r="D261" s="233" t="s">
        <v>322</v>
      </c>
      <c r="E261" s="234">
        <v>1</v>
      </c>
      <c r="F261" s="235"/>
      <c r="G261" s="236">
        <f>ROUND(E261*F261,2)</f>
        <v>0</v>
      </c>
      <c r="H261" s="235"/>
      <c r="I261" s="236">
        <f>ROUND(E261*H261,2)</f>
        <v>0</v>
      </c>
      <c r="J261" s="235"/>
      <c r="K261" s="236">
        <f>ROUND(E261*J261,2)</f>
        <v>0</v>
      </c>
      <c r="L261" s="236">
        <v>21</v>
      </c>
      <c r="M261" s="236">
        <f>G261*(1+L261/100)</f>
        <v>0</v>
      </c>
      <c r="N261" s="234">
        <v>7.0000000000000007E-2</v>
      </c>
      <c r="O261" s="234">
        <f>ROUND(E261*N261,2)</f>
        <v>7.0000000000000007E-2</v>
      </c>
      <c r="P261" s="234">
        <v>0</v>
      </c>
      <c r="Q261" s="234">
        <f>ROUND(E261*P261,2)</f>
        <v>0</v>
      </c>
      <c r="R261" s="236" t="s">
        <v>546</v>
      </c>
      <c r="S261" s="236" t="s">
        <v>196</v>
      </c>
      <c r="T261" s="237" t="s">
        <v>196</v>
      </c>
      <c r="U261" s="220">
        <v>0</v>
      </c>
      <c r="V261" s="220">
        <f>ROUND(E261*U261,2)</f>
        <v>0</v>
      </c>
      <c r="W261" s="220"/>
      <c r="X261" s="220" t="s">
        <v>547</v>
      </c>
      <c r="Y261" s="220" t="s">
        <v>198</v>
      </c>
      <c r="Z261" s="210"/>
      <c r="AA261" s="210"/>
      <c r="AB261" s="210"/>
      <c r="AC261" s="210"/>
      <c r="AD261" s="210"/>
      <c r="AE261" s="210"/>
      <c r="AF261" s="210"/>
      <c r="AG261" s="210" t="s">
        <v>548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2" x14ac:dyDescent="0.2">
      <c r="A262" s="217"/>
      <c r="B262" s="218"/>
      <c r="C262" s="252" t="s">
        <v>1356</v>
      </c>
      <c r="D262" s="221"/>
      <c r="E262" s="222"/>
      <c r="F262" s="220"/>
      <c r="G262" s="220"/>
      <c r="H262" s="220"/>
      <c r="I262" s="220"/>
      <c r="J262" s="220"/>
      <c r="K262" s="220"/>
      <c r="L262" s="220"/>
      <c r="M262" s="220"/>
      <c r="N262" s="219"/>
      <c r="O262" s="219"/>
      <c r="P262" s="219"/>
      <c r="Q262" s="219"/>
      <c r="R262" s="220"/>
      <c r="S262" s="220"/>
      <c r="T262" s="220"/>
      <c r="U262" s="220"/>
      <c r="V262" s="220"/>
      <c r="W262" s="220"/>
      <c r="X262" s="220"/>
      <c r="Y262" s="220"/>
      <c r="Z262" s="210"/>
      <c r="AA262" s="210"/>
      <c r="AB262" s="210"/>
      <c r="AC262" s="210"/>
      <c r="AD262" s="210"/>
      <c r="AE262" s="210"/>
      <c r="AF262" s="210"/>
      <c r="AG262" s="210" t="s">
        <v>203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3" x14ac:dyDescent="0.2">
      <c r="A263" s="217"/>
      <c r="B263" s="218"/>
      <c r="C263" s="252" t="s">
        <v>1333</v>
      </c>
      <c r="D263" s="221"/>
      <c r="E263" s="222">
        <v>1</v>
      </c>
      <c r="F263" s="220"/>
      <c r="G263" s="220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20"/>
      <c r="Z263" s="210"/>
      <c r="AA263" s="210"/>
      <c r="AB263" s="210"/>
      <c r="AC263" s="210"/>
      <c r="AD263" s="210"/>
      <c r="AE263" s="210"/>
      <c r="AF263" s="210"/>
      <c r="AG263" s="210" t="s">
        <v>203</v>
      </c>
      <c r="AH263" s="210">
        <v>5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ht="22.5" outlineLevel="1" x14ac:dyDescent="0.2">
      <c r="A264" s="231">
        <v>47</v>
      </c>
      <c r="B264" s="232" t="s">
        <v>1357</v>
      </c>
      <c r="C264" s="250" t="s">
        <v>1358</v>
      </c>
      <c r="D264" s="233" t="s">
        <v>322</v>
      </c>
      <c r="E264" s="234">
        <v>1</v>
      </c>
      <c r="F264" s="235"/>
      <c r="G264" s="236">
        <f>ROUND(E264*F264,2)</f>
        <v>0</v>
      </c>
      <c r="H264" s="235"/>
      <c r="I264" s="236">
        <f>ROUND(E264*H264,2)</f>
        <v>0</v>
      </c>
      <c r="J264" s="235"/>
      <c r="K264" s="236">
        <f>ROUND(E264*J264,2)</f>
        <v>0</v>
      </c>
      <c r="L264" s="236">
        <v>21</v>
      </c>
      <c r="M264" s="236">
        <f>G264*(1+L264/100)</f>
        <v>0</v>
      </c>
      <c r="N264" s="234">
        <v>0.13500000000000001</v>
      </c>
      <c r="O264" s="234">
        <f>ROUND(E264*N264,2)</f>
        <v>0.14000000000000001</v>
      </c>
      <c r="P264" s="234">
        <v>0</v>
      </c>
      <c r="Q264" s="234">
        <f>ROUND(E264*P264,2)</f>
        <v>0</v>
      </c>
      <c r="R264" s="236" t="s">
        <v>546</v>
      </c>
      <c r="S264" s="236" t="s">
        <v>196</v>
      </c>
      <c r="T264" s="237" t="s">
        <v>196</v>
      </c>
      <c r="U264" s="220">
        <v>0</v>
      </c>
      <c r="V264" s="220">
        <f>ROUND(E264*U264,2)</f>
        <v>0</v>
      </c>
      <c r="W264" s="220"/>
      <c r="X264" s="220" t="s">
        <v>547</v>
      </c>
      <c r="Y264" s="220" t="s">
        <v>198</v>
      </c>
      <c r="Z264" s="210"/>
      <c r="AA264" s="210"/>
      <c r="AB264" s="210"/>
      <c r="AC264" s="210"/>
      <c r="AD264" s="210"/>
      <c r="AE264" s="210"/>
      <c r="AF264" s="210"/>
      <c r="AG264" s="210" t="s">
        <v>548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2" x14ac:dyDescent="0.2">
      <c r="A265" s="217"/>
      <c r="B265" s="218"/>
      <c r="C265" s="252" t="s">
        <v>1359</v>
      </c>
      <c r="D265" s="221"/>
      <c r="E265" s="222"/>
      <c r="F265" s="220"/>
      <c r="G265" s="220"/>
      <c r="H265" s="220"/>
      <c r="I265" s="220"/>
      <c r="J265" s="220"/>
      <c r="K265" s="220"/>
      <c r="L265" s="220"/>
      <c r="M265" s="220"/>
      <c r="N265" s="219"/>
      <c r="O265" s="219"/>
      <c r="P265" s="219"/>
      <c r="Q265" s="219"/>
      <c r="R265" s="220"/>
      <c r="S265" s="220"/>
      <c r="T265" s="220"/>
      <c r="U265" s="220"/>
      <c r="V265" s="220"/>
      <c r="W265" s="220"/>
      <c r="X265" s="220"/>
      <c r="Y265" s="220"/>
      <c r="Z265" s="210"/>
      <c r="AA265" s="210"/>
      <c r="AB265" s="210"/>
      <c r="AC265" s="210"/>
      <c r="AD265" s="210"/>
      <c r="AE265" s="210"/>
      <c r="AF265" s="210"/>
      <c r="AG265" s="210" t="s">
        <v>203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">
      <c r="A266" s="217"/>
      <c r="B266" s="218"/>
      <c r="C266" s="252" t="s">
        <v>1333</v>
      </c>
      <c r="D266" s="221"/>
      <c r="E266" s="222">
        <v>1</v>
      </c>
      <c r="F266" s="220"/>
      <c r="G266" s="220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220"/>
      <c r="Z266" s="210"/>
      <c r="AA266" s="210"/>
      <c r="AB266" s="210"/>
      <c r="AC266" s="210"/>
      <c r="AD266" s="210"/>
      <c r="AE266" s="210"/>
      <c r="AF266" s="210"/>
      <c r="AG266" s="210" t="s">
        <v>203</v>
      </c>
      <c r="AH266" s="210">
        <v>5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x14ac:dyDescent="0.2">
      <c r="A267" s="224" t="s">
        <v>190</v>
      </c>
      <c r="B267" s="225" t="s">
        <v>152</v>
      </c>
      <c r="C267" s="249" t="s">
        <v>153</v>
      </c>
      <c r="D267" s="226"/>
      <c r="E267" s="227"/>
      <c r="F267" s="228"/>
      <c r="G267" s="228">
        <f>SUMIF(AG268:AG272,"&lt;&gt;NOR",G268:G272)</f>
        <v>0</v>
      </c>
      <c r="H267" s="228"/>
      <c r="I267" s="228">
        <f>SUM(I268:I272)</f>
        <v>0</v>
      </c>
      <c r="J267" s="228"/>
      <c r="K267" s="228">
        <f>SUM(K268:K272)</f>
        <v>0</v>
      </c>
      <c r="L267" s="228"/>
      <c r="M267" s="228">
        <f>SUM(M268:M272)</f>
        <v>0</v>
      </c>
      <c r="N267" s="227"/>
      <c r="O267" s="227">
        <f>SUM(O268:O272)</f>
        <v>0</v>
      </c>
      <c r="P267" s="227"/>
      <c r="Q267" s="227">
        <f>SUM(Q268:Q272)</f>
        <v>0</v>
      </c>
      <c r="R267" s="228"/>
      <c r="S267" s="228"/>
      <c r="T267" s="229"/>
      <c r="U267" s="223"/>
      <c r="V267" s="223">
        <f>SUM(V268:V272)</f>
        <v>1.97</v>
      </c>
      <c r="W267" s="223"/>
      <c r="X267" s="223"/>
      <c r="Y267" s="223"/>
      <c r="AG267" t="s">
        <v>191</v>
      </c>
    </row>
    <row r="268" spans="1:60" ht="22.5" outlineLevel="1" x14ac:dyDescent="0.2">
      <c r="A268" s="231">
        <v>48</v>
      </c>
      <c r="B268" s="232" t="s">
        <v>1360</v>
      </c>
      <c r="C268" s="250" t="s">
        <v>1361</v>
      </c>
      <c r="D268" s="233" t="s">
        <v>352</v>
      </c>
      <c r="E268" s="234">
        <v>9.3081300000000002</v>
      </c>
      <c r="F268" s="235"/>
      <c r="G268" s="236">
        <f>ROUND(E268*F268,2)</f>
        <v>0</v>
      </c>
      <c r="H268" s="235"/>
      <c r="I268" s="236">
        <f>ROUND(E268*H268,2)</f>
        <v>0</v>
      </c>
      <c r="J268" s="235"/>
      <c r="K268" s="236">
        <f>ROUND(E268*J268,2)</f>
        <v>0</v>
      </c>
      <c r="L268" s="236">
        <v>21</v>
      </c>
      <c r="M268" s="236">
        <f>G268*(1+L268/100)</f>
        <v>0</v>
      </c>
      <c r="N268" s="234">
        <v>0</v>
      </c>
      <c r="O268" s="234">
        <f>ROUND(E268*N268,2)</f>
        <v>0</v>
      </c>
      <c r="P268" s="234">
        <v>0</v>
      </c>
      <c r="Q268" s="234">
        <f>ROUND(E268*P268,2)</f>
        <v>0</v>
      </c>
      <c r="R268" s="236" t="s">
        <v>740</v>
      </c>
      <c r="S268" s="236" t="s">
        <v>196</v>
      </c>
      <c r="T268" s="237" t="s">
        <v>196</v>
      </c>
      <c r="U268" s="220">
        <v>0.21149999999999999</v>
      </c>
      <c r="V268" s="220">
        <f>ROUND(E268*U268,2)</f>
        <v>1.97</v>
      </c>
      <c r="W268" s="220"/>
      <c r="X268" s="220" t="s">
        <v>353</v>
      </c>
      <c r="Y268" s="220" t="s">
        <v>198</v>
      </c>
      <c r="Z268" s="210"/>
      <c r="AA268" s="210"/>
      <c r="AB268" s="210"/>
      <c r="AC268" s="210"/>
      <c r="AD268" s="210"/>
      <c r="AE268" s="210"/>
      <c r="AF268" s="210"/>
      <c r="AG268" s="210" t="s">
        <v>606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2" x14ac:dyDescent="0.2">
      <c r="A269" s="217"/>
      <c r="B269" s="218"/>
      <c r="C269" s="251" t="s">
        <v>836</v>
      </c>
      <c r="D269" s="239"/>
      <c r="E269" s="239"/>
      <c r="F269" s="239"/>
      <c r="G269" s="239"/>
      <c r="H269" s="220"/>
      <c r="I269" s="220"/>
      <c r="J269" s="220"/>
      <c r="K269" s="220"/>
      <c r="L269" s="220"/>
      <c r="M269" s="220"/>
      <c r="N269" s="219"/>
      <c r="O269" s="219"/>
      <c r="P269" s="219"/>
      <c r="Q269" s="219"/>
      <c r="R269" s="220"/>
      <c r="S269" s="220"/>
      <c r="T269" s="220"/>
      <c r="U269" s="220"/>
      <c r="V269" s="220"/>
      <c r="W269" s="220"/>
      <c r="X269" s="220"/>
      <c r="Y269" s="220"/>
      <c r="Z269" s="210"/>
      <c r="AA269" s="210"/>
      <c r="AB269" s="210"/>
      <c r="AC269" s="210"/>
      <c r="AD269" s="210"/>
      <c r="AE269" s="210"/>
      <c r="AF269" s="210"/>
      <c r="AG269" s="210" t="s">
        <v>201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">
      <c r="A270" s="217"/>
      <c r="B270" s="218"/>
      <c r="C270" s="252" t="s">
        <v>356</v>
      </c>
      <c r="D270" s="221"/>
      <c r="E270" s="222"/>
      <c r="F270" s="220"/>
      <c r="G270" s="220"/>
      <c r="H270" s="220"/>
      <c r="I270" s="220"/>
      <c r="J270" s="220"/>
      <c r="K270" s="220"/>
      <c r="L270" s="220"/>
      <c r="M270" s="220"/>
      <c r="N270" s="219"/>
      <c r="O270" s="219"/>
      <c r="P270" s="219"/>
      <c r="Q270" s="219"/>
      <c r="R270" s="220"/>
      <c r="S270" s="220"/>
      <c r="T270" s="220"/>
      <c r="U270" s="220"/>
      <c r="V270" s="220"/>
      <c r="W270" s="220"/>
      <c r="X270" s="220"/>
      <c r="Y270" s="220"/>
      <c r="Z270" s="210"/>
      <c r="AA270" s="210"/>
      <c r="AB270" s="210"/>
      <c r="AC270" s="210"/>
      <c r="AD270" s="210"/>
      <c r="AE270" s="210"/>
      <c r="AF270" s="210"/>
      <c r="AG270" s="210" t="s">
        <v>203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">
      <c r="A271" s="217"/>
      <c r="B271" s="218"/>
      <c r="C271" s="252" t="s">
        <v>1362</v>
      </c>
      <c r="D271" s="221"/>
      <c r="E271" s="222"/>
      <c r="F271" s="220"/>
      <c r="G271" s="220"/>
      <c r="H271" s="220"/>
      <c r="I271" s="220"/>
      <c r="J271" s="220"/>
      <c r="K271" s="220"/>
      <c r="L271" s="220"/>
      <c r="M271" s="220"/>
      <c r="N271" s="219"/>
      <c r="O271" s="219"/>
      <c r="P271" s="219"/>
      <c r="Q271" s="219"/>
      <c r="R271" s="220"/>
      <c r="S271" s="220"/>
      <c r="T271" s="220"/>
      <c r="U271" s="220"/>
      <c r="V271" s="220"/>
      <c r="W271" s="220"/>
      <c r="X271" s="220"/>
      <c r="Y271" s="220"/>
      <c r="Z271" s="210"/>
      <c r="AA271" s="210"/>
      <c r="AB271" s="210"/>
      <c r="AC271" s="210"/>
      <c r="AD271" s="210"/>
      <c r="AE271" s="210"/>
      <c r="AF271" s="210"/>
      <c r="AG271" s="210" t="s">
        <v>203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">
      <c r="A272" s="217"/>
      <c r="B272" s="218"/>
      <c r="C272" s="252" t="s">
        <v>1363</v>
      </c>
      <c r="D272" s="221"/>
      <c r="E272" s="222">
        <v>9.3081300000000002</v>
      </c>
      <c r="F272" s="220"/>
      <c r="G272" s="220"/>
      <c r="H272" s="220"/>
      <c r="I272" s="220"/>
      <c r="J272" s="220"/>
      <c r="K272" s="220"/>
      <c r="L272" s="220"/>
      <c r="M272" s="220"/>
      <c r="N272" s="219"/>
      <c r="O272" s="219"/>
      <c r="P272" s="219"/>
      <c r="Q272" s="219"/>
      <c r="R272" s="220"/>
      <c r="S272" s="220"/>
      <c r="T272" s="220"/>
      <c r="U272" s="220"/>
      <c r="V272" s="220"/>
      <c r="W272" s="220"/>
      <c r="X272" s="220"/>
      <c r="Y272" s="220"/>
      <c r="Z272" s="210"/>
      <c r="AA272" s="210"/>
      <c r="AB272" s="210"/>
      <c r="AC272" s="210"/>
      <c r="AD272" s="210"/>
      <c r="AE272" s="210"/>
      <c r="AF272" s="210"/>
      <c r="AG272" s="210" t="s">
        <v>203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33" x14ac:dyDescent="0.2">
      <c r="A273" s="3"/>
      <c r="B273" s="4"/>
      <c r="C273" s="256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AE273">
        <v>15</v>
      </c>
      <c r="AF273">
        <v>21</v>
      </c>
      <c r="AG273" t="s">
        <v>176</v>
      </c>
    </row>
    <row r="274" spans="1:33" x14ac:dyDescent="0.2">
      <c r="A274" s="213"/>
      <c r="B274" s="214" t="s">
        <v>29</v>
      </c>
      <c r="C274" s="257"/>
      <c r="D274" s="215"/>
      <c r="E274" s="216"/>
      <c r="F274" s="216"/>
      <c r="G274" s="230">
        <f>G8+G97+G127+G179+G184+G218+G242+G267</f>
        <v>0</v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AE274">
        <f>SUMIF(L7:L272,AE273,G7:G272)</f>
        <v>0</v>
      </c>
      <c r="AF274">
        <f>SUMIF(L7:L272,AF273,G7:G272)</f>
        <v>0</v>
      </c>
      <c r="AG274" t="s">
        <v>460</v>
      </c>
    </row>
    <row r="275" spans="1:33" x14ac:dyDescent="0.2">
      <c r="C275" s="258"/>
      <c r="D275" s="10"/>
      <c r="AG275" t="s">
        <v>461</v>
      </c>
    </row>
    <row r="276" spans="1:33" x14ac:dyDescent="0.2">
      <c r="D276" s="10"/>
    </row>
    <row r="277" spans="1:33" x14ac:dyDescent="0.2">
      <c r="D277" s="10"/>
    </row>
    <row r="278" spans="1:33" x14ac:dyDescent="0.2">
      <c r="D278" s="10"/>
    </row>
    <row r="279" spans="1:33" x14ac:dyDescent="0.2">
      <c r="D279" s="10"/>
    </row>
    <row r="280" spans="1:33" x14ac:dyDescent="0.2">
      <c r="D280" s="10"/>
    </row>
    <row r="281" spans="1:33" x14ac:dyDescent="0.2">
      <c r="D281" s="10"/>
    </row>
    <row r="282" spans="1:33" x14ac:dyDescent="0.2">
      <c r="D282" s="10"/>
    </row>
    <row r="283" spans="1:33" x14ac:dyDescent="0.2">
      <c r="D283" s="10"/>
    </row>
    <row r="284" spans="1:33" x14ac:dyDescent="0.2">
      <c r="D284" s="10"/>
    </row>
    <row r="285" spans="1:33" x14ac:dyDescent="0.2">
      <c r="D285" s="10"/>
    </row>
    <row r="286" spans="1:33" x14ac:dyDescent="0.2">
      <c r="D286" s="10"/>
    </row>
    <row r="287" spans="1:33" x14ac:dyDescent="0.2">
      <c r="D287" s="10"/>
    </row>
    <row r="288" spans="1:33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0h5didQ2gx5HABPZOnx7wspcWNd+B6So2Rh7uHr0UbfSVnVQLw2gzwX43ordKZUgPY6w/6Xw7k1zZgV75AjTw==" saltValue="pMHaRjTrjv6oeayM7Nxm8A==" spinCount="100000" sheet="1" formatRows="0"/>
  <mergeCells count="40">
    <mergeCell ref="C230:G230"/>
    <mergeCell ref="C244:G244"/>
    <mergeCell ref="C249:G249"/>
    <mergeCell ref="C269:G269"/>
    <mergeCell ref="C171:G171"/>
    <mergeCell ref="C181:G181"/>
    <mergeCell ref="C186:G186"/>
    <mergeCell ref="C204:G204"/>
    <mergeCell ref="C220:G220"/>
    <mergeCell ref="C225:G225"/>
    <mergeCell ref="C133:G133"/>
    <mergeCell ref="C138:G138"/>
    <mergeCell ref="C142:G142"/>
    <mergeCell ref="C154:G154"/>
    <mergeCell ref="C158:G158"/>
    <mergeCell ref="C165:G165"/>
    <mergeCell ref="C119:G119"/>
    <mergeCell ref="C124:G124"/>
    <mergeCell ref="C129:G129"/>
    <mergeCell ref="C130:G130"/>
    <mergeCell ref="C131:G131"/>
    <mergeCell ref="C132:G132"/>
    <mergeCell ref="C67:G67"/>
    <mergeCell ref="C68:G68"/>
    <mergeCell ref="C82:G82"/>
    <mergeCell ref="C99:G99"/>
    <mergeCell ref="C107:G107"/>
    <mergeCell ref="C115:G115"/>
    <mergeCell ref="C26:G26"/>
    <mergeCell ref="C30:G30"/>
    <mergeCell ref="C35:G35"/>
    <mergeCell ref="C40:G40"/>
    <mergeCell ref="C45:G45"/>
    <mergeCell ref="C50:G50"/>
    <mergeCell ref="A1:G1"/>
    <mergeCell ref="C2:G2"/>
    <mergeCell ref="C3:G3"/>
    <mergeCell ref="C4:G4"/>
    <mergeCell ref="C10:G10"/>
    <mergeCell ref="C17:G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85BA8-84D7-4495-962B-BE11E39AFAC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163</v>
      </c>
      <c r="B1" s="195"/>
      <c r="C1" s="195"/>
      <c r="D1" s="195"/>
      <c r="E1" s="195"/>
      <c r="F1" s="195"/>
      <c r="G1" s="195"/>
      <c r="AG1" t="s">
        <v>164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165</v>
      </c>
    </row>
    <row r="3" spans="1:60" ht="24.95" customHeight="1" x14ac:dyDescent="0.2">
      <c r="A3" s="196" t="s">
        <v>8</v>
      </c>
      <c r="B3" s="49" t="s">
        <v>72</v>
      </c>
      <c r="C3" s="199" t="s">
        <v>73</v>
      </c>
      <c r="D3" s="197"/>
      <c r="E3" s="197"/>
      <c r="F3" s="197"/>
      <c r="G3" s="198"/>
      <c r="AC3" s="174" t="s">
        <v>165</v>
      </c>
      <c r="AG3" t="s">
        <v>166</v>
      </c>
    </row>
    <row r="4" spans="1:60" ht="24.95" customHeight="1" x14ac:dyDescent="0.2">
      <c r="A4" s="200" t="s">
        <v>9</v>
      </c>
      <c r="B4" s="201" t="s">
        <v>74</v>
      </c>
      <c r="C4" s="202" t="s">
        <v>75</v>
      </c>
      <c r="D4" s="203"/>
      <c r="E4" s="203"/>
      <c r="F4" s="203"/>
      <c r="G4" s="204"/>
      <c r="AG4" t="s">
        <v>167</v>
      </c>
    </row>
    <row r="5" spans="1:60" x14ac:dyDescent="0.2">
      <c r="D5" s="10"/>
    </row>
    <row r="6" spans="1:60" ht="38.25" x14ac:dyDescent="0.2">
      <c r="A6" s="206" t="s">
        <v>168</v>
      </c>
      <c r="B6" s="208" t="s">
        <v>169</v>
      </c>
      <c r="C6" s="208" t="s">
        <v>170</v>
      </c>
      <c r="D6" s="207" t="s">
        <v>171</v>
      </c>
      <c r="E6" s="206" t="s">
        <v>172</v>
      </c>
      <c r="F6" s="205" t="s">
        <v>173</v>
      </c>
      <c r="G6" s="206" t="s">
        <v>29</v>
      </c>
      <c r="H6" s="209" t="s">
        <v>30</v>
      </c>
      <c r="I6" s="209" t="s">
        <v>174</v>
      </c>
      <c r="J6" s="209" t="s">
        <v>31</v>
      </c>
      <c r="K6" s="209" t="s">
        <v>175</v>
      </c>
      <c r="L6" s="209" t="s">
        <v>176</v>
      </c>
      <c r="M6" s="209" t="s">
        <v>177</v>
      </c>
      <c r="N6" s="209" t="s">
        <v>178</v>
      </c>
      <c r="O6" s="209" t="s">
        <v>179</v>
      </c>
      <c r="P6" s="209" t="s">
        <v>180</v>
      </c>
      <c r="Q6" s="209" t="s">
        <v>181</v>
      </c>
      <c r="R6" s="209" t="s">
        <v>182</v>
      </c>
      <c r="S6" s="209" t="s">
        <v>183</v>
      </c>
      <c r="T6" s="209" t="s">
        <v>184</v>
      </c>
      <c r="U6" s="209" t="s">
        <v>185</v>
      </c>
      <c r="V6" s="209" t="s">
        <v>186</v>
      </c>
      <c r="W6" s="209" t="s">
        <v>187</v>
      </c>
      <c r="X6" s="209" t="s">
        <v>188</v>
      </c>
      <c r="Y6" s="209" t="s">
        <v>189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190</v>
      </c>
      <c r="B8" s="225" t="s">
        <v>116</v>
      </c>
      <c r="C8" s="249" t="s">
        <v>117</v>
      </c>
      <c r="D8" s="226"/>
      <c r="E8" s="227"/>
      <c r="F8" s="228"/>
      <c r="G8" s="228">
        <f>SUMIF(AG9:AG45,"&lt;&gt;NOR",G9:G45)</f>
        <v>0</v>
      </c>
      <c r="H8" s="228"/>
      <c r="I8" s="228">
        <f>SUM(I9:I45)</f>
        <v>0</v>
      </c>
      <c r="J8" s="228"/>
      <c r="K8" s="228">
        <f>SUM(K9:K45)</f>
        <v>0</v>
      </c>
      <c r="L8" s="228"/>
      <c r="M8" s="228">
        <f>SUM(M9:M45)</f>
        <v>0</v>
      </c>
      <c r="N8" s="227"/>
      <c r="O8" s="227">
        <f>SUM(O9:O45)</f>
        <v>0</v>
      </c>
      <c r="P8" s="227"/>
      <c r="Q8" s="227">
        <f>SUM(Q9:Q45)</f>
        <v>0</v>
      </c>
      <c r="R8" s="228"/>
      <c r="S8" s="228"/>
      <c r="T8" s="229"/>
      <c r="U8" s="223"/>
      <c r="V8" s="223">
        <f>SUM(V9:V45)</f>
        <v>7.05</v>
      </c>
      <c r="W8" s="223"/>
      <c r="X8" s="223"/>
      <c r="Y8" s="223"/>
      <c r="AG8" t="s">
        <v>191</v>
      </c>
    </row>
    <row r="9" spans="1:60" outlineLevel="1" x14ac:dyDescent="0.2">
      <c r="A9" s="231">
        <v>1</v>
      </c>
      <c r="B9" s="232" t="s">
        <v>472</v>
      </c>
      <c r="C9" s="250" t="s">
        <v>473</v>
      </c>
      <c r="D9" s="233" t="s">
        <v>194</v>
      </c>
      <c r="E9" s="234">
        <v>2.95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 t="s">
        <v>195</v>
      </c>
      <c r="S9" s="236" t="s">
        <v>196</v>
      </c>
      <c r="T9" s="237" t="s">
        <v>196</v>
      </c>
      <c r="U9" s="220">
        <v>0.36499999999999999</v>
      </c>
      <c r="V9" s="220">
        <f>ROUND(E9*U9,2)</f>
        <v>1.08</v>
      </c>
      <c r="W9" s="220"/>
      <c r="X9" s="220" t="s">
        <v>197</v>
      </c>
      <c r="Y9" s="220" t="s">
        <v>198</v>
      </c>
      <c r="Z9" s="210"/>
      <c r="AA9" s="210"/>
      <c r="AB9" s="210"/>
      <c r="AC9" s="210"/>
      <c r="AD9" s="210"/>
      <c r="AE9" s="210"/>
      <c r="AF9" s="210"/>
      <c r="AG9" s="210" t="s">
        <v>199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51" t="s">
        <v>474</v>
      </c>
      <c r="D10" s="239"/>
      <c r="E10" s="239"/>
      <c r="F10" s="239"/>
      <c r="G10" s="239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201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8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2" t="s">
        <v>475</v>
      </c>
      <c r="D11" s="221"/>
      <c r="E11" s="222"/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203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2" t="s">
        <v>1364</v>
      </c>
      <c r="D12" s="221"/>
      <c r="E12" s="222"/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203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52" t="s">
        <v>1365</v>
      </c>
      <c r="D13" s="221"/>
      <c r="E13" s="222">
        <v>2.95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203</v>
      </c>
      <c r="AH13" s="210">
        <v>5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1">
        <v>2</v>
      </c>
      <c r="B14" s="232" t="s">
        <v>485</v>
      </c>
      <c r="C14" s="250" t="s">
        <v>486</v>
      </c>
      <c r="D14" s="233" t="s">
        <v>194</v>
      </c>
      <c r="E14" s="234">
        <v>1.4750000000000001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4">
        <v>0</v>
      </c>
      <c r="O14" s="234">
        <f>ROUND(E14*N14,2)</f>
        <v>0</v>
      </c>
      <c r="P14" s="234">
        <v>0</v>
      </c>
      <c r="Q14" s="234">
        <f>ROUND(E14*P14,2)</f>
        <v>0</v>
      </c>
      <c r="R14" s="236" t="s">
        <v>195</v>
      </c>
      <c r="S14" s="236" t="s">
        <v>196</v>
      </c>
      <c r="T14" s="237" t="s">
        <v>196</v>
      </c>
      <c r="U14" s="220">
        <v>0.64680000000000004</v>
      </c>
      <c r="V14" s="220">
        <f>ROUND(E14*U14,2)</f>
        <v>0.95</v>
      </c>
      <c r="W14" s="220"/>
      <c r="X14" s="220" t="s">
        <v>197</v>
      </c>
      <c r="Y14" s="220" t="s">
        <v>198</v>
      </c>
      <c r="Z14" s="210"/>
      <c r="AA14" s="210"/>
      <c r="AB14" s="210"/>
      <c r="AC14" s="210"/>
      <c r="AD14" s="210"/>
      <c r="AE14" s="210"/>
      <c r="AF14" s="210"/>
      <c r="AG14" s="210" t="s">
        <v>199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2" x14ac:dyDescent="0.2">
      <c r="A15" s="217"/>
      <c r="B15" s="218"/>
      <c r="C15" s="251" t="s">
        <v>474</v>
      </c>
      <c r="D15" s="239"/>
      <c r="E15" s="239"/>
      <c r="F15" s="239"/>
      <c r="G15" s="239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201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38" t="str">
        <f>C15</f>
        <v>zapažených i nezapažených s urovnáním dna do předepsaného profilu a spádu, s přehozením výkopku na přilehlém terénu na vzdálenost do 3 m od podélné osy rýhy nebo s naložením výkopku na dopravní prostředek.</v>
      </c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2" t="s">
        <v>212</v>
      </c>
      <c r="D16" s="221"/>
      <c r="E16" s="222"/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203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52" t="s">
        <v>487</v>
      </c>
      <c r="D17" s="221"/>
      <c r="E17" s="222"/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203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52" t="s">
        <v>1366</v>
      </c>
      <c r="D18" s="221"/>
      <c r="E18" s="222">
        <v>1.4750000000000001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203</v>
      </c>
      <c r="AH18" s="210">
        <v>5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31">
        <v>3</v>
      </c>
      <c r="B19" s="232" t="s">
        <v>215</v>
      </c>
      <c r="C19" s="250" t="s">
        <v>216</v>
      </c>
      <c r="D19" s="233" t="s">
        <v>194</v>
      </c>
      <c r="E19" s="234">
        <v>2.95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4">
        <v>0</v>
      </c>
      <c r="O19" s="234">
        <f>ROUND(E19*N19,2)</f>
        <v>0</v>
      </c>
      <c r="P19" s="234">
        <v>0</v>
      </c>
      <c r="Q19" s="234">
        <f>ROUND(E19*P19,2)</f>
        <v>0</v>
      </c>
      <c r="R19" s="236" t="s">
        <v>195</v>
      </c>
      <c r="S19" s="236" t="s">
        <v>196</v>
      </c>
      <c r="T19" s="237" t="s">
        <v>196</v>
      </c>
      <c r="U19" s="220">
        <v>1.0999999999999999E-2</v>
      </c>
      <c r="V19" s="220">
        <f>ROUND(E19*U19,2)</f>
        <v>0.03</v>
      </c>
      <c r="W19" s="220"/>
      <c r="X19" s="220" t="s">
        <v>197</v>
      </c>
      <c r="Y19" s="220" t="s">
        <v>198</v>
      </c>
      <c r="Z19" s="210"/>
      <c r="AA19" s="210"/>
      <c r="AB19" s="210"/>
      <c r="AC19" s="210"/>
      <c r="AD19" s="210"/>
      <c r="AE19" s="210"/>
      <c r="AF19" s="210"/>
      <c r="AG19" s="210" t="s">
        <v>199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1" t="s">
        <v>491</v>
      </c>
      <c r="D20" s="239"/>
      <c r="E20" s="239"/>
      <c r="F20" s="239"/>
      <c r="G20" s="239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201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38" t="str">
        <f>C20</f>
        <v>po suchu, bez ohledu na druh dopravního prostředku, bez naložení výkopku, avšak se složením bez rozhrnutí,</v>
      </c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52" t="s">
        <v>218</v>
      </c>
      <c r="D21" s="221"/>
      <c r="E21" s="222"/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203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52" t="s">
        <v>219</v>
      </c>
      <c r="D22" s="221"/>
      <c r="E22" s="222"/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203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52" t="s">
        <v>1367</v>
      </c>
      <c r="D23" s="221"/>
      <c r="E23" s="222">
        <v>2.95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203</v>
      </c>
      <c r="AH23" s="210">
        <v>5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31">
        <v>4</v>
      </c>
      <c r="B24" s="232" t="s">
        <v>221</v>
      </c>
      <c r="C24" s="250" t="s">
        <v>222</v>
      </c>
      <c r="D24" s="233" t="s">
        <v>194</v>
      </c>
      <c r="E24" s="234">
        <v>14.75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4">
        <v>0</v>
      </c>
      <c r="O24" s="234">
        <f>ROUND(E24*N24,2)</f>
        <v>0</v>
      </c>
      <c r="P24" s="234">
        <v>0</v>
      </c>
      <c r="Q24" s="234">
        <f>ROUND(E24*P24,2)</f>
        <v>0</v>
      </c>
      <c r="R24" s="236" t="s">
        <v>195</v>
      </c>
      <c r="S24" s="236" t="s">
        <v>196</v>
      </c>
      <c r="T24" s="237" t="s">
        <v>196</v>
      </c>
      <c r="U24" s="220">
        <v>0</v>
      </c>
      <c r="V24" s="220">
        <f>ROUND(E24*U24,2)</f>
        <v>0</v>
      </c>
      <c r="W24" s="220"/>
      <c r="X24" s="220" t="s">
        <v>197</v>
      </c>
      <c r="Y24" s="220" t="s">
        <v>198</v>
      </c>
      <c r="Z24" s="210"/>
      <c r="AA24" s="210"/>
      <c r="AB24" s="210"/>
      <c r="AC24" s="210"/>
      <c r="AD24" s="210"/>
      <c r="AE24" s="210"/>
      <c r="AF24" s="210"/>
      <c r="AG24" s="210" t="s">
        <v>199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51" t="s">
        <v>491</v>
      </c>
      <c r="D25" s="239"/>
      <c r="E25" s="239"/>
      <c r="F25" s="239"/>
      <c r="G25" s="239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201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38" t="str">
        <f>C25</f>
        <v>po suchu, bez ohledu na druh dopravního prostředku, bez naložení výkopku, avšak se složením bez rozhrnutí,</v>
      </c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52" t="s">
        <v>223</v>
      </c>
      <c r="D26" s="221"/>
      <c r="E26" s="222"/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203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52" t="s">
        <v>224</v>
      </c>
      <c r="D27" s="221"/>
      <c r="E27" s="222"/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203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52" t="s">
        <v>1368</v>
      </c>
      <c r="D28" s="221"/>
      <c r="E28" s="222">
        <v>14.75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203</v>
      </c>
      <c r="AH28" s="210">
        <v>5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31">
        <v>5</v>
      </c>
      <c r="B29" s="232" t="s">
        <v>226</v>
      </c>
      <c r="C29" s="250" t="s">
        <v>227</v>
      </c>
      <c r="D29" s="233" t="s">
        <v>194</v>
      </c>
      <c r="E29" s="234">
        <v>2.95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4">
        <v>0</v>
      </c>
      <c r="O29" s="234">
        <f>ROUND(E29*N29,2)</f>
        <v>0</v>
      </c>
      <c r="P29" s="234">
        <v>0</v>
      </c>
      <c r="Q29" s="234">
        <f>ROUND(E29*P29,2)</f>
        <v>0</v>
      </c>
      <c r="R29" s="236" t="s">
        <v>195</v>
      </c>
      <c r="S29" s="236" t="s">
        <v>196</v>
      </c>
      <c r="T29" s="237" t="s">
        <v>196</v>
      </c>
      <c r="U29" s="220">
        <v>8.9999999999999993E-3</v>
      </c>
      <c r="V29" s="220">
        <f>ROUND(E29*U29,2)</f>
        <v>0.03</v>
      </c>
      <c r="W29" s="220"/>
      <c r="X29" s="220" t="s">
        <v>197</v>
      </c>
      <c r="Y29" s="220" t="s">
        <v>198</v>
      </c>
      <c r="Z29" s="210"/>
      <c r="AA29" s="210"/>
      <c r="AB29" s="210"/>
      <c r="AC29" s="210"/>
      <c r="AD29" s="210"/>
      <c r="AE29" s="210"/>
      <c r="AF29" s="210"/>
      <c r="AG29" s="210" t="s">
        <v>228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2" t="s">
        <v>229</v>
      </c>
      <c r="D30" s="221"/>
      <c r="E30" s="222"/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203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52" t="s">
        <v>230</v>
      </c>
      <c r="D31" s="221"/>
      <c r="E31" s="222"/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203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52" t="s">
        <v>1369</v>
      </c>
      <c r="D32" s="221"/>
      <c r="E32" s="222">
        <v>2.95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203</v>
      </c>
      <c r="AH32" s="210">
        <v>5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1">
        <v>6</v>
      </c>
      <c r="B33" s="232" t="s">
        <v>232</v>
      </c>
      <c r="C33" s="250" t="s">
        <v>233</v>
      </c>
      <c r="D33" s="233" t="s">
        <v>234</v>
      </c>
      <c r="E33" s="234">
        <v>29.5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4">
        <v>0</v>
      </c>
      <c r="O33" s="234">
        <f>ROUND(E33*N33,2)</f>
        <v>0</v>
      </c>
      <c r="P33" s="234">
        <v>0</v>
      </c>
      <c r="Q33" s="234">
        <f>ROUND(E33*P33,2)</f>
        <v>0</v>
      </c>
      <c r="R33" s="236" t="s">
        <v>195</v>
      </c>
      <c r="S33" s="236" t="s">
        <v>196</v>
      </c>
      <c r="T33" s="237" t="s">
        <v>196</v>
      </c>
      <c r="U33" s="220">
        <v>1.7999999999999999E-2</v>
      </c>
      <c r="V33" s="220">
        <f>ROUND(E33*U33,2)</f>
        <v>0.53</v>
      </c>
      <c r="W33" s="220"/>
      <c r="X33" s="220" t="s">
        <v>197</v>
      </c>
      <c r="Y33" s="220" t="s">
        <v>198</v>
      </c>
      <c r="Z33" s="210"/>
      <c r="AA33" s="210"/>
      <c r="AB33" s="210"/>
      <c r="AC33" s="210"/>
      <c r="AD33" s="210"/>
      <c r="AE33" s="210"/>
      <c r="AF33" s="210"/>
      <c r="AG33" s="210" t="s">
        <v>228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1" t="s">
        <v>235</v>
      </c>
      <c r="D34" s="239"/>
      <c r="E34" s="239"/>
      <c r="F34" s="239"/>
      <c r="G34" s="239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201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52" t="s">
        <v>236</v>
      </c>
      <c r="D35" s="221"/>
      <c r="E35" s="222"/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203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52" t="s">
        <v>1370</v>
      </c>
      <c r="D36" s="221"/>
      <c r="E36" s="222"/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203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52" t="s">
        <v>1371</v>
      </c>
      <c r="D37" s="221"/>
      <c r="E37" s="222">
        <v>29.5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203</v>
      </c>
      <c r="AH37" s="210">
        <v>5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1">
        <v>7</v>
      </c>
      <c r="B38" s="232" t="s">
        <v>239</v>
      </c>
      <c r="C38" s="250" t="s">
        <v>240</v>
      </c>
      <c r="D38" s="233" t="s">
        <v>194</v>
      </c>
      <c r="E38" s="234">
        <v>2.95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21</v>
      </c>
      <c r="M38" s="236">
        <f>G38*(1+L38/100)</f>
        <v>0</v>
      </c>
      <c r="N38" s="234">
        <v>0</v>
      </c>
      <c r="O38" s="234">
        <f>ROUND(E38*N38,2)</f>
        <v>0</v>
      </c>
      <c r="P38" s="234">
        <v>0</v>
      </c>
      <c r="Q38" s="234">
        <f>ROUND(E38*P38,2)</f>
        <v>0</v>
      </c>
      <c r="R38" s="236" t="s">
        <v>195</v>
      </c>
      <c r="S38" s="236" t="s">
        <v>196</v>
      </c>
      <c r="T38" s="237" t="s">
        <v>196</v>
      </c>
      <c r="U38" s="220">
        <v>0</v>
      </c>
      <c r="V38" s="220">
        <f>ROUND(E38*U38,2)</f>
        <v>0</v>
      </c>
      <c r="W38" s="220"/>
      <c r="X38" s="220" t="s">
        <v>197</v>
      </c>
      <c r="Y38" s="220" t="s">
        <v>198</v>
      </c>
      <c r="Z38" s="210"/>
      <c r="AA38" s="210"/>
      <c r="AB38" s="210"/>
      <c r="AC38" s="210"/>
      <c r="AD38" s="210"/>
      <c r="AE38" s="210"/>
      <c r="AF38" s="210"/>
      <c r="AG38" s="210" t="s">
        <v>199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2" t="s">
        <v>241</v>
      </c>
      <c r="D39" s="221"/>
      <c r="E39" s="222"/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203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52" t="s">
        <v>230</v>
      </c>
      <c r="D40" s="221"/>
      <c r="E40" s="222"/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203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52" t="s">
        <v>1369</v>
      </c>
      <c r="D41" s="221"/>
      <c r="E41" s="222">
        <v>2.95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203</v>
      </c>
      <c r="AH41" s="210">
        <v>5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31">
        <v>8</v>
      </c>
      <c r="B42" s="232" t="s">
        <v>242</v>
      </c>
      <c r="C42" s="250" t="s">
        <v>243</v>
      </c>
      <c r="D42" s="233" t="s">
        <v>234</v>
      </c>
      <c r="E42" s="234">
        <v>29.5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4">
        <v>0</v>
      </c>
      <c r="O42" s="234">
        <f>ROUND(E42*N42,2)</f>
        <v>0</v>
      </c>
      <c r="P42" s="234">
        <v>0</v>
      </c>
      <c r="Q42" s="234">
        <f>ROUND(E42*P42,2)</f>
        <v>0</v>
      </c>
      <c r="R42" s="236" t="s">
        <v>195</v>
      </c>
      <c r="S42" s="236" t="s">
        <v>196</v>
      </c>
      <c r="T42" s="237" t="s">
        <v>196</v>
      </c>
      <c r="U42" s="220">
        <v>0.15</v>
      </c>
      <c r="V42" s="220">
        <f>ROUND(E42*U42,2)</f>
        <v>4.43</v>
      </c>
      <c r="W42" s="220"/>
      <c r="X42" s="220" t="s">
        <v>197</v>
      </c>
      <c r="Y42" s="220" t="s">
        <v>198</v>
      </c>
      <c r="Z42" s="210"/>
      <c r="AA42" s="210"/>
      <c r="AB42" s="210"/>
      <c r="AC42" s="210"/>
      <c r="AD42" s="210"/>
      <c r="AE42" s="210"/>
      <c r="AF42" s="210"/>
      <c r="AG42" s="210" t="s">
        <v>199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51" t="s">
        <v>244</v>
      </c>
      <c r="D43" s="239"/>
      <c r="E43" s="239"/>
      <c r="F43" s="239"/>
      <c r="G43" s="239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201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38" t="str">
        <f>C43</f>
        <v>z rostlé horniny tř.1 - 4 pod násypy z hornin soudržných do 92% PS a hornin nesoudržných sypkých relativní ulehlosti I(d) do 0,8</v>
      </c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52" t="s">
        <v>245</v>
      </c>
      <c r="D44" s="221"/>
      <c r="E44" s="222"/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203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52" t="s">
        <v>1372</v>
      </c>
      <c r="D45" s="221"/>
      <c r="E45" s="222">
        <v>29.5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203</v>
      </c>
      <c r="AH45" s="210">
        <v>5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">
      <c r="A46" s="224" t="s">
        <v>190</v>
      </c>
      <c r="B46" s="225" t="s">
        <v>118</v>
      </c>
      <c r="C46" s="249" t="s">
        <v>119</v>
      </c>
      <c r="D46" s="226"/>
      <c r="E46" s="227"/>
      <c r="F46" s="228"/>
      <c r="G46" s="228">
        <f>SUMIF(AG47:AG67,"&lt;&gt;NOR",G47:G67)</f>
        <v>0</v>
      </c>
      <c r="H46" s="228"/>
      <c r="I46" s="228">
        <f>SUM(I47:I67)</f>
        <v>0</v>
      </c>
      <c r="J46" s="228"/>
      <c r="K46" s="228">
        <f>SUM(K47:K67)</f>
        <v>0</v>
      </c>
      <c r="L46" s="228"/>
      <c r="M46" s="228">
        <f>SUM(M47:M67)</f>
        <v>0</v>
      </c>
      <c r="N46" s="227"/>
      <c r="O46" s="227">
        <f>SUM(O47:O67)</f>
        <v>0</v>
      </c>
      <c r="P46" s="227"/>
      <c r="Q46" s="227">
        <f>SUM(Q47:Q67)</f>
        <v>9.3600000000000012</v>
      </c>
      <c r="R46" s="228"/>
      <c r="S46" s="228"/>
      <c r="T46" s="229"/>
      <c r="U46" s="223"/>
      <c r="V46" s="223">
        <f>SUM(V47:V67)</f>
        <v>5.62</v>
      </c>
      <c r="W46" s="223"/>
      <c r="X46" s="223"/>
      <c r="Y46" s="223"/>
      <c r="AG46" t="s">
        <v>191</v>
      </c>
    </row>
    <row r="47" spans="1:60" ht="22.5" outlineLevel="1" x14ac:dyDescent="0.2">
      <c r="A47" s="231">
        <v>9</v>
      </c>
      <c r="B47" s="232" t="s">
        <v>252</v>
      </c>
      <c r="C47" s="250" t="s">
        <v>253</v>
      </c>
      <c r="D47" s="233" t="s">
        <v>234</v>
      </c>
      <c r="E47" s="234">
        <v>38.549999999999997</v>
      </c>
      <c r="F47" s="235"/>
      <c r="G47" s="236">
        <f>ROUND(E47*F47,2)</f>
        <v>0</v>
      </c>
      <c r="H47" s="235"/>
      <c r="I47" s="236">
        <f>ROUND(E47*H47,2)</f>
        <v>0</v>
      </c>
      <c r="J47" s="235"/>
      <c r="K47" s="236">
        <f>ROUND(E47*J47,2)</f>
        <v>0</v>
      </c>
      <c r="L47" s="236">
        <v>21</v>
      </c>
      <c r="M47" s="236">
        <f>G47*(1+L47/100)</f>
        <v>0</v>
      </c>
      <c r="N47" s="234">
        <v>0</v>
      </c>
      <c r="O47" s="234">
        <f>ROUND(E47*N47,2)</f>
        <v>0</v>
      </c>
      <c r="P47" s="234">
        <v>0.11</v>
      </c>
      <c r="Q47" s="234">
        <f>ROUND(E47*P47,2)</f>
        <v>4.24</v>
      </c>
      <c r="R47" s="236" t="s">
        <v>249</v>
      </c>
      <c r="S47" s="236" t="s">
        <v>196</v>
      </c>
      <c r="T47" s="237" t="s">
        <v>196</v>
      </c>
      <c r="U47" s="220">
        <v>0.08</v>
      </c>
      <c r="V47" s="220">
        <f>ROUND(E47*U47,2)</f>
        <v>3.08</v>
      </c>
      <c r="W47" s="220"/>
      <c r="X47" s="220" t="s">
        <v>197</v>
      </c>
      <c r="Y47" s="220" t="s">
        <v>198</v>
      </c>
      <c r="Z47" s="210"/>
      <c r="AA47" s="210"/>
      <c r="AB47" s="210"/>
      <c r="AC47" s="210"/>
      <c r="AD47" s="210"/>
      <c r="AE47" s="210"/>
      <c r="AF47" s="210"/>
      <c r="AG47" s="210" t="s">
        <v>228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2" x14ac:dyDescent="0.2">
      <c r="A48" s="217"/>
      <c r="B48" s="218"/>
      <c r="C48" s="251" t="s">
        <v>254</v>
      </c>
      <c r="D48" s="239"/>
      <c r="E48" s="239"/>
      <c r="F48" s="239"/>
      <c r="G48" s="239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201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38" t="str">
        <f>C48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2" t="s">
        <v>255</v>
      </c>
      <c r="D49" s="221"/>
      <c r="E49" s="222"/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203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17"/>
      <c r="B50" s="218"/>
      <c r="C50" s="252" t="s">
        <v>1373</v>
      </c>
      <c r="D50" s="221"/>
      <c r="E50" s="222">
        <v>38.549999999999997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203</v>
      </c>
      <c r="AH50" s="210">
        <v>5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33.75" outlineLevel="1" x14ac:dyDescent="0.2">
      <c r="A51" s="231">
        <v>10</v>
      </c>
      <c r="B51" s="232" t="s">
        <v>263</v>
      </c>
      <c r="C51" s="250" t="s">
        <v>264</v>
      </c>
      <c r="D51" s="233" t="s">
        <v>234</v>
      </c>
      <c r="E51" s="234">
        <v>38.549999999999997</v>
      </c>
      <c r="F51" s="235"/>
      <c r="G51" s="236">
        <f>ROUND(E51*F51,2)</f>
        <v>0</v>
      </c>
      <c r="H51" s="235"/>
      <c r="I51" s="236">
        <f>ROUND(E51*H51,2)</f>
        <v>0</v>
      </c>
      <c r="J51" s="235"/>
      <c r="K51" s="236">
        <f>ROUND(E51*J51,2)</f>
        <v>0</v>
      </c>
      <c r="L51" s="236">
        <v>21</v>
      </c>
      <c r="M51" s="236">
        <f>G51*(1+L51/100)</f>
        <v>0</v>
      </c>
      <c r="N51" s="234">
        <v>0</v>
      </c>
      <c r="O51" s="234">
        <f>ROUND(E51*N51,2)</f>
        <v>0</v>
      </c>
      <c r="P51" s="234">
        <v>0.11</v>
      </c>
      <c r="Q51" s="234">
        <f>ROUND(E51*P51,2)</f>
        <v>4.24</v>
      </c>
      <c r="R51" s="236" t="s">
        <v>249</v>
      </c>
      <c r="S51" s="236" t="s">
        <v>196</v>
      </c>
      <c r="T51" s="237" t="s">
        <v>196</v>
      </c>
      <c r="U51" s="220">
        <v>5.1499999999999997E-2</v>
      </c>
      <c r="V51" s="220">
        <f>ROUND(E51*U51,2)</f>
        <v>1.99</v>
      </c>
      <c r="W51" s="220"/>
      <c r="X51" s="220" t="s">
        <v>197</v>
      </c>
      <c r="Y51" s="220" t="s">
        <v>198</v>
      </c>
      <c r="Z51" s="210"/>
      <c r="AA51" s="210"/>
      <c r="AB51" s="210"/>
      <c r="AC51" s="210"/>
      <c r="AD51" s="210"/>
      <c r="AE51" s="210"/>
      <c r="AF51" s="210"/>
      <c r="AG51" s="210" t="s">
        <v>228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2" x14ac:dyDescent="0.2">
      <c r="A52" s="217"/>
      <c r="B52" s="218"/>
      <c r="C52" s="251" t="s">
        <v>254</v>
      </c>
      <c r="D52" s="239"/>
      <c r="E52" s="239"/>
      <c r="F52" s="239"/>
      <c r="G52" s="239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201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38" t="str">
        <f>C52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52" t="s">
        <v>265</v>
      </c>
      <c r="D53" s="221"/>
      <c r="E53" s="222"/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203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52" t="s">
        <v>304</v>
      </c>
      <c r="D54" s="221"/>
      <c r="E54" s="222"/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203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52" t="s">
        <v>1374</v>
      </c>
      <c r="D55" s="221"/>
      <c r="E55" s="222"/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203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52" t="s">
        <v>1375</v>
      </c>
      <c r="D56" s="221"/>
      <c r="E56" s="222">
        <v>12.75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203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52" t="s">
        <v>1376</v>
      </c>
      <c r="D57" s="221"/>
      <c r="E57" s="222">
        <v>25.8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203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1">
        <v>11</v>
      </c>
      <c r="B58" s="232" t="s">
        <v>268</v>
      </c>
      <c r="C58" s="250" t="s">
        <v>269</v>
      </c>
      <c r="D58" s="233" t="s">
        <v>234</v>
      </c>
      <c r="E58" s="234">
        <v>153.56</v>
      </c>
      <c r="F58" s="235"/>
      <c r="G58" s="236">
        <f>ROUND(E58*F58,2)</f>
        <v>0</v>
      </c>
      <c r="H58" s="235"/>
      <c r="I58" s="236">
        <f>ROUND(E58*H58,2)</f>
        <v>0</v>
      </c>
      <c r="J58" s="235"/>
      <c r="K58" s="236">
        <f>ROUND(E58*J58,2)</f>
        <v>0</v>
      </c>
      <c r="L58" s="236">
        <v>21</v>
      </c>
      <c r="M58" s="236">
        <f>G58*(1+L58/100)</f>
        <v>0</v>
      </c>
      <c r="N58" s="234">
        <v>0</v>
      </c>
      <c r="O58" s="234">
        <f>ROUND(E58*N58,2)</f>
        <v>0</v>
      </c>
      <c r="P58" s="234">
        <v>0</v>
      </c>
      <c r="Q58" s="234">
        <f>ROUND(E58*P58,2)</f>
        <v>0</v>
      </c>
      <c r="R58" s="236" t="s">
        <v>249</v>
      </c>
      <c r="S58" s="236" t="s">
        <v>196</v>
      </c>
      <c r="T58" s="237" t="s">
        <v>196</v>
      </c>
      <c r="U58" s="220">
        <v>2E-3</v>
      </c>
      <c r="V58" s="220">
        <f>ROUND(E58*U58,2)</f>
        <v>0.31</v>
      </c>
      <c r="W58" s="220"/>
      <c r="X58" s="220" t="s">
        <v>197</v>
      </c>
      <c r="Y58" s="220" t="s">
        <v>198</v>
      </c>
      <c r="Z58" s="210"/>
      <c r="AA58" s="210"/>
      <c r="AB58" s="210"/>
      <c r="AC58" s="210"/>
      <c r="AD58" s="210"/>
      <c r="AE58" s="210"/>
      <c r="AF58" s="210"/>
      <c r="AG58" s="210" t="s">
        <v>199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52" t="s">
        <v>270</v>
      </c>
      <c r="D59" s="221"/>
      <c r="E59" s="222"/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203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52" t="s">
        <v>256</v>
      </c>
      <c r="D60" s="221"/>
      <c r="E60" s="222"/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203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52" t="s">
        <v>1377</v>
      </c>
      <c r="D61" s="221"/>
      <c r="E61" s="222">
        <v>13.96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203</v>
      </c>
      <c r="AH61" s="210">
        <v>5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52" t="s">
        <v>266</v>
      </c>
      <c r="D62" s="221"/>
      <c r="E62" s="222"/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203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52" t="s">
        <v>1378</v>
      </c>
      <c r="D63" s="221"/>
      <c r="E63" s="222">
        <v>139.6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203</v>
      </c>
      <c r="AH63" s="210">
        <v>5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1">
        <v>12</v>
      </c>
      <c r="B64" s="232" t="s">
        <v>271</v>
      </c>
      <c r="C64" s="250" t="s">
        <v>272</v>
      </c>
      <c r="D64" s="233" t="s">
        <v>234</v>
      </c>
      <c r="E64" s="234">
        <v>6.98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4">
        <v>0</v>
      </c>
      <c r="O64" s="234">
        <f>ROUND(E64*N64,2)</f>
        <v>0</v>
      </c>
      <c r="P64" s="234">
        <v>0.126</v>
      </c>
      <c r="Q64" s="234">
        <f>ROUND(E64*P64,2)</f>
        <v>0.88</v>
      </c>
      <c r="R64" s="236" t="s">
        <v>249</v>
      </c>
      <c r="S64" s="236" t="s">
        <v>196</v>
      </c>
      <c r="T64" s="237" t="s">
        <v>196</v>
      </c>
      <c r="U64" s="220">
        <v>3.4000000000000002E-2</v>
      </c>
      <c r="V64" s="220">
        <f>ROUND(E64*U64,2)</f>
        <v>0.24</v>
      </c>
      <c r="W64" s="220"/>
      <c r="X64" s="220" t="s">
        <v>197</v>
      </c>
      <c r="Y64" s="220" t="s">
        <v>198</v>
      </c>
      <c r="Z64" s="210"/>
      <c r="AA64" s="210"/>
      <c r="AB64" s="210"/>
      <c r="AC64" s="210"/>
      <c r="AD64" s="210"/>
      <c r="AE64" s="210"/>
      <c r="AF64" s="210"/>
      <c r="AG64" s="210" t="s">
        <v>199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52" t="s">
        <v>273</v>
      </c>
      <c r="D65" s="221"/>
      <c r="E65" s="222"/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203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17"/>
      <c r="B66" s="218"/>
      <c r="C66" s="252" t="s">
        <v>274</v>
      </c>
      <c r="D66" s="221"/>
      <c r="E66" s="222"/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203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52" t="s">
        <v>1379</v>
      </c>
      <c r="D67" s="221"/>
      <c r="E67" s="222">
        <v>6.98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203</v>
      </c>
      <c r="AH67" s="210">
        <v>5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x14ac:dyDescent="0.2">
      <c r="A68" s="224" t="s">
        <v>190</v>
      </c>
      <c r="B68" s="225" t="s">
        <v>134</v>
      </c>
      <c r="C68" s="249" t="s">
        <v>135</v>
      </c>
      <c r="D68" s="226"/>
      <c r="E68" s="227"/>
      <c r="F68" s="228"/>
      <c r="G68" s="228">
        <f>SUMIF(AG69:AG107,"&lt;&gt;NOR",G69:G107)</f>
        <v>0</v>
      </c>
      <c r="H68" s="228"/>
      <c r="I68" s="228">
        <f>SUM(I69:I107)</f>
        <v>0</v>
      </c>
      <c r="J68" s="228"/>
      <c r="K68" s="228">
        <f>SUM(K69:K107)</f>
        <v>0</v>
      </c>
      <c r="L68" s="228"/>
      <c r="M68" s="228">
        <f>SUM(M69:M107)</f>
        <v>0</v>
      </c>
      <c r="N68" s="227"/>
      <c r="O68" s="227">
        <f>SUM(O69:O107)</f>
        <v>44.63</v>
      </c>
      <c r="P68" s="227"/>
      <c r="Q68" s="227">
        <f>SUM(Q69:Q107)</f>
        <v>0</v>
      </c>
      <c r="R68" s="228"/>
      <c r="S68" s="228"/>
      <c r="T68" s="229"/>
      <c r="U68" s="223"/>
      <c r="V68" s="223">
        <f>SUM(V69:V107)</f>
        <v>19.75</v>
      </c>
      <c r="W68" s="223"/>
      <c r="X68" s="223"/>
      <c r="Y68" s="223"/>
      <c r="AG68" t="s">
        <v>191</v>
      </c>
    </row>
    <row r="69" spans="1:60" ht="22.5" outlineLevel="1" x14ac:dyDescent="0.2">
      <c r="A69" s="231">
        <v>13</v>
      </c>
      <c r="B69" s="232" t="s">
        <v>279</v>
      </c>
      <c r="C69" s="250" t="s">
        <v>280</v>
      </c>
      <c r="D69" s="233" t="s">
        <v>234</v>
      </c>
      <c r="E69" s="234">
        <v>134.16</v>
      </c>
      <c r="F69" s="235"/>
      <c r="G69" s="236">
        <f>ROUND(E69*F69,2)</f>
        <v>0</v>
      </c>
      <c r="H69" s="235"/>
      <c r="I69" s="236">
        <f>ROUND(E69*H69,2)</f>
        <v>0</v>
      </c>
      <c r="J69" s="235"/>
      <c r="K69" s="236">
        <f>ROUND(E69*J69,2)</f>
        <v>0</v>
      </c>
      <c r="L69" s="236">
        <v>21</v>
      </c>
      <c r="M69" s="236">
        <f>G69*(1+L69/100)</f>
        <v>0</v>
      </c>
      <c r="N69" s="234">
        <v>0.13188</v>
      </c>
      <c r="O69" s="234">
        <f>ROUND(E69*N69,2)</f>
        <v>17.690000000000001</v>
      </c>
      <c r="P69" s="234">
        <v>0</v>
      </c>
      <c r="Q69" s="234">
        <f>ROUND(E69*P69,2)</f>
        <v>0</v>
      </c>
      <c r="R69" s="236" t="s">
        <v>249</v>
      </c>
      <c r="S69" s="236" t="s">
        <v>196</v>
      </c>
      <c r="T69" s="237" t="s">
        <v>196</v>
      </c>
      <c r="U69" s="220">
        <v>4.9000000000000002E-2</v>
      </c>
      <c r="V69" s="220">
        <f>ROUND(E69*U69,2)</f>
        <v>6.57</v>
      </c>
      <c r="W69" s="220"/>
      <c r="X69" s="220" t="s">
        <v>197</v>
      </c>
      <c r="Y69" s="220" t="s">
        <v>198</v>
      </c>
      <c r="Z69" s="210"/>
      <c r="AA69" s="210"/>
      <c r="AB69" s="210"/>
      <c r="AC69" s="210"/>
      <c r="AD69" s="210"/>
      <c r="AE69" s="210"/>
      <c r="AF69" s="210"/>
      <c r="AG69" s="210" t="s">
        <v>199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51" t="s">
        <v>281</v>
      </c>
      <c r="D70" s="239"/>
      <c r="E70" s="239"/>
      <c r="F70" s="239"/>
      <c r="G70" s="239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201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52" t="s">
        <v>286</v>
      </c>
      <c r="D71" s="221"/>
      <c r="E71" s="222"/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203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3" x14ac:dyDescent="0.2">
      <c r="A72" s="217"/>
      <c r="B72" s="218"/>
      <c r="C72" s="252" t="s">
        <v>1380</v>
      </c>
      <c r="D72" s="221"/>
      <c r="E72" s="222"/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203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52" t="s">
        <v>304</v>
      </c>
      <c r="D73" s="221"/>
      <c r="E73" s="222"/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203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17"/>
      <c r="B74" s="218"/>
      <c r="C74" s="252" t="s">
        <v>1381</v>
      </c>
      <c r="D74" s="221"/>
      <c r="E74" s="222"/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203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52" t="s">
        <v>1382</v>
      </c>
      <c r="D75" s="221"/>
      <c r="E75" s="222">
        <v>126.85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203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3" x14ac:dyDescent="0.2">
      <c r="A76" s="217"/>
      <c r="B76" s="218"/>
      <c r="C76" s="252" t="s">
        <v>1383</v>
      </c>
      <c r="D76" s="221"/>
      <c r="E76" s="222">
        <v>7.31</v>
      </c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203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1" x14ac:dyDescent="0.2">
      <c r="A77" s="231">
        <v>14</v>
      </c>
      <c r="B77" s="232" t="s">
        <v>285</v>
      </c>
      <c r="C77" s="250" t="s">
        <v>280</v>
      </c>
      <c r="D77" s="233" t="s">
        <v>234</v>
      </c>
      <c r="E77" s="234">
        <v>13.96</v>
      </c>
      <c r="F77" s="235"/>
      <c r="G77" s="236">
        <f>ROUND(E77*F77,2)</f>
        <v>0</v>
      </c>
      <c r="H77" s="235"/>
      <c r="I77" s="236">
        <f>ROUND(E77*H77,2)</f>
        <v>0</v>
      </c>
      <c r="J77" s="235"/>
      <c r="K77" s="236">
        <f>ROUND(E77*J77,2)</f>
        <v>0</v>
      </c>
      <c r="L77" s="236">
        <v>21</v>
      </c>
      <c r="M77" s="236">
        <f>G77*(1+L77/100)</f>
        <v>0</v>
      </c>
      <c r="N77" s="234">
        <v>0.13188</v>
      </c>
      <c r="O77" s="234">
        <f>ROUND(E77*N77,2)</f>
        <v>1.84</v>
      </c>
      <c r="P77" s="234">
        <v>0</v>
      </c>
      <c r="Q77" s="234">
        <f>ROUND(E77*P77,2)</f>
        <v>0</v>
      </c>
      <c r="R77" s="236" t="s">
        <v>249</v>
      </c>
      <c r="S77" s="236" t="s">
        <v>196</v>
      </c>
      <c r="T77" s="237" t="s">
        <v>196</v>
      </c>
      <c r="U77" s="220">
        <v>4.9000000000000002E-2</v>
      </c>
      <c r="V77" s="220">
        <f>ROUND(E77*U77,2)</f>
        <v>0.68</v>
      </c>
      <c r="W77" s="220"/>
      <c r="X77" s="220" t="s">
        <v>197</v>
      </c>
      <c r="Y77" s="220" t="s">
        <v>198</v>
      </c>
      <c r="Z77" s="210"/>
      <c r="AA77" s="210"/>
      <c r="AB77" s="210"/>
      <c r="AC77" s="210"/>
      <c r="AD77" s="210"/>
      <c r="AE77" s="210"/>
      <c r="AF77" s="210"/>
      <c r="AG77" s="210" t="s">
        <v>199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51" t="s">
        <v>281</v>
      </c>
      <c r="D78" s="239"/>
      <c r="E78" s="239"/>
      <c r="F78" s="239"/>
      <c r="G78" s="239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201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52" t="s">
        <v>286</v>
      </c>
      <c r="D79" s="221"/>
      <c r="E79" s="222"/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203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52" t="s">
        <v>287</v>
      </c>
      <c r="D80" s="221"/>
      <c r="E80" s="222"/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203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17"/>
      <c r="B81" s="218"/>
      <c r="C81" s="252" t="s">
        <v>1384</v>
      </c>
      <c r="D81" s="221"/>
      <c r="E81" s="222">
        <v>13.96</v>
      </c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203</v>
      </c>
      <c r="AH81" s="210">
        <v>5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31">
        <v>15</v>
      </c>
      <c r="B82" s="232" t="s">
        <v>1385</v>
      </c>
      <c r="C82" s="250" t="s">
        <v>1386</v>
      </c>
      <c r="D82" s="233" t="s">
        <v>234</v>
      </c>
      <c r="E82" s="234">
        <v>29.5</v>
      </c>
      <c r="F82" s="235"/>
      <c r="G82" s="236">
        <f>ROUND(E82*F82,2)</f>
        <v>0</v>
      </c>
      <c r="H82" s="235"/>
      <c r="I82" s="236">
        <f>ROUND(E82*H82,2)</f>
        <v>0</v>
      </c>
      <c r="J82" s="235"/>
      <c r="K82" s="236">
        <f>ROUND(E82*J82,2)</f>
        <v>0</v>
      </c>
      <c r="L82" s="236">
        <v>21</v>
      </c>
      <c r="M82" s="236">
        <f>G82*(1+L82/100)</f>
        <v>0</v>
      </c>
      <c r="N82" s="234">
        <v>0.19694999999999999</v>
      </c>
      <c r="O82" s="234">
        <f>ROUND(E82*N82,2)</f>
        <v>5.81</v>
      </c>
      <c r="P82" s="234">
        <v>0</v>
      </c>
      <c r="Q82" s="234">
        <f>ROUND(E82*P82,2)</f>
        <v>0</v>
      </c>
      <c r="R82" s="236" t="s">
        <v>249</v>
      </c>
      <c r="S82" s="236" t="s">
        <v>196</v>
      </c>
      <c r="T82" s="237" t="s">
        <v>196</v>
      </c>
      <c r="U82" s="220">
        <v>5.1999999999999998E-2</v>
      </c>
      <c r="V82" s="220">
        <f>ROUND(E82*U82,2)</f>
        <v>1.53</v>
      </c>
      <c r="W82" s="220"/>
      <c r="X82" s="220" t="s">
        <v>197</v>
      </c>
      <c r="Y82" s="220" t="s">
        <v>198</v>
      </c>
      <c r="Z82" s="210"/>
      <c r="AA82" s="210"/>
      <c r="AB82" s="210"/>
      <c r="AC82" s="210"/>
      <c r="AD82" s="210"/>
      <c r="AE82" s="210"/>
      <c r="AF82" s="210"/>
      <c r="AG82" s="210" t="s">
        <v>199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51" t="s">
        <v>281</v>
      </c>
      <c r="D83" s="239"/>
      <c r="E83" s="239"/>
      <c r="F83" s="239"/>
      <c r="G83" s="239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201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52" t="s">
        <v>1387</v>
      </c>
      <c r="D84" s="221"/>
      <c r="E84" s="222"/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203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17"/>
      <c r="B85" s="218"/>
      <c r="C85" s="252" t="s">
        <v>1388</v>
      </c>
      <c r="D85" s="221"/>
      <c r="E85" s="222"/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203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52" t="s">
        <v>304</v>
      </c>
      <c r="D86" s="221"/>
      <c r="E86" s="222"/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203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52" t="s">
        <v>1389</v>
      </c>
      <c r="D87" s="221"/>
      <c r="E87" s="222"/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203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52" t="s">
        <v>1390</v>
      </c>
      <c r="D88" s="221"/>
      <c r="E88" s="222">
        <v>59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203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65" t="s">
        <v>1391</v>
      </c>
      <c r="D89" s="263"/>
      <c r="E89" s="264">
        <v>-29.5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203</v>
      </c>
      <c r="AH89" s="210">
        <v>4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31">
        <v>16</v>
      </c>
      <c r="B90" s="232" t="s">
        <v>289</v>
      </c>
      <c r="C90" s="250" t="s">
        <v>290</v>
      </c>
      <c r="D90" s="233" t="s">
        <v>234</v>
      </c>
      <c r="E90" s="234">
        <v>153.56</v>
      </c>
      <c r="F90" s="235"/>
      <c r="G90" s="236">
        <f>ROUND(E90*F90,2)</f>
        <v>0</v>
      </c>
      <c r="H90" s="235"/>
      <c r="I90" s="236">
        <f>ROUND(E90*H90,2)</f>
        <v>0</v>
      </c>
      <c r="J90" s="235"/>
      <c r="K90" s="236">
        <f>ROUND(E90*J90,2)</f>
        <v>0</v>
      </c>
      <c r="L90" s="236">
        <v>21</v>
      </c>
      <c r="M90" s="236">
        <f>G90*(1+L90/100)</f>
        <v>0</v>
      </c>
      <c r="N90" s="234">
        <v>7.0200000000000002E-3</v>
      </c>
      <c r="O90" s="234">
        <f>ROUND(E90*N90,2)</f>
        <v>1.08</v>
      </c>
      <c r="P90" s="234">
        <v>0</v>
      </c>
      <c r="Q90" s="234">
        <f>ROUND(E90*P90,2)</f>
        <v>0</v>
      </c>
      <c r="R90" s="236" t="s">
        <v>249</v>
      </c>
      <c r="S90" s="236" t="s">
        <v>196</v>
      </c>
      <c r="T90" s="237" t="s">
        <v>196</v>
      </c>
      <c r="U90" s="220">
        <v>4.0000000000000001E-3</v>
      </c>
      <c r="V90" s="220">
        <f>ROUND(E90*U90,2)</f>
        <v>0.61</v>
      </c>
      <c r="W90" s="220"/>
      <c r="X90" s="220" t="s">
        <v>197</v>
      </c>
      <c r="Y90" s="220" t="s">
        <v>198</v>
      </c>
      <c r="Z90" s="210"/>
      <c r="AA90" s="210"/>
      <c r="AB90" s="210"/>
      <c r="AC90" s="210"/>
      <c r="AD90" s="210"/>
      <c r="AE90" s="210"/>
      <c r="AF90" s="210"/>
      <c r="AG90" s="210" t="s">
        <v>199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52" t="s">
        <v>291</v>
      </c>
      <c r="D91" s="221"/>
      <c r="E91" s="222"/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203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52" t="s">
        <v>296</v>
      </c>
      <c r="D92" s="221"/>
      <c r="E92" s="222"/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203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52" t="s">
        <v>1377</v>
      </c>
      <c r="D93" s="221"/>
      <c r="E93" s="222">
        <v>13.96</v>
      </c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203</v>
      </c>
      <c r="AH93" s="210">
        <v>5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52" t="s">
        <v>266</v>
      </c>
      <c r="D94" s="221"/>
      <c r="E94" s="222"/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203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17"/>
      <c r="B95" s="218"/>
      <c r="C95" s="252" t="s">
        <v>1378</v>
      </c>
      <c r="D95" s="221"/>
      <c r="E95" s="222">
        <v>139.6</v>
      </c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203</v>
      </c>
      <c r="AH95" s="210">
        <v>5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1" x14ac:dyDescent="0.2">
      <c r="A96" s="231">
        <v>17</v>
      </c>
      <c r="B96" s="232" t="s">
        <v>293</v>
      </c>
      <c r="C96" s="250" t="s">
        <v>294</v>
      </c>
      <c r="D96" s="233" t="s">
        <v>234</v>
      </c>
      <c r="E96" s="234">
        <v>153.56</v>
      </c>
      <c r="F96" s="235"/>
      <c r="G96" s="236">
        <f>ROUND(E96*F96,2)</f>
        <v>0</v>
      </c>
      <c r="H96" s="235"/>
      <c r="I96" s="236">
        <f>ROUND(E96*H96,2)</f>
        <v>0</v>
      </c>
      <c r="J96" s="235"/>
      <c r="K96" s="236">
        <f>ROUND(E96*J96,2)</f>
        <v>0</v>
      </c>
      <c r="L96" s="236">
        <v>21</v>
      </c>
      <c r="M96" s="236">
        <f>G96*(1+L96/100)</f>
        <v>0</v>
      </c>
      <c r="N96" s="234">
        <v>6.9999999999999999E-4</v>
      </c>
      <c r="O96" s="234">
        <f>ROUND(E96*N96,2)</f>
        <v>0.11</v>
      </c>
      <c r="P96" s="234">
        <v>0</v>
      </c>
      <c r="Q96" s="234">
        <f>ROUND(E96*P96,2)</f>
        <v>0</v>
      </c>
      <c r="R96" s="236" t="s">
        <v>249</v>
      </c>
      <c r="S96" s="236" t="s">
        <v>196</v>
      </c>
      <c r="T96" s="237" t="s">
        <v>196</v>
      </c>
      <c r="U96" s="220">
        <v>2E-3</v>
      </c>
      <c r="V96" s="220">
        <f>ROUND(E96*U96,2)</f>
        <v>0.31</v>
      </c>
      <c r="W96" s="220"/>
      <c r="X96" s="220" t="s">
        <v>197</v>
      </c>
      <c r="Y96" s="220" t="s">
        <v>198</v>
      </c>
      <c r="Z96" s="210"/>
      <c r="AA96" s="210"/>
      <c r="AB96" s="210"/>
      <c r="AC96" s="210"/>
      <c r="AD96" s="210"/>
      <c r="AE96" s="210"/>
      <c r="AF96" s="210"/>
      <c r="AG96" s="210" t="s">
        <v>199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17"/>
      <c r="B97" s="218"/>
      <c r="C97" s="252" t="s">
        <v>1392</v>
      </c>
      <c r="D97" s="221"/>
      <c r="E97" s="222"/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203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52" t="s">
        <v>296</v>
      </c>
      <c r="D98" s="221"/>
      <c r="E98" s="222"/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203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17"/>
      <c r="B99" s="218"/>
      <c r="C99" s="252" t="s">
        <v>1377</v>
      </c>
      <c r="D99" s="221"/>
      <c r="E99" s="222">
        <v>13.96</v>
      </c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203</v>
      </c>
      <c r="AH99" s="210">
        <v>5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52" t="s">
        <v>266</v>
      </c>
      <c r="D100" s="221"/>
      <c r="E100" s="222"/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203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52" t="s">
        <v>1378</v>
      </c>
      <c r="D101" s="221"/>
      <c r="E101" s="222">
        <v>139.6</v>
      </c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203</v>
      </c>
      <c r="AH101" s="210">
        <v>5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31">
        <v>18</v>
      </c>
      <c r="B102" s="232" t="s">
        <v>301</v>
      </c>
      <c r="C102" s="250" t="s">
        <v>302</v>
      </c>
      <c r="D102" s="233" t="s">
        <v>234</v>
      </c>
      <c r="E102" s="234">
        <v>139.6</v>
      </c>
      <c r="F102" s="235"/>
      <c r="G102" s="236">
        <f>ROUND(E102*F102,2)</f>
        <v>0</v>
      </c>
      <c r="H102" s="235"/>
      <c r="I102" s="236">
        <f>ROUND(E102*H102,2)</f>
        <v>0</v>
      </c>
      <c r="J102" s="235"/>
      <c r="K102" s="236">
        <f>ROUND(E102*J102,2)</f>
        <v>0</v>
      </c>
      <c r="L102" s="236">
        <v>21</v>
      </c>
      <c r="M102" s="236">
        <f>G102*(1+L102/100)</f>
        <v>0</v>
      </c>
      <c r="N102" s="234">
        <v>0.12966</v>
      </c>
      <c r="O102" s="234">
        <f>ROUND(E102*N102,2)</f>
        <v>18.100000000000001</v>
      </c>
      <c r="P102" s="234">
        <v>0</v>
      </c>
      <c r="Q102" s="234">
        <f>ROUND(E102*P102,2)</f>
        <v>0</v>
      </c>
      <c r="R102" s="236" t="s">
        <v>249</v>
      </c>
      <c r="S102" s="236" t="s">
        <v>196</v>
      </c>
      <c r="T102" s="237" t="s">
        <v>196</v>
      </c>
      <c r="U102" s="220">
        <v>7.1999999999999995E-2</v>
      </c>
      <c r="V102" s="220">
        <f>ROUND(E102*U102,2)</f>
        <v>10.050000000000001</v>
      </c>
      <c r="W102" s="220"/>
      <c r="X102" s="220" t="s">
        <v>197</v>
      </c>
      <c r="Y102" s="220" t="s">
        <v>198</v>
      </c>
      <c r="Z102" s="210"/>
      <c r="AA102" s="210"/>
      <c r="AB102" s="210"/>
      <c r="AC102" s="210"/>
      <c r="AD102" s="210"/>
      <c r="AE102" s="210"/>
      <c r="AF102" s="210"/>
      <c r="AG102" s="210" t="s">
        <v>199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17"/>
      <c r="B103" s="218"/>
      <c r="C103" s="252" t="s">
        <v>313</v>
      </c>
      <c r="D103" s="221"/>
      <c r="E103" s="222"/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203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52" t="s">
        <v>304</v>
      </c>
      <c r="D104" s="221"/>
      <c r="E104" s="222"/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203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52" t="s">
        <v>308</v>
      </c>
      <c r="D105" s="221"/>
      <c r="E105" s="222"/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203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52" t="s">
        <v>1375</v>
      </c>
      <c r="D106" s="221"/>
      <c r="E106" s="222">
        <v>12.75</v>
      </c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203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52" t="s">
        <v>1393</v>
      </c>
      <c r="D107" s="221"/>
      <c r="E107" s="222">
        <v>126.85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203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x14ac:dyDescent="0.2">
      <c r="A108" s="224" t="s">
        <v>190</v>
      </c>
      <c r="B108" s="225" t="s">
        <v>148</v>
      </c>
      <c r="C108" s="249" t="s">
        <v>149</v>
      </c>
      <c r="D108" s="226"/>
      <c r="E108" s="227"/>
      <c r="F108" s="228"/>
      <c r="G108" s="228">
        <f>SUMIF(AG109:AG129,"&lt;&gt;NOR",G109:G129)</f>
        <v>0</v>
      </c>
      <c r="H108" s="228"/>
      <c r="I108" s="228">
        <f>SUM(I109:I129)</f>
        <v>0</v>
      </c>
      <c r="J108" s="228"/>
      <c r="K108" s="228">
        <f>SUM(K109:K129)</f>
        <v>0</v>
      </c>
      <c r="L108" s="228"/>
      <c r="M108" s="228">
        <f>SUM(M109:M129)</f>
        <v>0</v>
      </c>
      <c r="N108" s="227"/>
      <c r="O108" s="227">
        <f>SUM(O109:O129)</f>
        <v>0.05</v>
      </c>
      <c r="P108" s="227"/>
      <c r="Q108" s="227">
        <f>SUM(Q109:Q129)</f>
        <v>0</v>
      </c>
      <c r="R108" s="228"/>
      <c r="S108" s="228"/>
      <c r="T108" s="229"/>
      <c r="U108" s="223"/>
      <c r="V108" s="223">
        <f>SUM(V109:V129)</f>
        <v>4</v>
      </c>
      <c r="W108" s="223"/>
      <c r="X108" s="223"/>
      <c r="Y108" s="223"/>
      <c r="AG108" t="s">
        <v>191</v>
      </c>
    </row>
    <row r="109" spans="1:60" outlineLevel="1" x14ac:dyDescent="0.2">
      <c r="A109" s="231">
        <v>19</v>
      </c>
      <c r="B109" s="232" t="s">
        <v>325</v>
      </c>
      <c r="C109" s="250" t="s">
        <v>326</v>
      </c>
      <c r="D109" s="233" t="s">
        <v>327</v>
      </c>
      <c r="E109" s="234">
        <v>11.5</v>
      </c>
      <c r="F109" s="235"/>
      <c r="G109" s="236">
        <f>ROUND(E109*F109,2)</f>
        <v>0</v>
      </c>
      <c r="H109" s="235"/>
      <c r="I109" s="236">
        <f>ROUND(E109*H109,2)</f>
        <v>0</v>
      </c>
      <c r="J109" s="235"/>
      <c r="K109" s="236">
        <f>ROUND(E109*J109,2)</f>
        <v>0</v>
      </c>
      <c r="L109" s="236">
        <v>21</v>
      </c>
      <c r="M109" s="236">
        <f>G109*(1+L109/100)</f>
        <v>0</v>
      </c>
      <c r="N109" s="234">
        <v>4.3E-3</v>
      </c>
      <c r="O109" s="234">
        <f>ROUND(E109*N109,2)</f>
        <v>0.05</v>
      </c>
      <c r="P109" s="234">
        <v>0</v>
      </c>
      <c r="Q109" s="234">
        <f>ROUND(E109*P109,2)</f>
        <v>0</v>
      </c>
      <c r="R109" s="236" t="s">
        <v>249</v>
      </c>
      <c r="S109" s="236" t="s">
        <v>196</v>
      </c>
      <c r="T109" s="237" t="s">
        <v>196</v>
      </c>
      <c r="U109" s="220">
        <v>0.20799999999999999</v>
      </c>
      <c r="V109" s="220">
        <f>ROUND(E109*U109,2)</f>
        <v>2.39</v>
      </c>
      <c r="W109" s="220"/>
      <c r="X109" s="220" t="s">
        <v>197</v>
      </c>
      <c r="Y109" s="220" t="s">
        <v>198</v>
      </c>
      <c r="Z109" s="210"/>
      <c r="AA109" s="210"/>
      <c r="AB109" s="210"/>
      <c r="AC109" s="210"/>
      <c r="AD109" s="210"/>
      <c r="AE109" s="210"/>
      <c r="AF109" s="210"/>
      <c r="AG109" s="210" t="s">
        <v>199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51" t="s">
        <v>328</v>
      </c>
      <c r="D110" s="239"/>
      <c r="E110" s="239"/>
      <c r="F110" s="239"/>
      <c r="G110" s="239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201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17"/>
      <c r="B111" s="218"/>
      <c r="C111" s="252" t="s">
        <v>329</v>
      </c>
      <c r="D111" s="221"/>
      <c r="E111" s="222"/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203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17"/>
      <c r="B112" s="218"/>
      <c r="C112" s="252" t="s">
        <v>1394</v>
      </c>
      <c r="D112" s="221"/>
      <c r="E112" s="222">
        <v>11.5</v>
      </c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203</v>
      </c>
      <c r="AH112" s="210">
        <v>5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31">
        <v>20</v>
      </c>
      <c r="B113" s="232" t="s">
        <v>331</v>
      </c>
      <c r="C113" s="250" t="s">
        <v>332</v>
      </c>
      <c r="D113" s="233" t="s">
        <v>327</v>
      </c>
      <c r="E113" s="234">
        <v>11.5</v>
      </c>
      <c r="F113" s="235"/>
      <c r="G113" s="236">
        <f>ROUND(E113*F113,2)</f>
        <v>0</v>
      </c>
      <c r="H113" s="235"/>
      <c r="I113" s="236">
        <f>ROUND(E113*H113,2)</f>
        <v>0</v>
      </c>
      <c r="J113" s="235"/>
      <c r="K113" s="236">
        <f>ROUND(E113*J113,2)</f>
        <v>0</v>
      </c>
      <c r="L113" s="236">
        <v>21</v>
      </c>
      <c r="M113" s="236">
        <f>G113*(1+L113/100)</f>
        <v>0</v>
      </c>
      <c r="N113" s="234">
        <v>1.0000000000000001E-5</v>
      </c>
      <c r="O113" s="234">
        <f>ROUND(E113*N113,2)</f>
        <v>0</v>
      </c>
      <c r="P113" s="234">
        <v>0</v>
      </c>
      <c r="Q113" s="234">
        <f>ROUND(E113*P113,2)</f>
        <v>0</v>
      </c>
      <c r="R113" s="236" t="s">
        <v>249</v>
      </c>
      <c r="S113" s="236" t="s">
        <v>196</v>
      </c>
      <c r="T113" s="237" t="s">
        <v>196</v>
      </c>
      <c r="U113" s="220">
        <v>3.5999999999999997E-2</v>
      </c>
      <c r="V113" s="220">
        <f>ROUND(E113*U113,2)</f>
        <v>0.41</v>
      </c>
      <c r="W113" s="220"/>
      <c r="X113" s="220" t="s">
        <v>197</v>
      </c>
      <c r="Y113" s="220" t="s">
        <v>198</v>
      </c>
      <c r="Z113" s="210"/>
      <c r="AA113" s="210"/>
      <c r="AB113" s="210"/>
      <c r="AC113" s="210"/>
      <c r="AD113" s="210"/>
      <c r="AE113" s="210"/>
      <c r="AF113" s="210"/>
      <c r="AG113" s="210" t="s">
        <v>199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17"/>
      <c r="B114" s="218"/>
      <c r="C114" s="251" t="s">
        <v>333</v>
      </c>
      <c r="D114" s="239"/>
      <c r="E114" s="239"/>
      <c r="F114" s="239"/>
      <c r="G114" s="239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201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52" t="s">
        <v>334</v>
      </c>
      <c r="D115" s="221"/>
      <c r="E115" s="222"/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203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52" t="s">
        <v>335</v>
      </c>
      <c r="D116" s="221"/>
      <c r="E116" s="222"/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203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17"/>
      <c r="B117" s="218"/>
      <c r="C117" s="252" t="s">
        <v>304</v>
      </c>
      <c r="D117" s="221"/>
      <c r="E117" s="222"/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203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17"/>
      <c r="B118" s="218"/>
      <c r="C118" s="252" t="s">
        <v>1395</v>
      </c>
      <c r="D118" s="221"/>
      <c r="E118" s="222">
        <v>8.5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203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52" t="s">
        <v>1396</v>
      </c>
      <c r="D119" s="221"/>
      <c r="E119" s="222">
        <v>3</v>
      </c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203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31">
        <v>21</v>
      </c>
      <c r="B120" s="232" t="s">
        <v>341</v>
      </c>
      <c r="C120" s="250" t="s">
        <v>342</v>
      </c>
      <c r="D120" s="233" t="s">
        <v>327</v>
      </c>
      <c r="E120" s="234">
        <v>11.5</v>
      </c>
      <c r="F120" s="235"/>
      <c r="G120" s="236">
        <f>ROUND(E120*F120,2)</f>
        <v>0</v>
      </c>
      <c r="H120" s="235"/>
      <c r="I120" s="236">
        <f>ROUND(E120*H120,2)</f>
        <v>0</v>
      </c>
      <c r="J120" s="235"/>
      <c r="K120" s="236">
        <f>ROUND(E120*J120,2)</f>
        <v>0</v>
      </c>
      <c r="L120" s="236">
        <v>21</v>
      </c>
      <c r="M120" s="236">
        <f>G120*(1+L120/100)</f>
        <v>0</v>
      </c>
      <c r="N120" s="234">
        <v>0</v>
      </c>
      <c r="O120" s="234">
        <f>ROUND(E120*N120,2)</f>
        <v>0</v>
      </c>
      <c r="P120" s="234">
        <v>0</v>
      </c>
      <c r="Q120" s="234">
        <f>ROUND(E120*P120,2)</f>
        <v>0</v>
      </c>
      <c r="R120" s="236" t="s">
        <v>249</v>
      </c>
      <c r="S120" s="236" t="s">
        <v>196</v>
      </c>
      <c r="T120" s="237" t="s">
        <v>196</v>
      </c>
      <c r="U120" s="220">
        <v>6.7000000000000004E-2</v>
      </c>
      <c r="V120" s="220">
        <f>ROUND(E120*U120,2)</f>
        <v>0.77</v>
      </c>
      <c r="W120" s="220"/>
      <c r="X120" s="220" t="s">
        <v>197</v>
      </c>
      <c r="Y120" s="220" t="s">
        <v>198</v>
      </c>
      <c r="Z120" s="210"/>
      <c r="AA120" s="210"/>
      <c r="AB120" s="210"/>
      <c r="AC120" s="210"/>
      <c r="AD120" s="210"/>
      <c r="AE120" s="210"/>
      <c r="AF120" s="210"/>
      <c r="AG120" s="210" t="s">
        <v>199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51" t="s">
        <v>343</v>
      </c>
      <c r="D121" s="239"/>
      <c r="E121" s="239"/>
      <c r="F121" s="239"/>
      <c r="G121" s="239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201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17"/>
      <c r="B122" s="218"/>
      <c r="C122" s="252" t="s">
        <v>344</v>
      </c>
      <c r="D122" s="221"/>
      <c r="E122" s="222"/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203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52" t="s">
        <v>335</v>
      </c>
      <c r="D123" s="221"/>
      <c r="E123" s="222"/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203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17"/>
      <c r="B124" s="218"/>
      <c r="C124" s="252" t="s">
        <v>1394</v>
      </c>
      <c r="D124" s="221"/>
      <c r="E124" s="222">
        <v>11.5</v>
      </c>
      <c r="F124" s="220"/>
      <c r="G124" s="22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203</v>
      </c>
      <c r="AH124" s="210">
        <v>5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31">
        <v>22</v>
      </c>
      <c r="B125" s="232" t="s">
        <v>345</v>
      </c>
      <c r="C125" s="250" t="s">
        <v>346</v>
      </c>
      <c r="D125" s="233" t="s">
        <v>327</v>
      </c>
      <c r="E125" s="234">
        <v>11.5</v>
      </c>
      <c r="F125" s="235"/>
      <c r="G125" s="236">
        <f>ROUND(E125*F125,2)</f>
        <v>0</v>
      </c>
      <c r="H125" s="235"/>
      <c r="I125" s="236">
        <f>ROUND(E125*H125,2)</f>
        <v>0</v>
      </c>
      <c r="J125" s="235"/>
      <c r="K125" s="236">
        <f>ROUND(E125*J125,2)</f>
        <v>0</v>
      </c>
      <c r="L125" s="236">
        <v>21</v>
      </c>
      <c r="M125" s="236">
        <f>G125*(1+L125/100)</f>
        <v>0</v>
      </c>
      <c r="N125" s="234">
        <v>0</v>
      </c>
      <c r="O125" s="234">
        <f>ROUND(E125*N125,2)</f>
        <v>0</v>
      </c>
      <c r="P125" s="234">
        <v>0</v>
      </c>
      <c r="Q125" s="234">
        <f>ROUND(E125*P125,2)</f>
        <v>0</v>
      </c>
      <c r="R125" s="236" t="s">
        <v>249</v>
      </c>
      <c r="S125" s="236" t="s">
        <v>196</v>
      </c>
      <c r="T125" s="237" t="s">
        <v>196</v>
      </c>
      <c r="U125" s="220">
        <v>3.6999999999999998E-2</v>
      </c>
      <c r="V125" s="220">
        <f>ROUND(E125*U125,2)</f>
        <v>0.43</v>
      </c>
      <c r="W125" s="220"/>
      <c r="X125" s="220" t="s">
        <v>197</v>
      </c>
      <c r="Y125" s="220" t="s">
        <v>198</v>
      </c>
      <c r="Z125" s="210"/>
      <c r="AA125" s="210"/>
      <c r="AB125" s="210"/>
      <c r="AC125" s="210"/>
      <c r="AD125" s="210"/>
      <c r="AE125" s="210"/>
      <c r="AF125" s="210"/>
      <c r="AG125" s="210" t="s">
        <v>199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51" t="s">
        <v>347</v>
      </c>
      <c r="D126" s="239"/>
      <c r="E126" s="239"/>
      <c r="F126" s="239"/>
      <c r="G126" s="239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201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52" t="s">
        <v>348</v>
      </c>
      <c r="D127" s="221"/>
      <c r="E127" s="222"/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203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17"/>
      <c r="B128" s="218"/>
      <c r="C128" s="252" t="s">
        <v>335</v>
      </c>
      <c r="D128" s="221"/>
      <c r="E128" s="222"/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203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17"/>
      <c r="B129" s="218"/>
      <c r="C129" s="252" t="s">
        <v>1397</v>
      </c>
      <c r="D129" s="221"/>
      <c r="E129" s="222">
        <v>11.5</v>
      </c>
      <c r="F129" s="220"/>
      <c r="G129" s="22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203</v>
      </c>
      <c r="AH129" s="210">
        <v>5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x14ac:dyDescent="0.2">
      <c r="A130" s="224" t="s">
        <v>190</v>
      </c>
      <c r="B130" s="225" t="s">
        <v>152</v>
      </c>
      <c r="C130" s="249" t="s">
        <v>153</v>
      </c>
      <c r="D130" s="226"/>
      <c r="E130" s="227"/>
      <c r="F130" s="228"/>
      <c r="G130" s="228">
        <f>SUMIF(AG131:AG135,"&lt;&gt;NOR",G131:G135)</f>
        <v>0</v>
      </c>
      <c r="H130" s="228"/>
      <c r="I130" s="228">
        <f>SUM(I131:I135)</f>
        <v>0</v>
      </c>
      <c r="J130" s="228"/>
      <c r="K130" s="228">
        <f>SUM(K131:K135)</f>
        <v>0</v>
      </c>
      <c r="L130" s="228"/>
      <c r="M130" s="228">
        <f>SUM(M131:M135)</f>
        <v>0</v>
      </c>
      <c r="N130" s="227"/>
      <c r="O130" s="227">
        <f>SUM(O131:O135)</f>
        <v>0</v>
      </c>
      <c r="P130" s="227"/>
      <c r="Q130" s="227">
        <f>SUM(Q131:Q135)</f>
        <v>0</v>
      </c>
      <c r="R130" s="228"/>
      <c r="S130" s="228"/>
      <c r="T130" s="229"/>
      <c r="U130" s="223"/>
      <c r="V130" s="223">
        <f>SUM(V131:V135)</f>
        <v>0.71</v>
      </c>
      <c r="W130" s="223"/>
      <c r="X130" s="223"/>
      <c r="Y130" s="223"/>
      <c r="AG130" t="s">
        <v>191</v>
      </c>
    </row>
    <row r="131" spans="1:60" outlineLevel="1" x14ac:dyDescent="0.2">
      <c r="A131" s="231">
        <v>23</v>
      </c>
      <c r="B131" s="232" t="s">
        <v>350</v>
      </c>
      <c r="C131" s="250" t="s">
        <v>351</v>
      </c>
      <c r="D131" s="233" t="s">
        <v>352</v>
      </c>
      <c r="E131" s="234">
        <v>44.679670000000002</v>
      </c>
      <c r="F131" s="235"/>
      <c r="G131" s="236">
        <f>ROUND(E131*F131,2)</f>
        <v>0</v>
      </c>
      <c r="H131" s="235"/>
      <c r="I131" s="236">
        <f>ROUND(E131*H131,2)</f>
        <v>0</v>
      </c>
      <c r="J131" s="235"/>
      <c r="K131" s="236">
        <f>ROUND(E131*J131,2)</f>
        <v>0</v>
      </c>
      <c r="L131" s="236">
        <v>21</v>
      </c>
      <c r="M131" s="236">
        <f>G131*(1+L131/100)</f>
        <v>0</v>
      </c>
      <c r="N131" s="234">
        <v>0</v>
      </c>
      <c r="O131" s="234">
        <f>ROUND(E131*N131,2)</f>
        <v>0</v>
      </c>
      <c r="P131" s="234">
        <v>0</v>
      </c>
      <c r="Q131" s="234">
        <f>ROUND(E131*P131,2)</f>
        <v>0</v>
      </c>
      <c r="R131" s="236" t="s">
        <v>249</v>
      </c>
      <c r="S131" s="236" t="s">
        <v>196</v>
      </c>
      <c r="T131" s="237" t="s">
        <v>196</v>
      </c>
      <c r="U131" s="220">
        <v>1.6E-2</v>
      </c>
      <c r="V131" s="220">
        <f>ROUND(E131*U131,2)</f>
        <v>0.71</v>
      </c>
      <c r="W131" s="220"/>
      <c r="X131" s="220" t="s">
        <v>353</v>
      </c>
      <c r="Y131" s="220" t="s">
        <v>198</v>
      </c>
      <c r="Z131" s="210"/>
      <c r="AA131" s="210"/>
      <c r="AB131" s="210"/>
      <c r="AC131" s="210"/>
      <c r="AD131" s="210"/>
      <c r="AE131" s="210"/>
      <c r="AF131" s="210"/>
      <c r="AG131" s="210" t="s">
        <v>354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17"/>
      <c r="B132" s="218"/>
      <c r="C132" s="251" t="s">
        <v>355</v>
      </c>
      <c r="D132" s="239"/>
      <c r="E132" s="239"/>
      <c r="F132" s="239"/>
      <c r="G132" s="239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201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52" t="s">
        <v>356</v>
      </c>
      <c r="D133" s="221"/>
      <c r="E133" s="222"/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203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52" t="s">
        <v>1398</v>
      </c>
      <c r="D134" s="221"/>
      <c r="E134" s="222"/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203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52" t="s">
        <v>1399</v>
      </c>
      <c r="D135" s="221"/>
      <c r="E135" s="222">
        <v>44.679670000000002</v>
      </c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203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x14ac:dyDescent="0.2">
      <c r="A136" s="224" t="s">
        <v>190</v>
      </c>
      <c r="B136" s="225" t="s">
        <v>156</v>
      </c>
      <c r="C136" s="249" t="s">
        <v>157</v>
      </c>
      <c r="D136" s="226"/>
      <c r="E136" s="227"/>
      <c r="F136" s="228"/>
      <c r="G136" s="228">
        <f>SUMIF(AG137:AG167,"&lt;&gt;NOR",G137:G167)</f>
        <v>0</v>
      </c>
      <c r="H136" s="228"/>
      <c r="I136" s="228">
        <f>SUM(I137:I167)</f>
        <v>0</v>
      </c>
      <c r="J136" s="228"/>
      <c r="K136" s="228">
        <f>SUM(K137:K167)</f>
        <v>0</v>
      </c>
      <c r="L136" s="228"/>
      <c r="M136" s="228">
        <f>SUM(M137:M167)</f>
        <v>0</v>
      </c>
      <c r="N136" s="227"/>
      <c r="O136" s="227">
        <f>SUM(O137:O167)</f>
        <v>0</v>
      </c>
      <c r="P136" s="227"/>
      <c r="Q136" s="227">
        <f>SUM(Q137:Q167)</f>
        <v>0</v>
      </c>
      <c r="R136" s="228"/>
      <c r="S136" s="228"/>
      <c r="T136" s="229"/>
      <c r="U136" s="223"/>
      <c r="V136" s="223">
        <f>SUM(V137:V167)</f>
        <v>1.6400000000000001</v>
      </c>
      <c r="W136" s="223"/>
      <c r="X136" s="223"/>
      <c r="Y136" s="223"/>
      <c r="AG136" t="s">
        <v>191</v>
      </c>
    </row>
    <row r="137" spans="1:60" ht="22.5" outlineLevel="1" x14ac:dyDescent="0.2">
      <c r="A137" s="231">
        <v>24</v>
      </c>
      <c r="B137" s="232" t="s">
        <v>359</v>
      </c>
      <c r="C137" s="250" t="s">
        <v>360</v>
      </c>
      <c r="D137" s="233" t="s">
        <v>352</v>
      </c>
      <c r="E137" s="234">
        <v>8.4809999999999999</v>
      </c>
      <c r="F137" s="235"/>
      <c r="G137" s="236">
        <f>ROUND(E137*F137,2)</f>
        <v>0</v>
      </c>
      <c r="H137" s="235"/>
      <c r="I137" s="236">
        <f>ROUND(E137*H137,2)</f>
        <v>0</v>
      </c>
      <c r="J137" s="235"/>
      <c r="K137" s="236">
        <f>ROUND(E137*J137,2)</f>
        <v>0</v>
      </c>
      <c r="L137" s="236">
        <v>21</v>
      </c>
      <c r="M137" s="236">
        <f>G137*(1+L137/100)</f>
        <v>0</v>
      </c>
      <c r="N137" s="234">
        <v>0</v>
      </c>
      <c r="O137" s="234">
        <f>ROUND(E137*N137,2)</f>
        <v>0</v>
      </c>
      <c r="P137" s="234">
        <v>0</v>
      </c>
      <c r="Q137" s="234">
        <f>ROUND(E137*P137,2)</f>
        <v>0</v>
      </c>
      <c r="R137" s="236" t="s">
        <v>361</v>
      </c>
      <c r="S137" s="236" t="s">
        <v>196</v>
      </c>
      <c r="T137" s="237" t="s">
        <v>196</v>
      </c>
      <c r="U137" s="220">
        <v>0</v>
      </c>
      <c r="V137" s="220">
        <f>ROUND(E137*U137,2)</f>
        <v>0</v>
      </c>
      <c r="W137" s="220"/>
      <c r="X137" s="220" t="s">
        <v>197</v>
      </c>
      <c r="Y137" s="220" t="s">
        <v>198</v>
      </c>
      <c r="Z137" s="210"/>
      <c r="AA137" s="210"/>
      <c r="AB137" s="210"/>
      <c r="AC137" s="210"/>
      <c r="AD137" s="210"/>
      <c r="AE137" s="210"/>
      <c r="AF137" s="210"/>
      <c r="AG137" s="210" t="s">
        <v>199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">
      <c r="A138" s="217"/>
      <c r="B138" s="218"/>
      <c r="C138" s="251" t="s">
        <v>362</v>
      </c>
      <c r="D138" s="239"/>
      <c r="E138" s="239"/>
      <c r="F138" s="239"/>
      <c r="G138" s="239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201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17"/>
      <c r="B139" s="218"/>
      <c r="C139" s="253" t="s">
        <v>363</v>
      </c>
      <c r="D139" s="240"/>
      <c r="E139" s="240"/>
      <c r="F139" s="240"/>
      <c r="G139" s="24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364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17"/>
      <c r="B140" s="218"/>
      <c r="C140" s="253" t="s">
        <v>365</v>
      </c>
      <c r="D140" s="240"/>
      <c r="E140" s="240"/>
      <c r="F140" s="240"/>
      <c r="G140" s="24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364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2.5" outlineLevel="3" x14ac:dyDescent="0.2">
      <c r="A141" s="217"/>
      <c r="B141" s="218"/>
      <c r="C141" s="253" t="s">
        <v>366</v>
      </c>
      <c r="D141" s="240"/>
      <c r="E141" s="240"/>
      <c r="F141" s="240"/>
      <c r="G141" s="24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364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38" t="str">
        <f>C141</f>
        <v>- při vodorovné dopravě po vodě : vyložení na hromady na suchu nebo na přeložení na dopravní prostředek na suchu do 15 m vodorovně a současně do 4 m svisle,</v>
      </c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53" t="s">
        <v>367</v>
      </c>
      <c r="D142" s="240"/>
      <c r="E142" s="240"/>
      <c r="F142" s="240"/>
      <c r="G142" s="24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364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2.5" outlineLevel="2" x14ac:dyDescent="0.2">
      <c r="A143" s="217"/>
      <c r="B143" s="218"/>
      <c r="C143" s="252" t="s">
        <v>368</v>
      </c>
      <c r="D143" s="221"/>
      <c r="E143" s="222"/>
      <c r="F143" s="220"/>
      <c r="G143" s="22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10"/>
      <c r="AA143" s="210"/>
      <c r="AB143" s="210"/>
      <c r="AC143" s="210"/>
      <c r="AD143" s="210"/>
      <c r="AE143" s="210"/>
      <c r="AF143" s="210"/>
      <c r="AG143" s="210" t="s">
        <v>203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17"/>
      <c r="B144" s="218"/>
      <c r="C144" s="252" t="s">
        <v>369</v>
      </c>
      <c r="D144" s="221"/>
      <c r="E144" s="222"/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203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17"/>
      <c r="B145" s="218"/>
      <c r="C145" s="252" t="s">
        <v>1400</v>
      </c>
      <c r="D145" s="221"/>
      <c r="E145" s="222">
        <v>4.2404999999999999</v>
      </c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203</v>
      </c>
      <c r="AH145" s="210">
        <v>7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17"/>
      <c r="B146" s="218"/>
      <c r="C146" s="252" t="s">
        <v>371</v>
      </c>
      <c r="D146" s="221"/>
      <c r="E146" s="222"/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203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52" t="s">
        <v>1401</v>
      </c>
      <c r="D147" s="221"/>
      <c r="E147" s="222">
        <v>4.2404999999999999</v>
      </c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10"/>
      <c r="AA147" s="210"/>
      <c r="AB147" s="210"/>
      <c r="AC147" s="210"/>
      <c r="AD147" s="210"/>
      <c r="AE147" s="210"/>
      <c r="AF147" s="210"/>
      <c r="AG147" s="210" t="s">
        <v>203</v>
      </c>
      <c r="AH147" s="210">
        <v>7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2.5" outlineLevel="1" x14ac:dyDescent="0.2">
      <c r="A148" s="231">
        <v>25</v>
      </c>
      <c r="B148" s="232" t="s">
        <v>375</v>
      </c>
      <c r="C148" s="250" t="s">
        <v>376</v>
      </c>
      <c r="D148" s="233" t="s">
        <v>352</v>
      </c>
      <c r="E148" s="234">
        <v>33.923999999999999</v>
      </c>
      <c r="F148" s="235"/>
      <c r="G148" s="236">
        <f>ROUND(E148*F148,2)</f>
        <v>0</v>
      </c>
      <c r="H148" s="235"/>
      <c r="I148" s="236">
        <f>ROUND(E148*H148,2)</f>
        <v>0</v>
      </c>
      <c r="J148" s="235"/>
      <c r="K148" s="236">
        <f>ROUND(E148*J148,2)</f>
        <v>0</v>
      </c>
      <c r="L148" s="236">
        <v>21</v>
      </c>
      <c r="M148" s="236">
        <f>G148*(1+L148/100)</f>
        <v>0</v>
      </c>
      <c r="N148" s="234">
        <v>0</v>
      </c>
      <c r="O148" s="234">
        <f>ROUND(E148*N148,2)</f>
        <v>0</v>
      </c>
      <c r="P148" s="234">
        <v>0</v>
      </c>
      <c r="Q148" s="234">
        <f>ROUND(E148*P148,2)</f>
        <v>0</v>
      </c>
      <c r="R148" s="236" t="s">
        <v>361</v>
      </c>
      <c r="S148" s="236" t="s">
        <v>196</v>
      </c>
      <c r="T148" s="237" t="s">
        <v>196</v>
      </c>
      <c r="U148" s="220">
        <v>0</v>
      </c>
      <c r="V148" s="220">
        <f>ROUND(E148*U148,2)</f>
        <v>0</v>
      </c>
      <c r="W148" s="220"/>
      <c r="X148" s="220" t="s">
        <v>197</v>
      </c>
      <c r="Y148" s="220" t="s">
        <v>198</v>
      </c>
      <c r="Z148" s="210"/>
      <c r="AA148" s="210"/>
      <c r="AB148" s="210"/>
      <c r="AC148" s="210"/>
      <c r="AD148" s="210"/>
      <c r="AE148" s="210"/>
      <c r="AF148" s="210"/>
      <c r="AG148" s="210" t="s">
        <v>199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51" t="s">
        <v>362</v>
      </c>
      <c r="D149" s="239"/>
      <c r="E149" s="239"/>
      <c r="F149" s="239"/>
      <c r="G149" s="239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201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">
      <c r="A150" s="217"/>
      <c r="B150" s="218"/>
      <c r="C150" s="252" t="s">
        <v>377</v>
      </c>
      <c r="D150" s="221"/>
      <c r="E150" s="222"/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203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52" t="s">
        <v>1402</v>
      </c>
      <c r="D151" s="221"/>
      <c r="E151" s="222">
        <v>33.923999999999999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203</v>
      </c>
      <c r="AH151" s="210">
        <v>5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31">
        <v>26</v>
      </c>
      <c r="B152" s="232" t="s">
        <v>379</v>
      </c>
      <c r="C152" s="250" t="s">
        <v>610</v>
      </c>
      <c r="D152" s="233" t="s">
        <v>352</v>
      </c>
      <c r="E152" s="234">
        <v>0.87948000000000004</v>
      </c>
      <c r="F152" s="235"/>
      <c r="G152" s="236">
        <f>ROUND(E152*F152,2)</f>
        <v>0</v>
      </c>
      <c r="H152" s="235"/>
      <c r="I152" s="236">
        <f>ROUND(E152*H152,2)</f>
        <v>0</v>
      </c>
      <c r="J152" s="235"/>
      <c r="K152" s="236">
        <f>ROUND(E152*J152,2)</f>
        <v>0</v>
      </c>
      <c r="L152" s="236">
        <v>21</v>
      </c>
      <c r="M152" s="236">
        <f>G152*(1+L152/100)</f>
        <v>0</v>
      </c>
      <c r="N152" s="234">
        <v>0</v>
      </c>
      <c r="O152" s="234">
        <f>ROUND(E152*N152,2)</f>
        <v>0</v>
      </c>
      <c r="P152" s="234">
        <v>0</v>
      </c>
      <c r="Q152" s="234">
        <f>ROUND(E152*P152,2)</f>
        <v>0</v>
      </c>
      <c r="R152" s="236"/>
      <c r="S152" s="236" t="s">
        <v>196</v>
      </c>
      <c r="T152" s="237" t="s">
        <v>196</v>
      </c>
      <c r="U152" s="220">
        <v>4.2000000000000003E-2</v>
      </c>
      <c r="V152" s="220">
        <f>ROUND(E152*U152,2)</f>
        <v>0.04</v>
      </c>
      <c r="W152" s="220"/>
      <c r="X152" s="220" t="s">
        <v>197</v>
      </c>
      <c r="Y152" s="220" t="s">
        <v>198</v>
      </c>
      <c r="Z152" s="210"/>
      <c r="AA152" s="210"/>
      <c r="AB152" s="210"/>
      <c r="AC152" s="210"/>
      <c r="AD152" s="210"/>
      <c r="AE152" s="210"/>
      <c r="AF152" s="210"/>
      <c r="AG152" s="210" t="s">
        <v>199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17"/>
      <c r="B153" s="218"/>
      <c r="C153" s="252" t="s">
        <v>383</v>
      </c>
      <c r="D153" s="221"/>
      <c r="E153" s="222"/>
      <c r="F153" s="220"/>
      <c r="G153" s="22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203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17"/>
      <c r="B154" s="218"/>
      <c r="C154" s="252" t="s">
        <v>386</v>
      </c>
      <c r="D154" s="221"/>
      <c r="E154" s="222"/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203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17"/>
      <c r="B155" s="218"/>
      <c r="C155" s="252" t="s">
        <v>1403</v>
      </c>
      <c r="D155" s="221"/>
      <c r="E155" s="222"/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203</v>
      </c>
      <c r="AH155" s="210">
        <v>7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52" t="s">
        <v>1404</v>
      </c>
      <c r="D156" s="221"/>
      <c r="E156" s="222">
        <v>0.87948000000000004</v>
      </c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203</v>
      </c>
      <c r="AH156" s="210">
        <v>7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31">
        <v>27</v>
      </c>
      <c r="B157" s="232" t="s">
        <v>389</v>
      </c>
      <c r="C157" s="250" t="s">
        <v>615</v>
      </c>
      <c r="D157" s="233" t="s">
        <v>352</v>
      </c>
      <c r="E157" s="234">
        <v>7.9153200000000004</v>
      </c>
      <c r="F157" s="235"/>
      <c r="G157" s="236">
        <f>ROUND(E157*F157,2)</f>
        <v>0</v>
      </c>
      <c r="H157" s="235"/>
      <c r="I157" s="236">
        <f>ROUND(E157*H157,2)</f>
        <v>0</v>
      </c>
      <c r="J157" s="235"/>
      <c r="K157" s="236">
        <f>ROUND(E157*J157,2)</f>
        <v>0</v>
      </c>
      <c r="L157" s="236">
        <v>21</v>
      </c>
      <c r="M157" s="236">
        <f>G157*(1+L157/100)</f>
        <v>0</v>
      </c>
      <c r="N157" s="234">
        <v>0</v>
      </c>
      <c r="O157" s="234">
        <f>ROUND(E157*N157,2)</f>
        <v>0</v>
      </c>
      <c r="P157" s="234">
        <v>0</v>
      </c>
      <c r="Q157" s="234">
        <f>ROUND(E157*P157,2)</f>
        <v>0</v>
      </c>
      <c r="R157" s="236"/>
      <c r="S157" s="236" t="s">
        <v>196</v>
      </c>
      <c r="T157" s="237" t="s">
        <v>196</v>
      </c>
      <c r="U157" s="220">
        <v>0</v>
      </c>
      <c r="V157" s="220">
        <f>ROUND(E157*U157,2)</f>
        <v>0</v>
      </c>
      <c r="W157" s="220"/>
      <c r="X157" s="220" t="s">
        <v>197</v>
      </c>
      <c r="Y157" s="220" t="s">
        <v>198</v>
      </c>
      <c r="Z157" s="210"/>
      <c r="AA157" s="210"/>
      <c r="AB157" s="210"/>
      <c r="AC157" s="210"/>
      <c r="AD157" s="210"/>
      <c r="AE157" s="210"/>
      <c r="AF157" s="210"/>
      <c r="AG157" s="210" t="s">
        <v>199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17"/>
      <c r="B158" s="218"/>
      <c r="C158" s="252" t="s">
        <v>391</v>
      </c>
      <c r="D158" s="221"/>
      <c r="E158" s="222"/>
      <c r="F158" s="220"/>
      <c r="G158" s="220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203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">
      <c r="A159" s="217"/>
      <c r="B159" s="218"/>
      <c r="C159" s="252" t="s">
        <v>1405</v>
      </c>
      <c r="D159" s="221"/>
      <c r="E159" s="222">
        <v>7.9153200000000004</v>
      </c>
      <c r="F159" s="220"/>
      <c r="G159" s="220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20"/>
      <c r="Z159" s="210"/>
      <c r="AA159" s="210"/>
      <c r="AB159" s="210"/>
      <c r="AC159" s="210"/>
      <c r="AD159" s="210"/>
      <c r="AE159" s="210"/>
      <c r="AF159" s="210"/>
      <c r="AG159" s="210" t="s">
        <v>203</v>
      </c>
      <c r="AH159" s="210">
        <v>5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31">
        <v>28</v>
      </c>
      <c r="B160" s="232" t="s">
        <v>393</v>
      </c>
      <c r="C160" s="250" t="s">
        <v>617</v>
      </c>
      <c r="D160" s="233" t="s">
        <v>352</v>
      </c>
      <c r="E160" s="234">
        <v>9.3604800000000008</v>
      </c>
      <c r="F160" s="235"/>
      <c r="G160" s="236">
        <f>ROUND(E160*F160,2)</f>
        <v>0</v>
      </c>
      <c r="H160" s="235"/>
      <c r="I160" s="236">
        <f>ROUND(E160*H160,2)</f>
        <v>0</v>
      </c>
      <c r="J160" s="235"/>
      <c r="K160" s="236">
        <f>ROUND(E160*J160,2)</f>
        <v>0</v>
      </c>
      <c r="L160" s="236">
        <v>21</v>
      </c>
      <c r="M160" s="236">
        <f>G160*(1+L160/100)</f>
        <v>0</v>
      </c>
      <c r="N160" s="234">
        <v>0</v>
      </c>
      <c r="O160" s="234">
        <f>ROUND(E160*N160,2)</f>
        <v>0</v>
      </c>
      <c r="P160" s="234">
        <v>0</v>
      </c>
      <c r="Q160" s="234">
        <f>ROUND(E160*P160,2)</f>
        <v>0</v>
      </c>
      <c r="R160" s="236"/>
      <c r="S160" s="236" t="s">
        <v>196</v>
      </c>
      <c r="T160" s="237" t="s">
        <v>196</v>
      </c>
      <c r="U160" s="220">
        <v>0.16400000000000001</v>
      </c>
      <c r="V160" s="220">
        <f>ROUND(E160*U160,2)</f>
        <v>1.54</v>
      </c>
      <c r="W160" s="220"/>
      <c r="X160" s="220" t="s">
        <v>396</v>
      </c>
      <c r="Y160" s="220" t="s">
        <v>198</v>
      </c>
      <c r="Z160" s="210"/>
      <c r="AA160" s="210"/>
      <c r="AB160" s="210"/>
      <c r="AC160" s="210"/>
      <c r="AD160" s="210"/>
      <c r="AE160" s="210"/>
      <c r="AF160" s="210"/>
      <c r="AG160" s="210" t="s">
        <v>397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17"/>
      <c r="B161" s="218"/>
      <c r="C161" s="252" t="s">
        <v>399</v>
      </c>
      <c r="D161" s="221"/>
      <c r="E161" s="222"/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203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17"/>
      <c r="B162" s="218"/>
      <c r="C162" s="252" t="s">
        <v>1406</v>
      </c>
      <c r="D162" s="221"/>
      <c r="E162" s="222"/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203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17"/>
      <c r="B163" s="218"/>
      <c r="C163" s="252" t="s">
        <v>1407</v>
      </c>
      <c r="D163" s="221"/>
      <c r="E163" s="222">
        <v>9.3604800000000008</v>
      </c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203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31">
        <v>29</v>
      </c>
      <c r="B164" s="232" t="s">
        <v>402</v>
      </c>
      <c r="C164" s="250" t="s">
        <v>403</v>
      </c>
      <c r="D164" s="233" t="s">
        <v>352</v>
      </c>
      <c r="E164" s="234">
        <v>9.3604800000000008</v>
      </c>
      <c r="F164" s="235"/>
      <c r="G164" s="236">
        <f>ROUND(E164*F164,2)</f>
        <v>0</v>
      </c>
      <c r="H164" s="235"/>
      <c r="I164" s="236">
        <f>ROUND(E164*H164,2)</f>
        <v>0</v>
      </c>
      <c r="J164" s="235"/>
      <c r="K164" s="236">
        <f>ROUND(E164*J164,2)</f>
        <v>0</v>
      </c>
      <c r="L164" s="236">
        <v>21</v>
      </c>
      <c r="M164" s="236">
        <f>G164*(1+L164/100)</f>
        <v>0</v>
      </c>
      <c r="N164" s="234">
        <v>0</v>
      </c>
      <c r="O164" s="234">
        <f>ROUND(E164*N164,2)</f>
        <v>0</v>
      </c>
      <c r="P164" s="234">
        <v>0</v>
      </c>
      <c r="Q164" s="234">
        <f>ROUND(E164*P164,2)</f>
        <v>0</v>
      </c>
      <c r="R164" s="236"/>
      <c r="S164" s="236" t="s">
        <v>196</v>
      </c>
      <c r="T164" s="237" t="s">
        <v>196</v>
      </c>
      <c r="U164" s="220">
        <v>6.0000000000000001E-3</v>
      </c>
      <c r="V164" s="220">
        <f>ROUND(E164*U164,2)</f>
        <v>0.06</v>
      </c>
      <c r="W164" s="220"/>
      <c r="X164" s="220" t="s">
        <v>396</v>
      </c>
      <c r="Y164" s="220" t="s">
        <v>198</v>
      </c>
      <c r="Z164" s="210"/>
      <c r="AA164" s="210"/>
      <c r="AB164" s="210"/>
      <c r="AC164" s="210"/>
      <c r="AD164" s="210"/>
      <c r="AE164" s="210"/>
      <c r="AF164" s="210"/>
      <c r="AG164" s="210" t="s">
        <v>397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">
      <c r="A165" s="217"/>
      <c r="B165" s="218"/>
      <c r="C165" s="252" t="s">
        <v>399</v>
      </c>
      <c r="D165" s="221"/>
      <c r="E165" s="222"/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203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17"/>
      <c r="B166" s="218"/>
      <c r="C166" s="252" t="s">
        <v>1406</v>
      </c>
      <c r="D166" s="221"/>
      <c r="E166" s="222"/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203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">
      <c r="A167" s="217"/>
      <c r="B167" s="218"/>
      <c r="C167" s="252" t="s">
        <v>1407</v>
      </c>
      <c r="D167" s="221"/>
      <c r="E167" s="222">
        <v>9.3604800000000008</v>
      </c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203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x14ac:dyDescent="0.2">
      <c r="A168" s="224" t="s">
        <v>190</v>
      </c>
      <c r="B168" s="225" t="s">
        <v>159</v>
      </c>
      <c r="C168" s="249" t="s">
        <v>160</v>
      </c>
      <c r="D168" s="226"/>
      <c r="E168" s="227"/>
      <c r="F168" s="228"/>
      <c r="G168" s="228">
        <f>SUMIF(AG169:AG173,"&lt;&gt;NOR",G169:G173)</f>
        <v>0</v>
      </c>
      <c r="H168" s="228"/>
      <c r="I168" s="228">
        <f>SUM(I169:I173)</f>
        <v>0</v>
      </c>
      <c r="J168" s="228"/>
      <c r="K168" s="228">
        <f>SUM(K169:K173)</f>
        <v>0</v>
      </c>
      <c r="L168" s="228"/>
      <c r="M168" s="228">
        <f>SUM(M169:M173)</f>
        <v>0</v>
      </c>
      <c r="N168" s="227"/>
      <c r="O168" s="227">
        <f>SUM(O169:O173)</f>
        <v>0</v>
      </c>
      <c r="P168" s="227"/>
      <c r="Q168" s="227">
        <f>SUM(Q169:Q173)</f>
        <v>0</v>
      </c>
      <c r="R168" s="228"/>
      <c r="S168" s="228"/>
      <c r="T168" s="229"/>
      <c r="U168" s="223"/>
      <c r="V168" s="223">
        <f>SUM(V169:V173)</f>
        <v>0</v>
      </c>
      <c r="W168" s="223"/>
      <c r="X168" s="223"/>
      <c r="Y168" s="223"/>
      <c r="AG168" t="s">
        <v>191</v>
      </c>
    </row>
    <row r="169" spans="1:60" outlineLevel="1" x14ac:dyDescent="0.2">
      <c r="A169" s="231">
        <v>30</v>
      </c>
      <c r="B169" s="232" t="s">
        <v>405</v>
      </c>
      <c r="C169" s="250" t="s">
        <v>406</v>
      </c>
      <c r="D169" s="233" t="s">
        <v>352</v>
      </c>
      <c r="E169" s="234">
        <v>0.87948000000000004</v>
      </c>
      <c r="F169" s="235"/>
      <c r="G169" s="236">
        <f>ROUND(E169*F169,2)</f>
        <v>0</v>
      </c>
      <c r="H169" s="235"/>
      <c r="I169" s="236">
        <f>ROUND(E169*H169,2)</f>
        <v>0</v>
      </c>
      <c r="J169" s="235"/>
      <c r="K169" s="236">
        <f>ROUND(E169*J169,2)</f>
        <v>0</v>
      </c>
      <c r="L169" s="236">
        <v>21</v>
      </c>
      <c r="M169" s="236">
        <f>G169*(1+L169/100)</f>
        <v>0</v>
      </c>
      <c r="N169" s="234">
        <v>0</v>
      </c>
      <c r="O169" s="234">
        <f>ROUND(E169*N169,2)</f>
        <v>0</v>
      </c>
      <c r="P169" s="234">
        <v>0</v>
      </c>
      <c r="Q169" s="234">
        <f>ROUND(E169*P169,2)</f>
        <v>0</v>
      </c>
      <c r="R169" s="236" t="s">
        <v>407</v>
      </c>
      <c r="S169" s="236" t="s">
        <v>196</v>
      </c>
      <c r="T169" s="237" t="s">
        <v>196</v>
      </c>
      <c r="U169" s="220">
        <v>0</v>
      </c>
      <c r="V169" s="220">
        <f>ROUND(E169*U169,2)</f>
        <v>0</v>
      </c>
      <c r="W169" s="220"/>
      <c r="X169" s="220" t="s">
        <v>197</v>
      </c>
      <c r="Y169" s="220" t="s">
        <v>198</v>
      </c>
      <c r="Z169" s="210"/>
      <c r="AA169" s="210"/>
      <c r="AB169" s="210"/>
      <c r="AC169" s="210"/>
      <c r="AD169" s="210"/>
      <c r="AE169" s="210"/>
      <c r="AF169" s="210"/>
      <c r="AG169" s="210" t="s">
        <v>199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">
      <c r="A170" s="217"/>
      <c r="B170" s="218"/>
      <c r="C170" s="252" t="s">
        <v>408</v>
      </c>
      <c r="D170" s="221"/>
      <c r="E170" s="222"/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203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17"/>
      <c r="B171" s="218"/>
      <c r="C171" s="252" t="s">
        <v>386</v>
      </c>
      <c r="D171" s="221"/>
      <c r="E171" s="222"/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203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17"/>
      <c r="B172" s="218"/>
      <c r="C172" s="252" t="s">
        <v>1403</v>
      </c>
      <c r="D172" s="221"/>
      <c r="E172" s="222"/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203</v>
      </c>
      <c r="AH172" s="210">
        <v>7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52" t="s">
        <v>1404</v>
      </c>
      <c r="D173" s="221"/>
      <c r="E173" s="222">
        <v>0.87948000000000004</v>
      </c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203</v>
      </c>
      <c r="AH173" s="210">
        <v>7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x14ac:dyDescent="0.2">
      <c r="A174" s="224" t="s">
        <v>190</v>
      </c>
      <c r="B174" s="225" t="s">
        <v>161</v>
      </c>
      <c r="C174" s="249" t="s">
        <v>27</v>
      </c>
      <c r="D174" s="226"/>
      <c r="E174" s="227"/>
      <c r="F174" s="228"/>
      <c r="G174" s="228">
        <f>SUMIF(AG175:AG190,"&lt;&gt;NOR",G175:G190)</f>
        <v>0</v>
      </c>
      <c r="H174" s="228"/>
      <c r="I174" s="228">
        <f>SUM(I175:I190)</f>
        <v>0</v>
      </c>
      <c r="J174" s="228"/>
      <c r="K174" s="228">
        <f>SUM(K175:K190)</f>
        <v>0</v>
      </c>
      <c r="L174" s="228"/>
      <c r="M174" s="228">
        <f>SUM(M175:M190)</f>
        <v>0</v>
      </c>
      <c r="N174" s="227"/>
      <c r="O174" s="227">
        <f>SUM(O175:O190)</f>
        <v>0</v>
      </c>
      <c r="P174" s="227"/>
      <c r="Q174" s="227">
        <f>SUM(Q175:Q190)</f>
        <v>0</v>
      </c>
      <c r="R174" s="228"/>
      <c r="S174" s="228"/>
      <c r="T174" s="229"/>
      <c r="U174" s="223"/>
      <c r="V174" s="223">
        <f>SUM(V175:V190)</f>
        <v>0</v>
      </c>
      <c r="W174" s="223"/>
      <c r="X174" s="223"/>
      <c r="Y174" s="223"/>
      <c r="AG174" t="s">
        <v>191</v>
      </c>
    </row>
    <row r="175" spans="1:60" outlineLevel="1" x14ac:dyDescent="0.2">
      <c r="A175" s="241">
        <v>31</v>
      </c>
      <c r="B175" s="242" t="s">
        <v>410</v>
      </c>
      <c r="C175" s="254" t="s">
        <v>411</v>
      </c>
      <c r="D175" s="243" t="s">
        <v>412</v>
      </c>
      <c r="E175" s="244">
        <v>1</v>
      </c>
      <c r="F175" s="245"/>
      <c r="G175" s="246">
        <f>ROUND(E175*F175,2)</f>
        <v>0</v>
      </c>
      <c r="H175" s="245"/>
      <c r="I175" s="246">
        <f>ROUND(E175*H175,2)</f>
        <v>0</v>
      </c>
      <c r="J175" s="245"/>
      <c r="K175" s="246">
        <f>ROUND(E175*J175,2)</f>
        <v>0</v>
      </c>
      <c r="L175" s="246">
        <v>21</v>
      </c>
      <c r="M175" s="246">
        <f>G175*(1+L175/100)</f>
        <v>0</v>
      </c>
      <c r="N175" s="244">
        <v>0</v>
      </c>
      <c r="O175" s="244">
        <f>ROUND(E175*N175,2)</f>
        <v>0</v>
      </c>
      <c r="P175" s="244">
        <v>0</v>
      </c>
      <c r="Q175" s="244">
        <f>ROUND(E175*P175,2)</f>
        <v>0</v>
      </c>
      <c r="R175" s="246"/>
      <c r="S175" s="246" t="s">
        <v>318</v>
      </c>
      <c r="T175" s="247" t="s">
        <v>413</v>
      </c>
      <c r="U175" s="220">
        <v>0</v>
      </c>
      <c r="V175" s="220">
        <f>ROUND(E175*U175,2)</f>
        <v>0</v>
      </c>
      <c r="W175" s="220"/>
      <c r="X175" s="220" t="s">
        <v>414</v>
      </c>
      <c r="Y175" s="220" t="s">
        <v>198</v>
      </c>
      <c r="Z175" s="210"/>
      <c r="AA175" s="210"/>
      <c r="AB175" s="210"/>
      <c r="AC175" s="210"/>
      <c r="AD175" s="210"/>
      <c r="AE175" s="210"/>
      <c r="AF175" s="210"/>
      <c r="AG175" s="210" t="s">
        <v>415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41">
        <v>32</v>
      </c>
      <c r="B176" s="242" t="s">
        <v>416</v>
      </c>
      <c r="C176" s="254" t="s">
        <v>417</v>
      </c>
      <c r="D176" s="243" t="s">
        <v>412</v>
      </c>
      <c r="E176" s="244">
        <v>1</v>
      </c>
      <c r="F176" s="245"/>
      <c r="G176" s="246">
        <f>ROUND(E176*F176,2)</f>
        <v>0</v>
      </c>
      <c r="H176" s="245"/>
      <c r="I176" s="246">
        <f>ROUND(E176*H176,2)</f>
        <v>0</v>
      </c>
      <c r="J176" s="245"/>
      <c r="K176" s="246">
        <f>ROUND(E176*J176,2)</f>
        <v>0</v>
      </c>
      <c r="L176" s="246">
        <v>21</v>
      </c>
      <c r="M176" s="246">
        <f>G176*(1+L176/100)</f>
        <v>0</v>
      </c>
      <c r="N176" s="244">
        <v>0</v>
      </c>
      <c r="O176" s="244">
        <f>ROUND(E176*N176,2)</f>
        <v>0</v>
      </c>
      <c r="P176" s="244">
        <v>0</v>
      </c>
      <c r="Q176" s="244">
        <f>ROUND(E176*P176,2)</f>
        <v>0</v>
      </c>
      <c r="R176" s="246"/>
      <c r="S176" s="246" t="s">
        <v>318</v>
      </c>
      <c r="T176" s="247" t="s">
        <v>413</v>
      </c>
      <c r="U176" s="220">
        <v>0</v>
      </c>
      <c r="V176" s="220">
        <f>ROUND(E176*U176,2)</f>
        <v>0</v>
      </c>
      <c r="W176" s="220"/>
      <c r="X176" s="220" t="s">
        <v>414</v>
      </c>
      <c r="Y176" s="220" t="s">
        <v>198</v>
      </c>
      <c r="Z176" s="210"/>
      <c r="AA176" s="210"/>
      <c r="AB176" s="210"/>
      <c r="AC176" s="210"/>
      <c r="AD176" s="210"/>
      <c r="AE176" s="210"/>
      <c r="AF176" s="210"/>
      <c r="AG176" s="210" t="s">
        <v>415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31">
        <v>33</v>
      </c>
      <c r="B177" s="232" t="s">
        <v>418</v>
      </c>
      <c r="C177" s="250" t="s">
        <v>419</v>
      </c>
      <c r="D177" s="233" t="s">
        <v>412</v>
      </c>
      <c r="E177" s="234">
        <v>1</v>
      </c>
      <c r="F177" s="235"/>
      <c r="G177" s="236">
        <f>ROUND(E177*F177,2)</f>
        <v>0</v>
      </c>
      <c r="H177" s="235"/>
      <c r="I177" s="236">
        <f>ROUND(E177*H177,2)</f>
        <v>0</v>
      </c>
      <c r="J177" s="235"/>
      <c r="K177" s="236">
        <f>ROUND(E177*J177,2)</f>
        <v>0</v>
      </c>
      <c r="L177" s="236">
        <v>21</v>
      </c>
      <c r="M177" s="236">
        <f>G177*(1+L177/100)</f>
        <v>0</v>
      </c>
      <c r="N177" s="234">
        <v>0</v>
      </c>
      <c r="O177" s="234">
        <f>ROUND(E177*N177,2)</f>
        <v>0</v>
      </c>
      <c r="P177" s="234">
        <v>0</v>
      </c>
      <c r="Q177" s="234">
        <f>ROUND(E177*P177,2)</f>
        <v>0</v>
      </c>
      <c r="R177" s="236"/>
      <c r="S177" s="236" t="s">
        <v>196</v>
      </c>
      <c r="T177" s="237" t="s">
        <v>413</v>
      </c>
      <c r="U177" s="220">
        <v>0</v>
      </c>
      <c r="V177" s="220">
        <f>ROUND(E177*U177,2)</f>
        <v>0</v>
      </c>
      <c r="W177" s="220"/>
      <c r="X177" s="220" t="s">
        <v>414</v>
      </c>
      <c r="Y177" s="220" t="s">
        <v>198</v>
      </c>
      <c r="Z177" s="210"/>
      <c r="AA177" s="210"/>
      <c r="AB177" s="210"/>
      <c r="AC177" s="210"/>
      <c r="AD177" s="210"/>
      <c r="AE177" s="210"/>
      <c r="AF177" s="210"/>
      <c r="AG177" s="210" t="s">
        <v>415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ht="22.5" outlineLevel="2" x14ac:dyDescent="0.2">
      <c r="A178" s="217"/>
      <c r="B178" s="218"/>
      <c r="C178" s="255" t="s">
        <v>420</v>
      </c>
      <c r="D178" s="248"/>
      <c r="E178" s="248"/>
      <c r="F178" s="248"/>
      <c r="G178" s="248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364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38" t="str">
        <f>C178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31">
        <v>34</v>
      </c>
      <c r="B179" s="232" t="s">
        <v>421</v>
      </c>
      <c r="C179" s="250" t="s">
        <v>422</v>
      </c>
      <c r="D179" s="233" t="s">
        <v>412</v>
      </c>
      <c r="E179" s="234">
        <v>1</v>
      </c>
      <c r="F179" s="235"/>
      <c r="G179" s="236">
        <f>ROUND(E179*F179,2)</f>
        <v>0</v>
      </c>
      <c r="H179" s="235"/>
      <c r="I179" s="236">
        <f>ROUND(E179*H179,2)</f>
        <v>0</v>
      </c>
      <c r="J179" s="235"/>
      <c r="K179" s="236">
        <f>ROUND(E179*J179,2)</f>
        <v>0</v>
      </c>
      <c r="L179" s="236">
        <v>21</v>
      </c>
      <c r="M179" s="236">
        <f>G179*(1+L179/100)</f>
        <v>0</v>
      </c>
      <c r="N179" s="234">
        <v>0</v>
      </c>
      <c r="O179" s="234">
        <f>ROUND(E179*N179,2)</f>
        <v>0</v>
      </c>
      <c r="P179" s="234">
        <v>0</v>
      </c>
      <c r="Q179" s="234">
        <f>ROUND(E179*P179,2)</f>
        <v>0</v>
      </c>
      <c r="R179" s="236"/>
      <c r="S179" s="236" t="s">
        <v>196</v>
      </c>
      <c r="T179" s="237" t="s">
        <v>413</v>
      </c>
      <c r="U179" s="220">
        <v>0</v>
      </c>
      <c r="V179" s="220">
        <f>ROUND(E179*U179,2)</f>
        <v>0</v>
      </c>
      <c r="W179" s="220"/>
      <c r="X179" s="220" t="s">
        <v>414</v>
      </c>
      <c r="Y179" s="220" t="s">
        <v>198</v>
      </c>
      <c r="Z179" s="210"/>
      <c r="AA179" s="210"/>
      <c r="AB179" s="210"/>
      <c r="AC179" s="210"/>
      <c r="AD179" s="210"/>
      <c r="AE179" s="210"/>
      <c r="AF179" s="210"/>
      <c r="AG179" s="210" t="s">
        <v>415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ht="33.75" outlineLevel="2" x14ac:dyDescent="0.2">
      <c r="A180" s="217"/>
      <c r="B180" s="218"/>
      <c r="C180" s="255" t="s">
        <v>423</v>
      </c>
      <c r="D180" s="248"/>
      <c r="E180" s="248"/>
      <c r="F180" s="248"/>
      <c r="G180" s="248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364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38" t="str">
        <f>C180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31">
        <v>35</v>
      </c>
      <c r="B181" s="232" t="s">
        <v>424</v>
      </c>
      <c r="C181" s="250" t="s">
        <v>425</v>
      </c>
      <c r="D181" s="233" t="s">
        <v>412</v>
      </c>
      <c r="E181" s="234">
        <v>1</v>
      </c>
      <c r="F181" s="235"/>
      <c r="G181" s="236">
        <f>ROUND(E181*F181,2)</f>
        <v>0</v>
      </c>
      <c r="H181" s="235"/>
      <c r="I181" s="236">
        <f>ROUND(E181*H181,2)</f>
        <v>0</v>
      </c>
      <c r="J181" s="235"/>
      <c r="K181" s="236">
        <f>ROUND(E181*J181,2)</f>
        <v>0</v>
      </c>
      <c r="L181" s="236">
        <v>21</v>
      </c>
      <c r="M181" s="236">
        <f>G181*(1+L181/100)</f>
        <v>0</v>
      </c>
      <c r="N181" s="234">
        <v>0</v>
      </c>
      <c r="O181" s="234">
        <f>ROUND(E181*N181,2)</f>
        <v>0</v>
      </c>
      <c r="P181" s="234">
        <v>0</v>
      </c>
      <c r="Q181" s="234">
        <f>ROUND(E181*P181,2)</f>
        <v>0</v>
      </c>
      <c r="R181" s="236"/>
      <c r="S181" s="236" t="s">
        <v>196</v>
      </c>
      <c r="T181" s="237" t="s">
        <v>413</v>
      </c>
      <c r="U181" s="220">
        <v>0</v>
      </c>
      <c r="V181" s="220">
        <f>ROUND(E181*U181,2)</f>
        <v>0</v>
      </c>
      <c r="W181" s="220"/>
      <c r="X181" s="220" t="s">
        <v>414</v>
      </c>
      <c r="Y181" s="220" t="s">
        <v>198</v>
      </c>
      <c r="Z181" s="210"/>
      <c r="AA181" s="210"/>
      <c r="AB181" s="210"/>
      <c r="AC181" s="210"/>
      <c r="AD181" s="210"/>
      <c r="AE181" s="210"/>
      <c r="AF181" s="210"/>
      <c r="AG181" s="210" t="s">
        <v>415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ht="22.5" outlineLevel="2" x14ac:dyDescent="0.2">
      <c r="A182" s="217"/>
      <c r="B182" s="218"/>
      <c r="C182" s="255" t="s">
        <v>426</v>
      </c>
      <c r="D182" s="248"/>
      <c r="E182" s="248"/>
      <c r="F182" s="248"/>
      <c r="G182" s="248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364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38" t="str">
        <f>C182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31">
        <v>36</v>
      </c>
      <c r="B183" s="232" t="s">
        <v>427</v>
      </c>
      <c r="C183" s="250" t="s">
        <v>428</v>
      </c>
      <c r="D183" s="233" t="s">
        <v>412</v>
      </c>
      <c r="E183" s="234">
        <v>1</v>
      </c>
      <c r="F183" s="235"/>
      <c r="G183" s="236">
        <f>ROUND(E183*F183,2)</f>
        <v>0</v>
      </c>
      <c r="H183" s="235"/>
      <c r="I183" s="236">
        <f>ROUND(E183*H183,2)</f>
        <v>0</v>
      </c>
      <c r="J183" s="235"/>
      <c r="K183" s="236">
        <f>ROUND(E183*J183,2)</f>
        <v>0</v>
      </c>
      <c r="L183" s="236">
        <v>21</v>
      </c>
      <c r="M183" s="236">
        <f>G183*(1+L183/100)</f>
        <v>0</v>
      </c>
      <c r="N183" s="234">
        <v>0</v>
      </c>
      <c r="O183" s="234">
        <f>ROUND(E183*N183,2)</f>
        <v>0</v>
      </c>
      <c r="P183" s="234">
        <v>0</v>
      </c>
      <c r="Q183" s="234">
        <f>ROUND(E183*P183,2)</f>
        <v>0</v>
      </c>
      <c r="R183" s="236"/>
      <c r="S183" s="236" t="s">
        <v>196</v>
      </c>
      <c r="T183" s="237" t="s">
        <v>413</v>
      </c>
      <c r="U183" s="220">
        <v>0</v>
      </c>
      <c r="V183" s="220">
        <f>ROUND(E183*U183,2)</f>
        <v>0</v>
      </c>
      <c r="W183" s="220"/>
      <c r="X183" s="220" t="s">
        <v>414</v>
      </c>
      <c r="Y183" s="220" t="s">
        <v>198</v>
      </c>
      <c r="Z183" s="210"/>
      <c r="AA183" s="210"/>
      <c r="AB183" s="210"/>
      <c r="AC183" s="210"/>
      <c r="AD183" s="210"/>
      <c r="AE183" s="210"/>
      <c r="AF183" s="210"/>
      <c r="AG183" s="210" t="s">
        <v>415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ht="33.75" outlineLevel="2" x14ac:dyDescent="0.2">
      <c r="A184" s="217"/>
      <c r="B184" s="218"/>
      <c r="C184" s="255" t="s">
        <v>429</v>
      </c>
      <c r="D184" s="248"/>
      <c r="E184" s="248"/>
      <c r="F184" s="248"/>
      <c r="G184" s="248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364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38" t="str">
        <f>C184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31">
        <v>37</v>
      </c>
      <c r="B185" s="232" t="s">
        <v>430</v>
      </c>
      <c r="C185" s="250" t="s">
        <v>431</v>
      </c>
      <c r="D185" s="233" t="s">
        <v>412</v>
      </c>
      <c r="E185" s="234">
        <v>1</v>
      </c>
      <c r="F185" s="235"/>
      <c r="G185" s="236">
        <f>ROUND(E185*F185,2)</f>
        <v>0</v>
      </c>
      <c r="H185" s="235"/>
      <c r="I185" s="236">
        <f>ROUND(E185*H185,2)</f>
        <v>0</v>
      </c>
      <c r="J185" s="235"/>
      <c r="K185" s="236">
        <f>ROUND(E185*J185,2)</f>
        <v>0</v>
      </c>
      <c r="L185" s="236">
        <v>21</v>
      </c>
      <c r="M185" s="236">
        <f>G185*(1+L185/100)</f>
        <v>0</v>
      </c>
      <c r="N185" s="234">
        <v>0</v>
      </c>
      <c r="O185" s="234">
        <f>ROUND(E185*N185,2)</f>
        <v>0</v>
      </c>
      <c r="P185" s="234">
        <v>0</v>
      </c>
      <c r="Q185" s="234">
        <f>ROUND(E185*P185,2)</f>
        <v>0</v>
      </c>
      <c r="R185" s="236"/>
      <c r="S185" s="236" t="s">
        <v>196</v>
      </c>
      <c r="T185" s="237" t="s">
        <v>413</v>
      </c>
      <c r="U185" s="220">
        <v>0</v>
      </c>
      <c r="V185" s="220">
        <f>ROUND(E185*U185,2)</f>
        <v>0</v>
      </c>
      <c r="W185" s="220"/>
      <c r="X185" s="220" t="s">
        <v>414</v>
      </c>
      <c r="Y185" s="220" t="s">
        <v>198</v>
      </c>
      <c r="Z185" s="210"/>
      <c r="AA185" s="210"/>
      <c r="AB185" s="210"/>
      <c r="AC185" s="210"/>
      <c r="AD185" s="210"/>
      <c r="AE185" s="210"/>
      <c r="AF185" s="210"/>
      <c r="AG185" s="210" t="s">
        <v>415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">
      <c r="A186" s="217"/>
      <c r="B186" s="218"/>
      <c r="C186" s="255" t="s">
        <v>432</v>
      </c>
      <c r="D186" s="248"/>
      <c r="E186" s="248"/>
      <c r="F186" s="248"/>
      <c r="G186" s="248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10"/>
      <c r="AA186" s="210"/>
      <c r="AB186" s="210"/>
      <c r="AC186" s="210"/>
      <c r="AD186" s="210"/>
      <c r="AE186" s="210"/>
      <c r="AF186" s="210"/>
      <c r="AG186" s="210" t="s">
        <v>364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31">
        <v>38</v>
      </c>
      <c r="B187" s="232" t="s">
        <v>433</v>
      </c>
      <c r="C187" s="250" t="s">
        <v>434</v>
      </c>
      <c r="D187" s="233" t="s">
        <v>412</v>
      </c>
      <c r="E187" s="234">
        <v>1</v>
      </c>
      <c r="F187" s="235"/>
      <c r="G187" s="236">
        <f>ROUND(E187*F187,2)</f>
        <v>0</v>
      </c>
      <c r="H187" s="235"/>
      <c r="I187" s="236">
        <f>ROUND(E187*H187,2)</f>
        <v>0</v>
      </c>
      <c r="J187" s="235"/>
      <c r="K187" s="236">
        <f>ROUND(E187*J187,2)</f>
        <v>0</v>
      </c>
      <c r="L187" s="236">
        <v>21</v>
      </c>
      <c r="M187" s="236">
        <f>G187*(1+L187/100)</f>
        <v>0</v>
      </c>
      <c r="N187" s="234">
        <v>0</v>
      </c>
      <c r="O187" s="234">
        <f>ROUND(E187*N187,2)</f>
        <v>0</v>
      </c>
      <c r="P187" s="234">
        <v>0</v>
      </c>
      <c r="Q187" s="234">
        <f>ROUND(E187*P187,2)</f>
        <v>0</v>
      </c>
      <c r="R187" s="236"/>
      <c r="S187" s="236" t="s">
        <v>196</v>
      </c>
      <c r="T187" s="237" t="s">
        <v>413</v>
      </c>
      <c r="U187" s="220">
        <v>0</v>
      </c>
      <c r="V187" s="220">
        <f>ROUND(E187*U187,2)</f>
        <v>0</v>
      </c>
      <c r="W187" s="220"/>
      <c r="X187" s="220" t="s">
        <v>414</v>
      </c>
      <c r="Y187" s="220" t="s">
        <v>198</v>
      </c>
      <c r="Z187" s="210"/>
      <c r="AA187" s="210"/>
      <c r="AB187" s="210"/>
      <c r="AC187" s="210"/>
      <c r="AD187" s="210"/>
      <c r="AE187" s="210"/>
      <c r="AF187" s="210"/>
      <c r="AG187" s="210" t="s">
        <v>415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2" x14ac:dyDescent="0.2">
      <c r="A188" s="217"/>
      <c r="B188" s="218"/>
      <c r="C188" s="255" t="s">
        <v>435</v>
      </c>
      <c r="D188" s="248"/>
      <c r="E188" s="248"/>
      <c r="F188" s="248"/>
      <c r="G188" s="248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10"/>
      <c r="AA188" s="210"/>
      <c r="AB188" s="210"/>
      <c r="AC188" s="210"/>
      <c r="AD188" s="210"/>
      <c r="AE188" s="210"/>
      <c r="AF188" s="210"/>
      <c r="AG188" s="210" t="s">
        <v>364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31">
        <v>39</v>
      </c>
      <c r="B189" s="232" t="s">
        <v>436</v>
      </c>
      <c r="C189" s="250" t="s">
        <v>437</v>
      </c>
      <c r="D189" s="233" t="s">
        <v>412</v>
      </c>
      <c r="E189" s="234">
        <v>1</v>
      </c>
      <c r="F189" s="235"/>
      <c r="G189" s="236">
        <f>ROUND(E189*F189,2)</f>
        <v>0</v>
      </c>
      <c r="H189" s="235"/>
      <c r="I189" s="236">
        <f>ROUND(E189*H189,2)</f>
        <v>0</v>
      </c>
      <c r="J189" s="235"/>
      <c r="K189" s="236">
        <f>ROUND(E189*J189,2)</f>
        <v>0</v>
      </c>
      <c r="L189" s="236">
        <v>21</v>
      </c>
      <c r="M189" s="236">
        <f>G189*(1+L189/100)</f>
        <v>0</v>
      </c>
      <c r="N189" s="234">
        <v>0</v>
      </c>
      <c r="O189" s="234">
        <f>ROUND(E189*N189,2)</f>
        <v>0</v>
      </c>
      <c r="P189" s="234">
        <v>0</v>
      </c>
      <c r="Q189" s="234">
        <f>ROUND(E189*P189,2)</f>
        <v>0</v>
      </c>
      <c r="R189" s="236"/>
      <c r="S189" s="236" t="s">
        <v>196</v>
      </c>
      <c r="T189" s="237" t="s">
        <v>413</v>
      </c>
      <c r="U189" s="220">
        <v>0</v>
      </c>
      <c r="V189" s="220">
        <f>ROUND(E189*U189,2)</f>
        <v>0</v>
      </c>
      <c r="W189" s="220"/>
      <c r="X189" s="220" t="s">
        <v>414</v>
      </c>
      <c r="Y189" s="220" t="s">
        <v>198</v>
      </c>
      <c r="Z189" s="210"/>
      <c r="AA189" s="210"/>
      <c r="AB189" s="210"/>
      <c r="AC189" s="210"/>
      <c r="AD189" s="210"/>
      <c r="AE189" s="210"/>
      <c r="AF189" s="210"/>
      <c r="AG189" s="210" t="s">
        <v>415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ht="33.75" outlineLevel="2" x14ac:dyDescent="0.2">
      <c r="A190" s="217"/>
      <c r="B190" s="218"/>
      <c r="C190" s="255" t="s">
        <v>438</v>
      </c>
      <c r="D190" s="248"/>
      <c r="E190" s="248"/>
      <c r="F190" s="248"/>
      <c r="G190" s="248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10"/>
      <c r="AA190" s="210"/>
      <c r="AB190" s="210"/>
      <c r="AC190" s="210"/>
      <c r="AD190" s="210"/>
      <c r="AE190" s="210"/>
      <c r="AF190" s="210"/>
      <c r="AG190" s="210" t="s">
        <v>364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38" t="str">
        <f>C190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90" s="210"/>
      <c r="BC190" s="210"/>
      <c r="BD190" s="210"/>
      <c r="BE190" s="210"/>
      <c r="BF190" s="210"/>
      <c r="BG190" s="210"/>
      <c r="BH190" s="210"/>
    </row>
    <row r="191" spans="1:60" x14ac:dyDescent="0.2">
      <c r="A191" s="224" t="s">
        <v>190</v>
      </c>
      <c r="B191" s="225" t="s">
        <v>162</v>
      </c>
      <c r="C191" s="249" t="s">
        <v>28</v>
      </c>
      <c r="D191" s="226"/>
      <c r="E191" s="227"/>
      <c r="F191" s="228"/>
      <c r="G191" s="228">
        <f>SUMIF(AG192:AG194,"&lt;&gt;NOR",G192:G194)</f>
        <v>0</v>
      </c>
      <c r="H191" s="228"/>
      <c r="I191" s="228">
        <f>SUM(I192:I194)</f>
        <v>0</v>
      </c>
      <c r="J191" s="228"/>
      <c r="K191" s="228">
        <f>SUM(K192:K194)</f>
        <v>0</v>
      </c>
      <c r="L191" s="228"/>
      <c r="M191" s="228">
        <f>SUM(M192:M194)</f>
        <v>0</v>
      </c>
      <c r="N191" s="227"/>
      <c r="O191" s="227">
        <f>SUM(O192:O194)</f>
        <v>0</v>
      </c>
      <c r="P191" s="227"/>
      <c r="Q191" s="227">
        <f>SUM(Q192:Q194)</f>
        <v>0</v>
      </c>
      <c r="R191" s="228"/>
      <c r="S191" s="228"/>
      <c r="T191" s="229"/>
      <c r="U191" s="223"/>
      <c r="V191" s="223">
        <f>SUM(V192:V194)</f>
        <v>0</v>
      </c>
      <c r="W191" s="223"/>
      <c r="X191" s="223"/>
      <c r="Y191" s="223"/>
      <c r="AG191" t="s">
        <v>191</v>
      </c>
    </row>
    <row r="192" spans="1:60" outlineLevel="1" x14ac:dyDescent="0.2">
      <c r="A192" s="231">
        <v>40</v>
      </c>
      <c r="B192" s="232" t="s">
        <v>455</v>
      </c>
      <c r="C192" s="250" t="s">
        <v>456</v>
      </c>
      <c r="D192" s="233" t="s">
        <v>412</v>
      </c>
      <c r="E192" s="234">
        <v>1</v>
      </c>
      <c r="F192" s="235"/>
      <c r="G192" s="236">
        <f>ROUND(E192*F192,2)</f>
        <v>0</v>
      </c>
      <c r="H192" s="235"/>
      <c r="I192" s="236">
        <f>ROUND(E192*H192,2)</f>
        <v>0</v>
      </c>
      <c r="J192" s="235"/>
      <c r="K192" s="236">
        <f>ROUND(E192*J192,2)</f>
        <v>0</v>
      </c>
      <c r="L192" s="236">
        <v>21</v>
      </c>
      <c r="M192" s="236">
        <f>G192*(1+L192/100)</f>
        <v>0</v>
      </c>
      <c r="N192" s="234">
        <v>0</v>
      </c>
      <c r="O192" s="234">
        <f>ROUND(E192*N192,2)</f>
        <v>0</v>
      </c>
      <c r="P192" s="234">
        <v>0</v>
      </c>
      <c r="Q192" s="234">
        <f>ROUND(E192*P192,2)</f>
        <v>0</v>
      </c>
      <c r="R192" s="236"/>
      <c r="S192" s="236" t="s">
        <v>196</v>
      </c>
      <c r="T192" s="237" t="s">
        <v>413</v>
      </c>
      <c r="U192" s="220">
        <v>0</v>
      </c>
      <c r="V192" s="220">
        <f>ROUND(E192*U192,2)</f>
        <v>0</v>
      </c>
      <c r="W192" s="220"/>
      <c r="X192" s="220" t="s">
        <v>414</v>
      </c>
      <c r="Y192" s="220" t="s">
        <v>198</v>
      </c>
      <c r="Z192" s="210"/>
      <c r="AA192" s="210"/>
      <c r="AB192" s="210"/>
      <c r="AC192" s="210"/>
      <c r="AD192" s="210"/>
      <c r="AE192" s="210"/>
      <c r="AF192" s="210"/>
      <c r="AG192" s="210" t="s">
        <v>415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">
      <c r="A193" s="217"/>
      <c r="B193" s="218"/>
      <c r="C193" s="255" t="s">
        <v>457</v>
      </c>
      <c r="D193" s="248"/>
      <c r="E193" s="248"/>
      <c r="F193" s="248"/>
      <c r="G193" s="248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364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38" t="str">
        <f>C193</f>
        <v>Náklady zhotovitele, které vzniknou v souvislosti s povinnostmi zhotovitele při předání a převzetí díla.</v>
      </c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31">
        <v>41</v>
      </c>
      <c r="B194" s="232" t="s">
        <v>458</v>
      </c>
      <c r="C194" s="250" t="s">
        <v>459</v>
      </c>
      <c r="D194" s="233" t="s">
        <v>412</v>
      </c>
      <c r="E194" s="234">
        <v>1</v>
      </c>
      <c r="F194" s="235"/>
      <c r="G194" s="236">
        <f>ROUND(E194*F194,2)</f>
        <v>0</v>
      </c>
      <c r="H194" s="235"/>
      <c r="I194" s="236">
        <f>ROUND(E194*H194,2)</f>
        <v>0</v>
      </c>
      <c r="J194" s="235"/>
      <c r="K194" s="236">
        <f>ROUND(E194*J194,2)</f>
        <v>0</v>
      </c>
      <c r="L194" s="236">
        <v>21</v>
      </c>
      <c r="M194" s="236">
        <f>G194*(1+L194/100)</f>
        <v>0</v>
      </c>
      <c r="N194" s="234">
        <v>0</v>
      </c>
      <c r="O194" s="234">
        <f>ROUND(E194*N194,2)</f>
        <v>0</v>
      </c>
      <c r="P194" s="234">
        <v>0</v>
      </c>
      <c r="Q194" s="234">
        <f>ROUND(E194*P194,2)</f>
        <v>0</v>
      </c>
      <c r="R194" s="236"/>
      <c r="S194" s="236" t="s">
        <v>318</v>
      </c>
      <c r="T194" s="237" t="s">
        <v>413</v>
      </c>
      <c r="U194" s="220">
        <v>0</v>
      </c>
      <c r="V194" s="220">
        <f>ROUND(E194*U194,2)</f>
        <v>0</v>
      </c>
      <c r="W194" s="220"/>
      <c r="X194" s="220" t="s">
        <v>414</v>
      </c>
      <c r="Y194" s="220" t="s">
        <v>198</v>
      </c>
      <c r="Z194" s="210"/>
      <c r="AA194" s="210"/>
      <c r="AB194" s="210"/>
      <c r="AC194" s="210"/>
      <c r="AD194" s="210"/>
      <c r="AE194" s="210"/>
      <c r="AF194" s="210"/>
      <c r="AG194" s="210" t="s">
        <v>415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x14ac:dyDescent="0.2">
      <c r="A195" s="3"/>
      <c r="B195" s="4"/>
      <c r="C195" s="256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AE195">
        <v>15</v>
      </c>
      <c r="AF195">
        <v>21</v>
      </c>
      <c r="AG195" t="s">
        <v>176</v>
      </c>
    </row>
    <row r="196" spans="1:60" x14ac:dyDescent="0.2">
      <c r="A196" s="213"/>
      <c r="B196" s="214" t="s">
        <v>29</v>
      </c>
      <c r="C196" s="257"/>
      <c r="D196" s="215"/>
      <c r="E196" s="216"/>
      <c r="F196" s="216"/>
      <c r="G196" s="230">
        <f>G8+G46+G68+G108+G130+G136+G168+G174+G191</f>
        <v>0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AE196">
        <f>SUMIF(L7:L194,AE195,G7:G194)</f>
        <v>0</v>
      </c>
      <c r="AF196">
        <f>SUMIF(L7:L194,AF195,G7:G194)</f>
        <v>0</v>
      </c>
      <c r="AG196" t="s">
        <v>460</v>
      </c>
    </row>
    <row r="197" spans="1:60" x14ac:dyDescent="0.2">
      <c r="C197" s="258"/>
      <c r="D197" s="10"/>
      <c r="AG197" t="s">
        <v>461</v>
      </c>
    </row>
    <row r="198" spans="1:60" x14ac:dyDescent="0.2">
      <c r="D198" s="10"/>
    </row>
    <row r="199" spans="1:60" x14ac:dyDescent="0.2">
      <c r="D199" s="10"/>
    </row>
    <row r="200" spans="1:60" x14ac:dyDescent="0.2">
      <c r="D200" s="10"/>
    </row>
    <row r="201" spans="1:60" x14ac:dyDescent="0.2">
      <c r="D201" s="10"/>
    </row>
    <row r="202" spans="1:60" x14ac:dyDescent="0.2">
      <c r="D202" s="10"/>
    </row>
    <row r="203" spans="1:60" x14ac:dyDescent="0.2">
      <c r="D203" s="10"/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PWqFTeaYAI1zdICaDYEBvCW82uh4Mql1fJqQUydrVYJl5gCbUUy4eEQDb7vNeJIxjyTSlKSZWf9VTY2cygI2g==" saltValue="7A0gSq6y1JUt3I8ZZwJw3g==" spinCount="100000" sheet="1" formatRows="0"/>
  <mergeCells count="34">
    <mergeCell ref="C186:G186"/>
    <mergeCell ref="C188:G188"/>
    <mergeCell ref="C190:G190"/>
    <mergeCell ref="C193:G193"/>
    <mergeCell ref="C142:G142"/>
    <mergeCell ref="C149:G149"/>
    <mergeCell ref="C178:G178"/>
    <mergeCell ref="C180:G180"/>
    <mergeCell ref="C182:G182"/>
    <mergeCell ref="C184:G184"/>
    <mergeCell ref="C126:G126"/>
    <mergeCell ref="C132:G132"/>
    <mergeCell ref="C138:G138"/>
    <mergeCell ref="C139:G139"/>
    <mergeCell ref="C140:G140"/>
    <mergeCell ref="C141:G141"/>
    <mergeCell ref="C70:G70"/>
    <mergeCell ref="C78:G78"/>
    <mergeCell ref="C83:G83"/>
    <mergeCell ref="C110:G110"/>
    <mergeCell ref="C114:G114"/>
    <mergeCell ref="C121:G121"/>
    <mergeCell ref="C20:G20"/>
    <mergeCell ref="C25:G25"/>
    <mergeCell ref="C34:G34"/>
    <mergeCell ref="C43:G43"/>
    <mergeCell ref="C48:G48"/>
    <mergeCell ref="C52:G52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EF0EC-2653-43ED-ABFB-5A1E7AB1FD4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163</v>
      </c>
      <c r="B1" s="195"/>
      <c r="C1" s="195"/>
      <c r="D1" s="195"/>
      <c r="E1" s="195"/>
      <c r="F1" s="195"/>
      <c r="G1" s="195"/>
      <c r="AG1" t="s">
        <v>164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165</v>
      </c>
    </row>
    <row r="3" spans="1:60" ht="24.95" customHeight="1" x14ac:dyDescent="0.2">
      <c r="A3" s="196" t="s">
        <v>8</v>
      </c>
      <c r="B3" s="49" t="s">
        <v>76</v>
      </c>
      <c r="C3" s="199" t="s">
        <v>77</v>
      </c>
      <c r="D3" s="197"/>
      <c r="E3" s="197"/>
      <c r="F3" s="197"/>
      <c r="G3" s="198"/>
      <c r="AC3" s="174" t="s">
        <v>165</v>
      </c>
      <c r="AG3" t="s">
        <v>166</v>
      </c>
    </row>
    <row r="4" spans="1:60" ht="24.95" customHeight="1" x14ac:dyDescent="0.2">
      <c r="A4" s="200" t="s">
        <v>9</v>
      </c>
      <c r="B4" s="201" t="s">
        <v>78</v>
      </c>
      <c r="C4" s="202" t="s">
        <v>79</v>
      </c>
      <c r="D4" s="203"/>
      <c r="E4" s="203"/>
      <c r="F4" s="203"/>
      <c r="G4" s="204"/>
      <c r="AG4" t="s">
        <v>167</v>
      </c>
    </row>
    <row r="5" spans="1:60" x14ac:dyDescent="0.2">
      <c r="D5" s="10"/>
    </row>
    <row r="6" spans="1:60" ht="38.25" x14ac:dyDescent="0.2">
      <c r="A6" s="206" t="s">
        <v>168</v>
      </c>
      <c r="B6" s="208" t="s">
        <v>169</v>
      </c>
      <c r="C6" s="208" t="s">
        <v>170</v>
      </c>
      <c r="D6" s="207" t="s">
        <v>171</v>
      </c>
      <c r="E6" s="206" t="s">
        <v>172</v>
      </c>
      <c r="F6" s="205" t="s">
        <v>173</v>
      </c>
      <c r="G6" s="206" t="s">
        <v>29</v>
      </c>
      <c r="H6" s="209" t="s">
        <v>30</v>
      </c>
      <c r="I6" s="209" t="s">
        <v>174</v>
      </c>
      <c r="J6" s="209" t="s">
        <v>31</v>
      </c>
      <c r="K6" s="209" t="s">
        <v>175</v>
      </c>
      <c r="L6" s="209" t="s">
        <v>176</v>
      </c>
      <c r="M6" s="209" t="s">
        <v>177</v>
      </c>
      <c r="N6" s="209" t="s">
        <v>178</v>
      </c>
      <c r="O6" s="209" t="s">
        <v>179</v>
      </c>
      <c r="P6" s="209" t="s">
        <v>180</v>
      </c>
      <c r="Q6" s="209" t="s">
        <v>181</v>
      </c>
      <c r="R6" s="209" t="s">
        <v>182</v>
      </c>
      <c r="S6" s="209" t="s">
        <v>183</v>
      </c>
      <c r="T6" s="209" t="s">
        <v>184</v>
      </c>
      <c r="U6" s="209" t="s">
        <v>185</v>
      </c>
      <c r="V6" s="209" t="s">
        <v>186</v>
      </c>
      <c r="W6" s="209" t="s">
        <v>187</v>
      </c>
      <c r="X6" s="209" t="s">
        <v>188</v>
      </c>
      <c r="Y6" s="209" t="s">
        <v>189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190</v>
      </c>
      <c r="B8" s="225" t="s">
        <v>118</v>
      </c>
      <c r="C8" s="249" t="s">
        <v>119</v>
      </c>
      <c r="D8" s="226"/>
      <c r="E8" s="227"/>
      <c r="F8" s="228"/>
      <c r="G8" s="228">
        <f>SUMIF(AG9:AG18,"&lt;&gt;NOR",G9:G18)</f>
        <v>0</v>
      </c>
      <c r="H8" s="228"/>
      <c r="I8" s="228">
        <f>SUM(I9:I18)</f>
        <v>0</v>
      </c>
      <c r="J8" s="228"/>
      <c r="K8" s="228">
        <f>SUM(K9:K18)</f>
        <v>0</v>
      </c>
      <c r="L8" s="228"/>
      <c r="M8" s="228">
        <f>SUM(M9:M18)</f>
        <v>0</v>
      </c>
      <c r="N8" s="227"/>
      <c r="O8" s="227">
        <f>SUM(O9:O18)</f>
        <v>0</v>
      </c>
      <c r="P8" s="227"/>
      <c r="Q8" s="227">
        <f>SUM(Q9:Q18)</f>
        <v>1.03</v>
      </c>
      <c r="R8" s="228"/>
      <c r="S8" s="228"/>
      <c r="T8" s="229"/>
      <c r="U8" s="223"/>
      <c r="V8" s="223">
        <f>SUM(V9:V18)</f>
        <v>0.64</v>
      </c>
      <c r="W8" s="223"/>
      <c r="X8" s="223"/>
      <c r="Y8" s="223"/>
      <c r="AG8" t="s">
        <v>191</v>
      </c>
    </row>
    <row r="9" spans="1:60" outlineLevel="1" x14ac:dyDescent="0.2">
      <c r="A9" s="231">
        <v>1</v>
      </c>
      <c r="B9" s="232" t="s">
        <v>268</v>
      </c>
      <c r="C9" s="250" t="s">
        <v>269</v>
      </c>
      <c r="D9" s="233" t="s">
        <v>234</v>
      </c>
      <c r="E9" s="234">
        <v>180.411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 t="s">
        <v>249</v>
      </c>
      <c r="S9" s="236" t="s">
        <v>196</v>
      </c>
      <c r="T9" s="237" t="s">
        <v>196</v>
      </c>
      <c r="U9" s="220">
        <v>2E-3</v>
      </c>
      <c r="V9" s="220">
        <f>ROUND(E9*U9,2)</f>
        <v>0.36</v>
      </c>
      <c r="W9" s="220"/>
      <c r="X9" s="220" t="s">
        <v>197</v>
      </c>
      <c r="Y9" s="220" t="s">
        <v>198</v>
      </c>
      <c r="Z9" s="210"/>
      <c r="AA9" s="210"/>
      <c r="AB9" s="210"/>
      <c r="AC9" s="210"/>
      <c r="AD9" s="210"/>
      <c r="AE9" s="210"/>
      <c r="AF9" s="210"/>
      <c r="AG9" s="210" t="s">
        <v>199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2" t="s">
        <v>270</v>
      </c>
      <c r="D10" s="221"/>
      <c r="E10" s="222"/>
      <c r="F10" s="220"/>
      <c r="G10" s="22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203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17"/>
      <c r="B11" s="218"/>
      <c r="C11" s="252" t="s">
        <v>256</v>
      </c>
      <c r="D11" s="221"/>
      <c r="E11" s="222"/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203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2" t="s">
        <v>1408</v>
      </c>
      <c r="D12" s="221"/>
      <c r="E12" s="222">
        <v>16.401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203</v>
      </c>
      <c r="AH12" s="210">
        <v>5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52" t="s">
        <v>266</v>
      </c>
      <c r="D13" s="221"/>
      <c r="E13" s="222"/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203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52" t="s">
        <v>1409</v>
      </c>
      <c r="D14" s="221"/>
      <c r="E14" s="222">
        <v>164.01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203</v>
      </c>
      <c r="AH14" s="210">
        <v>5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1">
        <v>2</v>
      </c>
      <c r="B15" s="232" t="s">
        <v>271</v>
      </c>
      <c r="C15" s="250" t="s">
        <v>272</v>
      </c>
      <c r="D15" s="233" t="s">
        <v>234</v>
      </c>
      <c r="E15" s="234">
        <v>8.2004999999999999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4">
        <v>0</v>
      </c>
      <c r="O15" s="234">
        <f>ROUND(E15*N15,2)</f>
        <v>0</v>
      </c>
      <c r="P15" s="234">
        <v>0.126</v>
      </c>
      <c r="Q15" s="234">
        <f>ROUND(E15*P15,2)</f>
        <v>1.03</v>
      </c>
      <c r="R15" s="236" t="s">
        <v>249</v>
      </c>
      <c r="S15" s="236" t="s">
        <v>196</v>
      </c>
      <c r="T15" s="237" t="s">
        <v>196</v>
      </c>
      <c r="U15" s="220">
        <v>3.4000000000000002E-2</v>
      </c>
      <c r="V15" s="220">
        <f>ROUND(E15*U15,2)</f>
        <v>0.28000000000000003</v>
      </c>
      <c r="W15" s="220"/>
      <c r="X15" s="220" t="s">
        <v>197</v>
      </c>
      <c r="Y15" s="220" t="s">
        <v>198</v>
      </c>
      <c r="Z15" s="210"/>
      <c r="AA15" s="210"/>
      <c r="AB15" s="210"/>
      <c r="AC15" s="210"/>
      <c r="AD15" s="210"/>
      <c r="AE15" s="210"/>
      <c r="AF15" s="210"/>
      <c r="AG15" s="210" t="s">
        <v>199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2" t="s">
        <v>273</v>
      </c>
      <c r="D16" s="221"/>
      <c r="E16" s="222"/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203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52" t="s">
        <v>274</v>
      </c>
      <c r="D17" s="221"/>
      <c r="E17" s="222"/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203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52" t="s">
        <v>1410</v>
      </c>
      <c r="D18" s="221"/>
      <c r="E18" s="222">
        <v>8.2004999999999999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203</v>
      </c>
      <c r="AH18" s="210">
        <v>5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24" t="s">
        <v>190</v>
      </c>
      <c r="B19" s="225" t="s">
        <v>134</v>
      </c>
      <c r="C19" s="249" t="s">
        <v>135</v>
      </c>
      <c r="D19" s="226"/>
      <c r="E19" s="227"/>
      <c r="F19" s="228"/>
      <c r="G19" s="228">
        <f>SUMIF(AG20:AG42,"&lt;&gt;NOR",G20:G42)</f>
        <v>0</v>
      </c>
      <c r="H19" s="228"/>
      <c r="I19" s="228">
        <f>SUM(I20:I42)</f>
        <v>0</v>
      </c>
      <c r="J19" s="228"/>
      <c r="K19" s="228">
        <f>SUM(K20:K42)</f>
        <v>0</v>
      </c>
      <c r="L19" s="228"/>
      <c r="M19" s="228">
        <f>SUM(M20:M42)</f>
        <v>0</v>
      </c>
      <c r="N19" s="227"/>
      <c r="O19" s="227">
        <f>SUM(O20:O42)</f>
        <v>24.83</v>
      </c>
      <c r="P19" s="227"/>
      <c r="Q19" s="227">
        <f>SUM(Q20:Q42)</f>
        <v>0</v>
      </c>
      <c r="R19" s="228"/>
      <c r="S19" s="228"/>
      <c r="T19" s="229"/>
      <c r="U19" s="223"/>
      <c r="V19" s="223">
        <f>SUM(V20:V42)</f>
        <v>13.690000000000001</v>
      </c>
      <c r="W19" s="223"/>
      <c r="X19" s="223"/>
      <c r="Y19" s="223"/>
      <c r="AG19" t="s">
        <v>191</v>
      </c>
    </row>
    <row r="20" spans="1:60" ht="22.5" outlineLevel="1" x14ac:dyDescent="0.2">
      <c r="A20" s="231">
        <v>3</v>
      </c>
      <c r="B20" s="232" t="s">
        <v>285</v>
      </c>
      <c r="C20" s="250" t="s">
        <v>280</v>
      </c>
      <c r="D20" s="233" t="s">
        <v>234</v>
      </c>
      <c r="E20" s="234">
        <v>16.401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4">
        <v>0.13188</v>
      </c>
      <c r="O20" s="234">
        <f>ROUND(E20*N20,2)</f>
        <v>2.16</v>
      </c>
      <c r="P20" s="234">
        <v>0</v>
      </c>
      <c r="Q20" s="234">
        <f>ROUND(E20*P20,2)</f>
        <v>0</v>
      </c>
      <c r="R20" s="236" t="s">
        <v>249</v>
      </c>
      <c r="S20" s="236" t="s">
        <v>196</v>
      </c>
      <c r="T20" s="237" t="s">
        <v>196</v>
      </c>
      <c r="U20" s="220">
        <v>4.9000000000000002E-2</v>
      </c>
      <c r="V20" s="220">
        <f>ROUND(E20*U20,2)</f>
        <v>0.8</v>
      </c>
      <c r="W20" s="220"/>
      <c r="X20" s="220" t="s">
        <v>197</v>
      </c>
      <c r="Y20" s="220" t="s">
        <v>198</v>
      </c>
      <c r="Z20" s="210"/>
      <c r="AA20" s="210"/>
      <c r="AB20" s="210"/>
      <c r="AC20" s="210"/>
      <c r="AD20" s="210"/>
      <c r="AE20" s="210"/>
      <c r="AF20" s="210"/>
      <c r="AG20" s="210" t="s">
        <v>199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51" t="s">
        <v>281</v>
      </c>
      <c r="D21" s="239"/>
      <c r="E21" s="239"/>
      <c r="F21" s="239"/>
      <c r="G21" s="239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201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2" t="s">
        <v>286</v>
      </c>
      <c r="D22" s="221"/>
      <c r="E22" s="222"/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203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52" t="s">
        <v>287</v>
      </c>
      <c r="D23" s="221"/>
      <c r="E23" s="222"/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203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52" t="s">
        <v>1411</v>
      </c>
      <c r="D24" s="221"/>
      <c r="E24" s="222">
        <v>16.401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203</v>
      </c>
      <c r="AH24" s="210">
        <v>5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1">
        <v>4</v>
      </c>
      <c r="B25" s="232" t="s">
        <v>289</v>
      </c>
      <c r="C25" s="250" t="s">
        <v>290</v>
      </c>
      <c r="D25" s="233" t="s">
        <v>234</v>
      </c>
      <c r="E25" s="234">
        <v>180.411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4">
        <v>7.0200000000000002E-3</v>
      </c>
      <c r="O25" s="234">
        <f>ROUND(E25*N25,2)</f>
        <v>1.27</v>
      </c>
      <c r="P25" s="234">
        <v>0</v>
      </c>
      <c r="Q25" s="234">
        <f>ROUND(E25*P25,2)</f>
        <v>0</v>
      </c>
      <c r="R25" s="236" t="s">
        <v>249</v>
      </c>
      <c r="S25" s="236" t="s">
        <v>196</v>
      </c>
      <c r="T25" s="237" t="s">
        <v>196</v>
      </c>
      <c r="U25" s="220">
        <v>4.0000000000000001E-3</v>
      </c>
      <c r="V25" s="220">
        <f>ROUND(E25*U25,2)</f>
        <v>0.72</v>
      </c>
      <c r="W25" s="220"/>
      <c r="X25" s="220" t="s">
        <v>197</v>
      </c>
      <c r="Y25" s="220" t="s">
        <v>198</v>
      </c>
      <c r="Z25" s="210"/>
      <c r="AA25" s="210"/>
      <c r="AB25" s="210"/>
      <c r="AC25" s="210"/>
      <c r="AD25" s="210"/>
      <c r="AE25" s="210"/>
      <c r="AF25" s="210"/>
      <c r="AG25" s="210" t="s">
        <v>199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52" t="s">
        <v>291</v>
      </c>
      <c r="D26" s="221"/>
      <c r="E26" s="222"/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203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52" t="s">
        <v>854</v>
      </c>
      <c r="D27" s="221"/>
      <c r="E27" s="222"/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203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52" t="s">
        <v>1409</v>
      </c>
      <c r="D28" s="221"/>
      <c r="E28" s="222">
        <v>164.01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203</v>
      </c>
      <c r="AH28" s="210">
        <v>5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52" t="s">
        <v>1412</v>
      </c>
      <c r="D29" s="221"/>
      <c r="E29" s="222"/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203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52" t="s">
        <v>1411</v>
      </c>
      <c r="D30" s="221"/>
      <c r="E30" s="222">
        <v>16.401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203</v>
      </c>
      <c r="AH30" s="210">
        <v>5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31">
        <v>5</v>
      </c>
      <c r="B31" s="232" t="s">
        <v>293</v>
      </c>
      <c r="C31" s="250" t="s">
        <v>294</v>
      </c>
      <c r="D31" s="233" t="s">
        <v>234</v>
      </c>
      <c r="E31" s="234">
        <v>180.411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4">
        <v>6.9999999999999999E-4</v>
      </c>
      <c r="O31" s="234">
        <f>ROUND(E31*N31,2)</f>
        <v>0.13</v>
      </c>
      <c r="P31" s="234">
        <v>0</v>
      </c>
      <c r="Q31" s="234">
        <f>ROUND(E31*P31,2)</f>
        <v>0</v>
      </c>
      <c r="R31" s="236" t="s">
        <v>249</v>
      </c>
      <c r="S31" s="236" t="s">
        <v>196</v>
      </c>
      <c r="T31" s="237" t="s">
        <v>196</v>
      </c>
      <c r="U31" s="220">
        <v>2E-3</v>
      </c>
      <c r="V31" s="220">
        <f>ROUND(E31*U31,2)</f>
        <v>0.36</v>
      </c>
      <c r="W31" s="220"/>
      <c r="X31" s="220" t="s">
        <v>197</v>
      </c>
      <c r="Y31" s="220" t="s">
        <v>198</v>
      </c>
      <c r="Z31" s="210"/>
      <c r="AA31" s="210"/>
      <c r="AB31" s="210"/>
      <c r="AC31" s="210"/>
      <c r="AD31" s="210"/>
      <c r="AE31" s="210"/>
      <c r="AF31" s="210"/>
      <c r="AG31" s="210" t="s">
        <v>199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52" t="s">
        <v>295</v>
      </c>
      <c r="D32" s="221"/>
      <c r="E32" s="222"/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203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52" t="s">
        <v>1413</v>
      </c>
      <c r="D33" s="221"/>
      <c r="E33" s="222">
        <v>180.411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203</v>
      </c>
      <c r="AH33" s="210">
        <v>5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31">
        <v>6</v>
      </c>
      <c r="B34" s="232" t="s">
        <v>311</v>
      </c>
      <c r="C34" s="250" t="s">
        <v>312</v>
      </c>
      <c r="D34" s="233" t="s">
        <v>234</v>
      </c>
      <c r="E34" s="234">
        <v>164.01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4">
        <v>0.12966</v>
      </c>
      <c r="O34" s="234">
        <f>ROUND(E34*N34,2)</f>
        <v>21.27</v>
      </c>
      <c r="P34" s="234">
        <v>0</v>
      </c>
      <c r="Q34" s="234">
        <f>ROUND(E34*P34,2)</f>
        <v>0</v>
      </c>
      <c r="R34" s="236" t="s">
        <v>249</v>
      </c>
      <c r="S34" s="236" t="s">
        <v>196</v>
      </c>
      <c r="T34" s="237" t="s">
        <v>196</v>
      </c>
      <c r="U34" s="220">
        <v>7.1999999999999995E-2</v>
      </c>
      <c r="V34" s="220">
        <f>ROUND(E34*U34,2)</f>
        <v>11.81</v>
      </c>
      <c r="W34" s="220"/>
      <c r="X34" s="220" t="s">
        <v>197</v>
      </c>
      <c r="Y34" s="220" t="s">
        <v>198</v>
      </c>
      <c r="Z34" s="210"/>
      <c r="AA34" s="210"/>
      <c r="AB34" s="210"/>
      <c r="AC34" s="210"/>
      <c r="AD34" s="210"/>
      <c r="AE34" s="210"/>
      <c r="AF34" s="210"/>
      <c r="AG34" s="210" t="s">
        <v>199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52" t="s">
        <v>266</v>
      </c>
      <c r="D35" s="221"/>
      <c r="E35" s="222"/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203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52" t="s">
        <v>304</v>
      </c>
      <c r="D36" s="221"/>
      <c r="E36" s="222"/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203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52" t="s">
        <v>314</v>
      </c>
      <c r="D37" s="221"/>
      <c r="E37" s="222"/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203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52" t="s">
        <v>308</v>
      </c>
      <c r="D38" s="221"/>
      <c r="E38" s="222"/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203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52" t="s">
        <v>1414</v>
      </c>
      <c r="D39" s="221"/>
      <c r="E39" s="222">
        <v>7.6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203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52" t="s">
        <v>1415</v>
      </c>
      <c r="D40" s="221"/>
      <c r="E40" s="222">
        <v>202.24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203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52" t="s">
        <v>1416</v>
      </c>
      <c r="D41" s="221"/>
      <c r="E41" s="222">
        <v>-11.9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203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17"/>
      <c r="B42" s="218"/>
      <c r="C42" s="252" t="s">
        <v>1417</v>
      </c>
      <c r="D42" s="221"/>
      <c r="E42" s="222">
        <v>-33.93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203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224" t="s">
        <v>190</v>
      </c>
      <c r="B43" s="225" t="s">
        <v>148</v>
      </c>
      <c r="C43" s="249" t="s">
        <v>149</v>
      </c>
      <c r="D43" s="226"/>
      <c r="E43" s="227"/>
      <c r="F43" s="228"/>
      <c r="G43" s="228">
        <f>SUMIF(AG44:AG63,"&lt;&gt;NOR",G44:G63)</f>
        <v>0</v>
      </c>
      <c r="H43" s="228"/>
      <c r="I43" s="228">
        <f>SUM(I44:I63)</f>
        <v>0</v>
      </c>
      <c r="J43" s="228"/>
      <c r="K43" s="228">
        <f>SUM(K44:K63)</f>
        <v>0</v>
      </c>
      <c r="L43" s="228"/>
      <c r="M43" s="228">
        <f>SUM(M44:M63)</f>
        <v>0</v>
      </c>
      <c r="N43" s="227"/>
      <c r="O43" s="227">
        <f>SUM(O44:O63)</f>
        <v>0.02</v>
      </c>
      <c r="P43" s="227"/>
      <c r="Q43" s="227">
        <f>SUM(Q44:Q63)</f>
        <v>0</v>
      </c>
      <c r="R43" s="228"/>
      <c r="S43" s="228"/>
      <c r="T43" s="229"/>
      <c r="U43" s="223"/>
      <c r="V43" s="223">
        <f>SUM(V44:V63)</f>
        <v>1.3200000000000003</v>
      </c>
      <c r="W43" s="223"/>
      <c r="X43" s="223"/>
      <c r="Y43" s="223"/>
      <c r="AG43" t="s">
        <v>191</v>
      </c>
    </row>
    <row r="44" spans="1:60" outlineLevel="1" x14ac:dyDescent="0.2">
      <c r="A44" s="231">
        <v>7</v>
      </c>
      <c r="B44" s="232" t="s">
        <v>325</v>
      </c>
      <c r="C44" s="250" t="s">
        <v>326</v>
      </c>
      <c r="D44" s="233" t="s">
        <v>327</v>
      </c>
      <c r="E44" s="234">
        <v>3.8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21</v>
      </c>
      <c r="M44" s="236">
        <f>G44*(1+L44/100)</f>
        <v>0</v>
      </c>
      <c r="N44" s="234">
        <v>4.3E-3</v>
      </c>
      <c r="O44" s="234">
        <f>ROUND(E44*N44,2)</f>
        <v>0.02</v>
      </c>
      <c r="P44" s="234">
        <v>0</v>
      </c>
      <c r="Q44" s="234">
        <f>ROUND(E44*P44,2)</f>
        <v>0</v>
      </c>
      <c r="R44" s="236" t="s">
        <v>249</v>
      </c>
      <c r="S44" s="236" t="s">
        <v>196</v>
      </c>
      <c r="T44" s="237" t="s">
        <v>196</v>
      </c>
      <c r="U44" s="220">
        <v>0.20799999999999999</v>
      </c>
      <c r="V44" s="220">
        <f>ROUND(E44*U44,2)</f>
        <v>0.79</v>
      </c>
      <c r="W44" s="220"/>
      <c r="X44" s="220" t="s">
        <v>197</v>
      </c>
      <c r="Y44" s="220" t="s">
        <v>198</v>
      </c>
      <c r="Z44" s="210"/>
      <c r="AA44" s="210"/>
      <c r="AB44" s="210"/>
      <c r="AC44" s="210"/>
      <c r="AD44" s="210"/>
      <c r="AE44" s="210"/>
      <c r="AF44" s="210"/>
      <c r="AG44" s="210" t="s">
        <v>199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51" t="s">
        <v>328</v>
      </c>
      <c r="D45" s="239"/>
      <c r="E45" s="239"/>
      <c r="F45" s="239"/>
      <c r="G45" s="239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201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2" t="s">
        <v>329</v>
      </c>
      <c r="D46" s="221"/>
      <c r="E46" s="222"/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203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52" t="s">
        <v>1418</v>
      </c>
      <c r="D47" s="221"/>
      <c r="E47" s="222">
        <v>3.8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203</v>
      </c>
      <c r="AH47" s="210">
        <v>5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1">
        <v>8</v>
      </c>
      <c r="B48" s="232" t="s">
        <v>331</v>
      </c>
      <c r="C48" s="250" t="s">
        <v>332</v>
      </c>
      <c r="D48" s="233" t="s">
        <v>327</v>
      </c>
      <c r="E48" s="234">
        <v>3.8</v>
      </c>
      <c r="F48" s="235"/>
      <c r="G48" s="236">
        <f>ROUND(E48*F48,2)</f>
        <v>0</v>
      </c>
      <c r="H48" s="235"/>
      <c r="I48" s="236">
        <f>ROUND(E48*H48,2)</f>
        <v>0</v>
      </c>
      <c r="J48" s="235"/>
      <c r="K48" s="236">
        <f>ROUND(E48*J48,2)</f>
        <v>0</v>
      </c>
      <c r="L48" s="236">
        <v>21</v>
      </c>
      <c r="M48" s="236">
        <f>G48*(1+L48/100)</f>
        <v>0</v>
      </c>
      <c r="N48" s="234">
        <v>1.0000000000000001E-5</v>
      </c>
      <c r="O48" s="234">
        <f>ROUND(E48*N48,2)</f>
        <v>0</v>
      </c>
      <c r="P48" s="234">
        <v>0</v>
      </c>
      <c r="Q48" s="234">
        <f>ROUND(E48*P48,2)</f>
        <v>0</v>
      </c>
      <c r="R48" s="236" t="s">
        <v>249</v>
      </c>
      <c r="S48" s="236" t="s">
        <v>196</v>
      </c>
      <c r="T48" s="237" t="s">
        <v>196</v>
      </c>
      <c r="U48" s="220">
        <v>3.5999999999999997E-2</v>
      </c>
      <c r="V48" s="220">
        <f>ROUND(E48*U48,2)</f>
        <v>0.14000000000000001</v>
      </c>
      <c r="W48" s="220"/>
      <c r="X48" s="220" t="s">
        <v>197</v>
      </c>
      <c r="Y48" s="220" t="s">
        <v>198</v>
      </c>
      <c r="Z48" s="210"/>
      <c r="AA48" s="210"/>
      <c r="AB48" s="210"/>
      <c r="AC48" s="210"/>
      <c r="AD48" s="210"/>
      <c r="AE48" s="210"/>
      <c r="AF48" s="210"/>
      <c r="AG48" s="210" t="s">
        <v>199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1" t="s">
        <v>333</v>
      </c>
      <c r="D49" s="239"/>
      <c r="E49" s="239"/>
      <c r="F49" s="239"/>
      <c r="G49" s="239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201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2" t="s">
        <v>334</v>
      </c>
      <c r="D50" s="221"/>
      <c r="E50" s="222"/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203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52" t="s">
        <v>304</v>
      </c>
      <c r="D51" s="221"/>
      <c r="E51" s="222"/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203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17"/>
      <c r="B52" s="218"/>
      <c r="C52" s="252" t="s">
        <v>335</v>
      </c>
      <c r="D52" s="221"/>
      <c r="E52" s="222"/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203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52" t="s">
        <v>1419</v>
      </c>
      <c r="D53" s="221"/>
      <c r="E53" s="222">
        <v>3.8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203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1">
        <v>9</v>
      </c>
      <c r="B54" s="232" t="s">
        <v>341</v>
      </c>
      <c r="C54" s="250" t="s">
        <v>342</v>
      </c>
      <c r="D54" s="233" t="s">
        <v>327</v>
      </c>
      <c r="E54" s="234">
        <v>3.8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21</v>
      </c>
      <c r="M54" s="236">
        <f>G54*(1+L54/100)</f>
        <v>0</v>
      </c>
      <c r="N54" s="234">
        <v>0</v>
      </c>
      <c r="O54" s="234">
        <f>ROUND(E54*N54,2)</f>
        <v>0</v>
      </c>
      <c r="P54" s="234">
        <v>0</v>
      </c>
      <c r="Q54" s="234">
        <f>ROUND(E54*P54,2)</f>
        <v>0</v>
      </c>
      <c r="R54" s="236" t="s">
        <v>249</v>
      </c>
      <c r="S54" s="236" t="s">
        <v>196</v>
      </c>
      <c r="T54" s="237" t="s">
        <v>196</v>
      </c>
      <c r="U54" s="220">
        <v>6.7000000000000004E-2</v>
      </c>
      <c r="V54" s="220">
        <f>ROUND(E54*U54,2)</f>
        <v>0.25</v>
      </c>
      <c r="W54" s="220"/>
      <c r="X54" s="220" t="s">
        <v>197</v>
      </c>
      <c r="Y54" s="220" t="s">
        <v>198</v>
      </c>
      <c r="Z54" s="210"/>
      <c r="AA54" s="210"/>
      <c r="AB54" s="210"/>
      <c r="AC54" s="210"/>
      <c r="AD54" s="210"/>
      <c r="AE54" s="210"/>
      <c r="AF54" s="210"/>
      <c r="AG54" s="210" t="s">
        <v>199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51" t="s">
        <v>343</v>
      </c>
      <c r="D55" s="239"/>
      <c r="E55" s="239"/>
      <c r="F55" s="239"/>
      <c r="G55" s="239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201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52" t="s">
        <v>344</v>
      </c>
      <c r="D56" s="221"/>
      <c r="E56" s="222"/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203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52" t="s">
        <v>335</v>
      </c>
      <c r="D57" s="221"/>
      <c r="E57" s="222"/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203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52" t="s">
        <v>1418</v>
      </c>
      <c r="D58" s="221"/>
      <c r="E58" s="222">
        <v>3.8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203</v>
      </c>
      <c r="AH58" s="210">
        <v>5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1">
        <v>10</v>
      </c>
      <c r="B59" s="232" t="s">
        <v>345</v>
      </c>
      <c r="C59" s="250" t="s">
        <v>346</v>
      </c>
      <c r="D59" s="233" t="s">
        <v>327</v>
      </c>
      <c r="E59" s="234">
        <v>3.8</v>
      </c>
      <c r="F59" s="235"/>
      <c r="G59" s="236">
        <f>ROUND(E59*F59,2)</f>
        <v>0</v>
      </c>
      <c r="H59" s="235"/>
      <c r="I59" s="236">
        <f>ROUND(E59*H59,2)</f>
        <v>0</v>
      </c>
      <c r="J59" s="235"/>
      <c r="K59" s="236">
        <f>ROUND(E59*J59,2)</f>
        <v>0</v>
      </c>
      <c r="L59" s="236">
        <v>21</v>
      </c>
      <c r="M59" s="236">
        <f>G59*(1+L59/100)</f>
        <v>0</v>
      </c>
      <c r="N59" s="234">
        <v>0</v>
      </c>
      <c r="O59" s="234">
        <f>ROUND(E59*N59,2)</f>
        <v>0</v>
      </c>
      <c r="P59" s="234">
        <v>0</v>
      </c>
      <c r="Q59" s="234">
        <f>ROUND(E59*P59,2)</f>
        <v>0</v>
      </c>
      <c r="R59" s="236" t="s">
        <v>249</v>
      </c>
      <c r="S59" s="236" t="s">
        <v>196</v>
      </c>
      <c r="T59" s="237" t="s">
        <v>196</v>
      </c>
      <c r="U59" s="220">
        <v>3.6999999999999998E-2</v>
      </c>
      <c r="V59" s="220">
        <f>ROUND(E59*U59,2)</f>
        <v>0.14000000000000001</v>
      </c>
      <c r="W59" s="220"/>
      <c r="X59" s="220" t="s">
        <v>197</v>
      </c>
      <c r="Y59" s="220" t="s">
        <v>198</v>
      </c>
      <c r="Z59" s="210"/>
      <c r="AA59" s="210"/>
      <c r="AB59" s="210"/>
      <c r="AC59" s="210"/>
      <c r="AD59" s="210"/>
      <c r="AE59" s="210"/>
      <c r="AF59" s="210"/>
      <c r="AG59" s="210" t="s">
        <v>199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1" t="s">
        <v>347</v>
      </c>
      <c r="D60" s="239"/>
      <c r="E60" s="239"/>
      <c r="F60" s="239"/>
      <c r="G60" s="239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201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52" t="s">
        <v>348</v>
      </c>
      <c r="D61" s="221"/>
      <c r="E61" s="222"/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203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52" t="s">
        <v>335</v>
      </c>
      <c r="D62" s="221"/>
      <c r="E62" s="222"/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203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52" t="s">
        <v>1420</v>
      </c>
      <c r="D63" s="221"/>
      <c r="E63" s="222">
        <v>3.8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203</v>
      </c>
      <c r="AH63" s="210">
        <v>5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x14ac:dyDescent="0.2">
      <c r="A64" s="224" t="s">
        <v>190</v>
      </c>
      <c r="B64" s="225" t="s">
        <v>152</v>
      </c>
      <c r="C64" s="249" t="s">
        <v>153</v>
      </c>
      <c r="D64" s="226"/>
      <c r="E64" s="227"/>
      <c r="F64" s="228"/>
      <c r="G64" s="228">
        <f>SUMIF(AG65:AG69,"&lt;&gt;NOR",G65:G69)</f>
        <v>0</v>
      </c>
      <c r="H64" s="228"/>
      <c r="I64" s="228">
        <f>SUM(I65:I69)</f>
        <v>0</v>
      </c>
      <c r="J64" s="228"/>
      <c r="K64" s="228">
        <f>SUM(K65:K69)</f>
        <v>0</v>
      </c>
      <c r="L64" s="228"/>
      <c r="M64" s="228">
        <f>SUM(M65:M69)</f>
        <v>0</v>
      </c>
      <c r="N64" s="227"/>
      <c r="O64" s="227">
        <f>SUM(O65:O69)</f>
        <v>0</v>
      </c>
      <c r="P64" s="227"/>
      <c r="Q64" s="227">
        <f>SUM(Q65:Q69)</f>
        <v>0</v>
      </c>
      <c r="R64" s="228"/>
      <c r="S64" s="228"/>
      <c r="T64" s="229"/>
      <c r="U64" s="223"/>
      <c r="V64" s="223">
        <f>SUM(V65:V69)</f>
        <v>0.4</v>
      </c>
      <c r="W64" s="223"/>
      <c r="X64" s="223"/>
      <c r="Y64" s="223"/>
      <c r="AG64" t="s">
        <v>191</v>
      </c>
    </row>
    <row r="65" spans="1:60" outlineLevel="1" x14ac:dyDescent="0.2">
      <c r="A65" s="231">
        <v>11</v>
      </c>
      <c r="B65" s="232" t="s">
        <v>350</v>
      </c>
      <c r="C65" s="250" t="s">
        <v>351</v>
      </c>
      <c r="D65" s="233" t="s">
        <v>352</v>
      </c>
      <c r="E65" s="234">
        <v>24.83765</v>
      </c>
      <c r="F65" s="235"/>
      <c r="G65" s="236">
        <f>ROUND(E65*F65,2)</f>
        <v>0</v>
      </c>
      <c r="H65" s="235"/>
      <c r="I65" s="236">
        <f>ROUND(E65*H65,2)</f>
        <v>0</v>
      </c>
      <c r="J65" s="235"/>
      <c r="K65" s="236">
        <f>ROUND(E65*J65,2)</f>
        <v>0</v>
      </c>
      <c r="L65" s="236">
        <v>21</v>
      </c>
      <c r="M65" s="236">
        <f>G65*(1+L65/100)</f>
        <v>0</v>
      </c>
      <c r="N65" s="234">
        <v>0</v>
      </c>
      <c r="O65" s="234">
        <f>ROUND(E65*N65,2)</f>
        <v>0</v>
      </c>
      <c r="P65" s="234">
        <v>0</v>
      </c>
      <c r="Q65" s="234">
        <f>ROUND(E65*P65,2)</f>
        <v>0</v>
      </c>
      <c r="R65" s="236" t="s">
        <v>249</v>
      </c>
      <c r="S65" s="236" t="s">
        <v>196</v>
      </c>
      <c r="T65" s="237" t="s">
        <v>196</v>
      </c>
      <c r="U65" s="220">
        <v>1.6E-2</v>
      </c>
      <c r="V65" s="220">
        <f>ROUND(E65*U65,2)</f>
        <v>0.4</v>
      </c>
      <c r="W65" s="220"/>
      <c r="X65" s="220" t="s">
        <v>353</v>
      </c>
      <c r="Y65" s="220" t="s">
        <v>198</v>
      </c>
      <c r="Z65" s="210"/>
      <c r="AA65" s="210"/>
      <c r="AB65" s="210"/>
      <c r="AC65" s="210"/>
      <c r="AD65" s="210"/>
      <c r="AE65" s="210"/>
      <c r="AF65" s="210"/>
      <c r="AG65" s="210" t="s">
        <v>354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51" t="s">
        <v>355</v>
      </c>
      <c r="D66" s="239"/>
      <c r="E66" s="239"/>
      <c r="F66" s="239"/>
      <c r="G66" s="239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201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2" t="s">
        <v>356</v>
      </c>
      <c r="D67" s="221"/>
      <c r="E67" s="222"/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203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52" t="s">
        <v>1421</v>
      </c>
      <c r="D68" s="221"/>
      <c r="E68" s="222"/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203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52" t="s">
        <v>1422</v>
      </c>
      <c r="D69" s="221"/>
      <c r="E69" s="222">
        <v>24.83765</v>
      </c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203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x14ac:dyDescent="0.2">
      <c r="A70" s="224" t="s">
        <v>190</v>
      </c>
      <c r="B70" s="225" t="s">
        <v>156</v>
      </c>
      <c r="C70" s="249" t="s">
        <v>157</v>
      </c>
      <c r="D70" s="226"/>
      <c r="E70" s="227"/>
      <c r="F70" s="228"/>
      <c r="G70" s="228">
        <f>SUMIF(AG71:AG86,"&lt;&gt;NOR",G71:G86)</f>
        <v>0</v>
      </c>
      <c r="H70" s="228"/>
      <c r="I70" s="228">
        <f>SUM(I71:I86)</f>
        <v>0</v>
      </c>
      <c r="J70" s="228"/>
      <c r="K70" s="228">
        <f>SUM(K71:K86)</f>
        <v>0</v>
      </c>
      <c r="L70" s="228"/>
      <c r="M70" s="228">
        <f>SUM(M71:M86)</f>
        <v>0</v>
      </c>
      <c r="N70" s="227"/>
      <c r="O70" s="227">
        <f>SUM(O71:O86)</f>
        <v>0</v>
      </c>
      <c r="P70" s="227"/>
      <c r="Q70" s="227">
        <f>SUM(Q71:Q86)</f>
        <v>0</v>
      </c>
      <c r="R70" s="228"/>
      <c r="S70" s="228"/>
      <c r="T70" s="229"/>
      <c r="U70" s="223"/>
      <c r="V70" s="223">
        <f>SUM(V71:V86)</f>
        <v>0.22000000000000003</v>
      </c>
      <c r="W70" s="223"/>
      <c r="X70" s="223"/>
      <c r="Y70" s="223"/>
      <c r="AG70" t="s">
        <v>191</v>
      </c>
    </row>
    <row r="71" spans="1:60" outlineLevel="1" x14ac:dyDescent="0.2">
      <c r="A71" s="231">
        <v>12</v>
      </c>
      <c r="B71" s="232" t="s">
        <v>379</v>
      </c>
      <c r="C71" s="250" t="s">
        <v>610</v>
      </c>
      <c r="D71" s="233" t="s">
        <v>352</v>
      </c>
      <c r="E71" s="234">
        <v>1.0332600000000001</v>
      </c>
      <c r="F71" s="235"/>
      <c r="G71" s="236">
        <f>ROUND(E71*F71,2)</f>
        <v>0</v>
      </c>
      <c r="H71" s="235"/>
      <c r="I71" s="236">
        <f>ROUND(E71*H71,2)</f>
        <v>0</v>
      </c>
      <c r="J71" s="235"/>
      <c r="K71" s="236">
        <f>ROUND(E71*J71,2)</f>
        <v>0</v>
      </c>
      <c r="L71" s="236">
        <v>21</v>
      </c>
      <c r="M71" s="236">
        <f>G71*(1+L71/100)</f>
        <v>0</v>
      </c>
      <c r="N71" s="234">
        <v>0</v>
      </c>
      <c r="O71" s="234">
        <f>ROUND(E71*N71,2)</f>
        <v>0</v>
      </c>
      <c r="P71" s="234">
        <v>0</v>
      </c>
      <c r="Q71" s="234">
        <f>ROUND(E71*P71,2)</f>
        <v>0</v>
      </c>
      <c r="R71" s="236"/>
      <c r="S71" s="236" t="s">
        <v>196</v>
      </c>
      <c r="T71" s="237" t="s">
        <v>196</v>
      </c>
      <c r="U71" s="220">
        <v>4.2000000000000003E-2</v>
      </c>
      <c r="V71" s="220">
        <f>ROUND(E71*U71,2)</f>
        <v>0.04</v>
      </c>
      <c r="W71" s="220"/>
      <c r="X71" s="220" t="s">
        <v>197</v>
      </c>
      <c r="Y71" s="220" t="s">
        <v>198</v>
      </c>
      <c r="Z71" s="210"/>
      <c r="AA71" s="210"/>
      <c r="AB71" s="210"/>
      <c r="AC71" s="210"/>
      <c r="AD71" s="210"/>
      <c r="AE71" s="210"/>
      <c r="AF71" s="210"/>
      <c r="AG71" s="210" t="s">
        <v>199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52" t="s">
        <v>383</v>
      </c>
      <c r="D72" s="221"/>
      <c r="E72" s="222"/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203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52" t="s">
        <v>386</v>
      </c>
      <c r="D73" s="221"/>
      <c r="E73" s="222"/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203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17"/>
      <c r="B74" s="218"/>
      <c r="C74" s="252" t="s">
        <v>1423</v>
      </c>
      <c r="D74" s="221"/>
      <c r="E74" s="222"/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203</v>
      </c>
      <c r="AH74" s="210">
        <v>7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52" t="s">
        <v>1424</v>
      </c>
      <c r="D75" s="221"/>
      <c r="E75" s="222">
        <v>1.0332600000000001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203</v>
      </c>
      <c r="AH75" s="210">
        <v>7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1">
        <v>13</v>
      </c>
      <c r="B76" s="232" t="s">
        <v>389</v>
      </c>
      <c r="C76" s="250" t="s">
        <v>615</v>
      </c>
      <c r="D76" s="233" t="s">
        <v>352</v>
      </c>
      <c r="E76" s="234">
        <v>9.2993699999999997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21</v>
      </c>
      <c r="M76" s="236">
        <f>G76*(1+L76/100)</f>
        <v>0</v>
      </c>
      <c r="N76" s="234">
        <v>0</v>
      </c>
      <c r="O76" s="234">
        <f>ROUND(E76*N76,2)</f>
        <v>0</v>
      </c>
      <c r="P76" s="234">
        <v>0</v>
      </c>
      <c r="Q76" s="234">
        <f>ROUND(E76*P76,2)</f>
        <v>0</v>
      </c>
      <c r="R76" s="236"/>
      <c r="S76" s="236" t="s">
        <v>196</v>
      </c>
      <c r="T76" s="237" t="s">
        <v>196</v>
      </c>
      <c r="U76" s="220">
        <v>0</v>
      </c>
      <c r="V76" s="220">
        <f>ROUND(E76*U76,2)</f>
        <v>0</v>
      </c>
      <c r="W76" s="220"/>
      <c r="X76" s="220" t="s">
        <v>197</v>
      </c>
      <c r="Y76" s="220" t="s">
        <v>198</v>
      </c>
      <c r="Z76" s="210"/>
      <c r="AA76" s="210"/>
      <c r="AB76" s="210"/>
      <c r="AC76" s="210"/>
      <c r="AD76" s="210"/>
      <c r="AE76" s="210"/>
      <c r="AF76" s="210"/>
      <c r="AG76" s="210" t="s">
        <v>199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52" t="s">
        <v>391</v>
      </c>
      <c r="D77" s="221"/>
      <c r="E77" s="222"/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203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52" t="s">
        <v>1425</v>
      </c>
      <c r="D78" s="221"/>
      <c r="E78" s="222">
        <v>9.2993699999999997</v>
      </c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203</v>
      </c>
      <c r="AH78" s="210">
        <v>5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31">
        <v>14</v>
      </c>
      <c r="B79" s="232" t="s">
        <v>393</v>
      </c>
      <c r="C79" s="250" t="s">
        <v>617</v>
      </c>
      <c r="D79" s="233" t="s">
        <v>352</v>
      </c>
      <c r="E79" s="234">
        <v>1.0332600000000001</v>
      </c>
      <c r="F79" s="235"/>
      <c r="G79" s="236">
        <f>ROUND(E79*F79,2)</f>
        <v>0</v>
      </c>
      <c r="H79" s="235"/>
      <c r="I79" s="236">
        <f>ROUND(E79*H79,2)</f>
        <v>0</v>
      </c>
      <c r="J79" s="235"/>
      <c r="K79" s="236">
        <f>ROUND(E79*J79,2)</f>
        <v>0</v>
      </c>
      <c r="L79" s="236">
        <v>21</v>
      </c>
      <c r="M79" s="236">
        <f>G79*(1+L79/100)</f>
        <v>0</v>
      </c>
      <c r="N79" s="234">
        <v>0</v>
      </c>
      <c r="O79" s="234">
        <f>ROUND(E79*N79,2)</f>
        <v>0</v>
      </c>
      <c r="P79" s="234">
        <v>0</v>
      </c>
      <c r="Q79" s="234">
        <f>ROUND(E79*P79,2)</f>
        <v>0</v>
      </c>
      <c r="R79" s="236"/>
      <c r="S79" s="236" t="s">
        <v>196</v>
      </c>
      <c r="T79" s="237" t="s">
        <v>196</v>
      </c>
      <c r="U79" s="220">
        <v>0.16400000000000001</v>
      </c>
      <c r="V79" s="220">
        <f>ROUND(E79*U79,2)</f>
        <v>0.17</v>
      </c>
      <c r="W79" s="220"/>
      <c r="X79" s="220" t="s">
        <v>396</v>
      </c>
      <c r="Y79" s="220" t="s">
        <v>198</v>
      </c>
      <c r="Z79" s="210"/>
      <c r="AA79" s="210"/>
      <c r="AB79" s="210"/>
      <c r="AC79" s="210"/>
      <c r="AD79" s="210"/>
      <c r="AE79" s="210"/>
      <c r="AF79" s="210"/>
      <c r="AG79" s="210" t="s">
        <v>397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52" t="s">
        <v>399</v>
      </c>
      <c r="D80" s="221"/>
      <c r="E80" s="222"/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203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17"/>
      <c r="B81" s="218"/>
      <c r="C81" s="252" t="s">
        <v>1426</v>
      </c>
      <c r="D81" s="221"/>
      <c r="E81" s="222"/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203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52" t="s">
        <v>1427</v>
      </c>
      <c r="D82" s="221"/>
      <c r="E82" s="222">
        <v>1.0332600000000001</v>
      </c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203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31">
        <v>15</v>
      </c>
      <c r="B83" s="232" t="s">
        <v>402</v>
      </c>
      <c r="C83" s="250" t="s">
        <v>403</v>
      </c>
      <c r="D83" s="233" t="s">
        <v>352</v>
      </c>
      <c r="E83" s="234">
        <v>1.0332600000000001</v>
      </c>
      <c r="F83" s="235"/>
      <c r="G83" s="236">
        <f>ROUND(E83*F83,2)</f>
        <v>0</v>
      </c>
      <c r="H83" s="235"/>
      <c r="I83" s="236">
        <f>ROUND(E83*H83,2)</f>
        <v>0</v>
      </c>
      <c r="J83" s="235"/>
      <c r="K83" s="236">
        <f>ROUND(E83*J83,2)</f>
        <v>0</v>
      </c>
      <c r="L83" s="236">
        <v>21</v>
      </c>
      <c r="M83" s="236">
        <f>G83*(1+L83/100)</f>
        <v>0</v>
      </c>
      <c r="N83" s="234">
        <v>0</v>
      </c>
      <c r="O83" s="234">
        <f>ROUND(E83*N83,2)</f>
        <v>0</v>
      </c>
      <c r="P83" s="234">
        <v>0</v>
      </c>
      <c r="Q83" s="234">
        <f>ROUND(E83*P83,2)</f>
        <v>0</v>
      </c>
      <c r="R83" s="236"/>
      <c r="S83" s="236" t="s">
        <v>196</v>
      </c>
      <c r="T83" s="237" t="s">
        <v>196</v>
      </c>
      <c r="U83" s="220">
        <v>6.0000000000000001E-3</v>
      </c>
      <c r="V83" s="220">
        <f>ROUND(E83*U83,2)</f>
        <v>0.01</v>
      </c>
      <c r="W83" s="220"/>
      <c r="X83" s="220" t="s">
        <v>396</v>
      </c>
      <c r="Y83" s="220" t="s">
        <v>198</v>
      </c>
      <c r="Z83" s="210"/>
      <c r="AA83" s="210"/>
      <c r="AB83" s="210"/>
      <c r="AC83" s="210"/>
      <c r="AD83" s="210"/>
      <c r="AE83" s="210"/>
      <c r="AF83" s="210"/>
      <c r="AG83" s="210" t="s">
        <v>397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52" t="s">
        <v>399</v>
      </c>
      <c r="D84" s="221"/>
      <c r="E84" s="222"/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203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17"/>
      <c r="B85" s="218"/>
      <c r="C85" s="252" t="s">
        <v>1426</v>
      </c>
      <c r="D85" s="221"/>
      <c r="E85" s="222"/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203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52" t="s">
        <v>1427</v>
      </c>
      <c r="D86" s="221"/>
      <c r="E86" s="222">
        <v>1.0332600000000001</v>
      </c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203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x14ac:dyDescent="0.2">
      <c r="A87" s="224" t="s">
        <v>190</v>
      </c>
      <c r="B87" s="225" t="s">
        <v>159</v>
      </c>
      <c r="C87" s="249" t="s">
        <v>160</v>
      </c>
      <c r="D87" s="226"/>
      <c r="E87" s="227"/>
      <c r="F87" s="228"/>
      <c r="G87" s="228">
        <f>SUMIF(AG88:AG92,"&lt;&gt;NOR",G88:G92)</f>
        <v>0</v>
      </c>
      <c r="H87" s="228"/>
      <c r="I87" s="228">
        <f>SUM(I88:I92)</f>
        <v>0</v>
      </c>
      <c r="J87" s="228"/>
      <c r="K87" s="228">
        <f>SUM(K88:K92)</f>
        <v>0</v>
      </c>
      <c r="L87" s="228"/>
      <c r="M87" s="228">
        <f>SUM(M88:M92)</f>
        <v>0</v>
      </c>
      <c r="N87" s="227"/>
      <c r="O87" s="227">
        <f>SUM(O88:O92)</f>
        <v>0</v>
      </c>
      <c r="P87" s="227"/>
      <c r="Q87" s="227">
        <f>SUM(Q88:Q92)</f>
        <v>0</v>
      </c>
      <c r="R87" s="228"/>
      <c r="S87" s="228"/>
      <c r="T87" s="229"/>
      <c r="U87" s="223"/>
      <c r="V87" s="223">
        <f>SUM(V88:V92)</f>
        <v>0</v>
      </c>
      <c r="W87" s="223"/>
      <c r="X87" s="223"/>
      <c r="Y87" s="223"/>
      <c r="AG87" t="s">
        <v>191</v>
      </c>
    </row>
    <row r="88" spans="1:60" outlineLevel="1" x14ac:dyDescent="0.2">
      <c r="A88" s="231">
        <v>16</v>
      </c>
      <c r="B88" s="232" t="s">
        <v>405</v>
      </c>
      <c r="C88" s="250" t="s">
        <v>406</v>
      </c>
      <c r="D88" s="233" t="s">
        <v>352</v>
      </c>
      <c r="E88" s="234">
        <v>1.0332600000000001</v>
      </c>
      <c r="F88" s="235"/>
      <c r="G88" s="236">
        <f>ROUND(E88*F88,2)</f>
        <v>0</v>
      </c>
      <c r="H88" s="235"/>
      <c r="I88" s="236">
        <f>ROUND(E88*H88,2)</f>
        <v>0</v>
      </c>
      <c r="J88" s="235"/>
      <c r="K88" s="236">
        <f>ROUND(E88*J88,2)</f>
        <v>0</v>
      </c>
      <c r="L88" s="236">
        <v>21</v>
      </c>
      <c r="M88" s="236">
        <f>G88*(1+L88/100)</f>
        <v>0</v>
      </c>
      <c r="N88" s="234">
        <v>0</v>
      </c>
      <c r="O88" s="234">
        <f>ROUND(E88*N88,2)</f>
        <v>0</v>
      </c>
      <c r="P88" s="234">
        <v>0</v>
      </c>
      <c r="Q88" s="234">
        <f>ROUND(E88*P88,2)</f>
        <v>0</v>
      </c>
      <c r="R88" s="236" t="s">
        <v>407</v>
      </c>
      <c r="S88" s="236" t="s">
        <v>196</v>
      </c>
      <c r="T88" s="237" t="s">
        <v>196</v>
      </c>
      <c r="U88" s="220">
        <v>0</v>
      </c>
      <c r="V88" s="220">
        <f>ROUND(E88*U88,2)</f>
        <v>0</v>
      </c>
      <c r="W88" s="220"/>
      <c r="X88" s="220" t="s">
        <v>197</v>
      </c>
      <c r="Y88" s="220" t="s">
        <v>198</v>
      </c>
      <c r="Z88" s="210"/>
      <c r="AA88" s="210"/>
      <c r="AB88" s="210"/>
      <c r="AC88" s="210"/>
      <c r="AD88" s="210"/>
      <c r="AE88" s="210"/>
      <c r="AF88" s="210"/>
      <c r="AG88" s="210" t="s">
        <v>199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52" t="s">
        <v>408</v>
      </c>
      <c r="D89" s="221"/>
      <c r="E89" s="222"/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203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52" t="s">
        <v>386</v>
      </c>
      <c r="D90" s="221"/>
      <c r="E90" s="222"/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203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52" t="s">
        <v>1423</v>
      </c>
      <c r="D91" s="221"/>
      <c r="E91" s="222"/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203</v>
      </c>
      <c r="AH91" s="210">
        <v>7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52" t="s">
        <v>1424</v>
      </c>
      <c r="D92" s="221"/>
      <c r="E92" s="222">
        <v>1.0332600000000001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203</v>
      </c>
      <c r="AH92" s="210">
        <v>7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x14ac:dyDescent="0.2">
      <c r="A93" s="224" t="s">
        <v>190</v>
      </c>
      <c r="B93" s="225" t="s">
        <v>161</v>
      </c>
      <c r="C93" s="249" t="s">
        <v>27</v>
      </c>
      <c r="D93" s="226"/>
      <c r="E93" s="227"/>
      <c r="F93" s="228"/>
      <c r="G93" s="228">
        <f>SUMIF(AG94:AG109,"&lt;&gt;NOR",G94:G109)</f>
        <v>0</v>
      </c>
      <c r="H93" s="228"/>
      <c r="I93" s="228">
        <f>SUM(I94:I109)</f>
        <v>0</v>
      </c>
      <c r="J93" s="228"/>
      <c r="K93" s="228">
        <f>SUM(K94:K109)</f>
        <v>0</v>
      </c>
      <c r="L93" s="228"/>
      <c r="M93" s="228">
        <f>SUM(M94:M109)</f>
        <v>0</v>
      </c>
      <c r="N93" s="227"/>
      <c r="O93" s="227">
        <f>SUM(O94:O109)</f>
        <v>0</v>
      </c>
      <c r="P93" s="227"/>
      <c r="Q93" s="227">
        <f>SUM(Q94:Q109)</f>
        <v>0</v>
      </c>
      <c r="R93" s="228"/>
      <c r="S93" s="228"/>
      <c r="T93" s="229"/>
      <c r="U93" s="223"/>
      <c r="V93" s="223">
        <f>SUM(V94:V109)</f>
        <v>0</v>
      </c>
      <c r="W93" s="223"/>
      <c r="X93" s="223"/>
      <c r="Y93" s="223"/>
      <c r="AG93" t="s">
        <v>191</v>
      </c>
    </row>
    <row r="94" spans="1:60" outlineLevel="1" x14ac:dyDescent="0.2">
      <c r="A94" s="241">
        <v>17</v>
      </c>
      <c r="B94" s="242" t="s">
        <v>410</v>
      </c>
      <c r="C94" s="254" t="s">
        <v>411</v>
      </c>
      <c r="D94" s="243" t="s">
        <v>412</v>
      </c>
      <c r="E94" s="244">
        <v>1</v>
      </c>
      <c r="F94" s="245"/>
      <c r="G94" s="246">
        <f>ROUND(E94*F94,2)</f>
        <v>0</v>
      </c>
      <c r="H94" s="245"/>
      <c r="I94" s="246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4">
        <v>0</v>
      </c>
      <c r="O94" s="244">
        <f>ROUND(E94*N94,2)</f>
        <v>0</v>
      </c>
      <c r="P94" s="244">
        <v>0</v>
      </c>
      <c r="Q94" s="244">
        <f>ROUND(E94*P94,2)</f>
        <v>0</v>
      </c>
      <c r="R94" s="246"/>
      <c r="S94" s="246" t="s">
        <v>318</v>
      </c>
      <c r="T94" s="247" t="s">
        <v>413</v>
      </c>
      <c r="U94" s="220">
        <v>0</v>
      </c>
      <c r="V94" s="220">
        <f>ROUND(E94*U94,2)</f>
        <v>0</v>
      </c>
      <c r="W94" s="220"/>
      <c r="X94" s="220" t="s">
        <v>414</v>
      </c>
      <c r="Y94" s="220" t="s">
        <v>198</v>
      </c>
      <c r="Z94" s="210"/>
      <c r="AA94" s="210"/>
      <c r="AB94" s="210"/>
      <c r="AC94" s="210"/>
      <c r="AD94" s="210"/>
      <c r="AE94" s="210"/>
      <c r="AF94" s="210"/>
      <c r="AG94" s="210" t="s">
        <v>415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1">
        <v>18</v>
      </c>
      <c r="B95" s="242" t="s">
        <v>416</v>
      </c>
      <c r="C95" s="254" t="s">
        <v>417</v>
      </c>
      <c r="D95" s="243" t="s">
        <v>412</v>
      </c>
      <c r="E95" s="244">
        <v>1</v>
      </c>
      <c r="F95" s="245"/>
      <c r="G95" s="246">
        <f>ROUND(E95*F95,2)</f>
        <v>0</v>
      </c>
      <c r="H95" s="245"/>
      <c r="I95" s="246">
        <f>ROUND(E95*H95,2)</f>
        <v>0</v>
      </c>
      <c r="J95" s="245"/>
      <c r="K95" s="246">
        <f>ROUND(E95*J95,2)</f>
        <v>0</v>
      </c>
      <c r="L95" s="246">
        <v>21</v>
      </c>
      <c r="M95" s="246">
        <f>G95*(1+L95/100)</f>
        <v>0</v>
      </c>
      <c r="N95" s="244">
        <v>0</v>
      </c>
      <c r="O95" s="244">
        <f>ROUND(E95*N95,2)</f>
        <v>0</v>
      </c>
      <c r="P95" s="244">
        <v>0</v>
      </c>
      <c r="Q95" s="244">
        <f>ROUND(E95*P95,2)</f>
        <v>0</v>
      </c>
      <c r="R95" s="246"/>
      <c r="S95" s="246" t="s">
        <v>318</v>
      </c>
      <c r="T95" s="247" t="s">
        <v>413</v>
      </c>
      <c r="U95" s="220">
        <v>0</v>
      </c>
      <c r="V95" s="220">
        <f>ROUND(E95*U95,2)</f>
        <v>0</v>
      </c>
      <c r="W95" s="220"/>
      <c r="X95" s="220" t="s">
        <v>414</v>
      </c>
      <c r="Y95" s="220" t="s">
        <v>198</v>
      </c>
      <c r="Z95" s="210"/>
      <c r="AA95" s="210"/>
      <c r="AB95" s="210"/>
      <c r="AC95" s="210"/>
      <c r="AD95" s="210"/>
      <c r="AE95" s="210"/>
      <c r="AF95" s="210"/>
      <c r="AG95" s="210" t="s">
        <v>415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31">
        <v>19</v>
      </c>
      <c r="B96" s="232" t="s">
        <v>418</v>
      </c>
      <c r="C96" s="250" t="s">
        <v>419</v>
      </c>
      <c r="D96" s="233" t="s">
        <v>412</v>
      </c>
      <c r="E96" s="234">
        <v>1</v>
      </c>
      <c r="F96" s="235"/>
      <c r="G96" s="236">
        <f>ROUND(E96*F96,2)</f>
        <v>0</v>
      </c>
      <c r="H96" s="235"/>
      <c r="I96" s="236">
        <f>ROUND(E96*H96,2)</f>
        <v>0</v>
      </c>
      <c r="J96" s="235"/>
      <c r="K96" s="236">
        <f>ROUND(E96*J96,2)</f>
        <v>0</v>
      </c>
      <c r="L96" s="236">
        <v>21</v>
      </c>
      <c r="M96" s="236">
        <f>G96*(1+L96/100)</f>
        <v>0</v>
      </c>
      <c r="N96" s="234">
        <v>0</v>
      </c>
      <c r="O96" s="234">
        <f>ROUND(E96*N96,2)</f>
        <v>0</v>
      </c>
      <c r="P96" s="234">
        <v>0</v>
      </c>
      <c r="Q96" s="234">
        <f>ROUND(E96*P96,2)</f>
        <v>0</v>
      </c>
      <c r="R96" s="236"/>
      <c r="S96" s="236" t="s">
        <v>196</v>
      </c>
      <c r="T96" s="237" t="s">
        <v>413</v>
      </c>
      <c r="U96" s="220">
        <v>0</v>
      </c>
      <c r="V96" s="220">
        <f>ROUND(E96*U96,2)</f>
        <v>0</v>
      </c>
      <c r="W96" s="220"/>
      <c r="X96" s="220" t="s">
        <v>414</v>
      </c>
      <c r="Y96" s="220" t="s">
        <v>198</v>
      </c>
      <c r="Z96" s="210"/>
      <c r="AA96" s="210"/>
      <c r="AB96" s="210"/>
      <c r="AC96" s="210"/>
      <c r="AD96" s="210"/>
      <c r="AE96" s="210"/>
      <c r="AF96" s="210"/>
      <c r="AG96" s="210" t="s">
        <v>415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2.5" outlineLevel="2" x14ac:dyDescent="0.2">
      <c r="A97" s="217"/>
      <c r="B97" s="218"/>
      <c r="C97" s="255" t="s">
        <v>420</v>
      </c>
      <c r="D97" s="248"/>
      <c r="E97" s="248"/>
      <c r="F97" s="248"/>
      <c r="G97" s="248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364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38" t="str">
        <f>C97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31">
        <v>20</v>
      </c>
      <c r="B98" s="232" t="s">
        <v>421</v>
      </c>
      <c r="C98" s="250" t="s">
        <v>422</v>
      </c>
      <c r="D98" s="233" t="s">
        <v>412</v>
      </c>
      <c r="E98" s="234">
        <v>1</v>
      </c>
      <c r="F98" s="235"/>
      <c r="G98" s="236">
        <f>ROUND(E98*F98,2)</f>
        <v>0</v>
      </c>
      <c r="H98" s="235"/>
      <c r="I98" s="236">
        <f>ROUND(E98*H98,2)</f>
        <v>0</v>
      </c>
      <c r="J98" s="235"/>
      <c r="K98" s="236">
        <f>ROUND(E98*J98,2)</f>
        <v>0</v>
      </c>
      <c r="L98" s="236">
        <v>21</v>
      </c>
      <c r="M98" s="236">
        <f>G98*(1+L98/100)</f>
        <v>0</v>
      </c>
      <c r="N98" s="234">
        <v>0</v>
      </c>
      <c r="O98" s="234">
        <f>ROUND(E98*N98,2)</f>
        <v>0</v>
      </c>
      <c r="P98" s="234">
        <v>0</v>
      </c>
      <c r="Q98" s="234">
        <f>ROUND(E98*P98,2)</f>
        <v>0</v>
      </c>
      <c r="R98" s="236"/>
      <c r="S98" s="236" t="s">
        <v>196</v>
      </c>
      <c r="T98" s="237" t="s">
        <v>413</v>
      </c>
      <c r="U98" s="220">
        <v>0</v>
      </c>
      <c r="V98" s="220">
        <f>ROUND(E98*U98,2)</f>
        <v>0</v>
      </c>
      <c r="W98" s="220"/>
      <c r="X98" s="220" t="s">
        <v>414</v>
      </c>
      <c r="Y98" s="220" t="s">
        <v>198</v>
      </c>
      <c r="Z98" s="210"/>
      <c r="AA98" s="210"/>
      <c r="AB98" s="210"/>
      <c r="AC98" s="210"/>
      <c r="AD98" s="210"/>
      <c r="AE98" s="210"/>
      <c r="AF98" s="210"/>
      <c r="AG98" s="210" t="s">
        <v>415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33.75" outlineLevel="2" x14ac:dyDescent="0.2">
      <c r="A99" s="217"/>
      <c r="B99" s="218"/>
      <c r="C99" s="255" t="s">
        <v>423</v>
      </c>
      <c r="D99" s="248"/>
      <c r="E99" s="248"/>
      <c r="F99" s="248"/>
      <c r="G99" s="248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364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38" t="str">
        <f>C99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31">
        <v>21</v>
      </c>
      <c r="B100" s="232" t="s">
        <v>424</v>
      </c>
      <c r="C100" s="250" t="s">
        <v>425</v>
      </c>
      <c r="D100" s="233" t="s">
        <v>412</v>
      </c>
      <c r="E100" s="234">
        <v>1</v>
      </c>
      <c r="F100" s="235"/>
      <c r="G100" s="236">
        <f>ROUND(E100*F100,2)</f>
        <v>0</v>
      </c>
      <c r="H100" s="235"/>
      <c r="I100" s="236">
        <f>ROUND(E100*H100,2)</f>
        <v>0</v>
      </c>
      <c r="J100" s="235"/>
      <c r="K100" s="236">
        <f>ROUND(E100*J100,2)</f>
        <v>0</v>
      </c>
      <c r="L100" s="236">
        <v>21</v>
      </c>
      <c r="M100" s="236">
        <f>G100*(1+L100/100)</f>
        <v>0</v>
      </c>
      <c r="N100" s="234">
        <v>0</v>
      </c>
      <c r="O100" s="234">
        <f>ROUND(E100*N100,2)</f>
        <v>0</v>
      </c>
      <c r="P100" s="234">
        <v>0</v>
      </c>
      <c r="Q100" s="234">
        <f>ROUND(E100*P100,2)</f>
        <v>0</v>
      </c>
      <c r="R100" s="236"/>
      <c r="S100" s="236" t="s">
        <v>196</v>
      </c>
      <c r="T100" s="237" t="s">
        <v>413</v>
      </c>
      <c r="U100" s="220">
        <v>0</v>
      </c>
      <c r="V100" s="220">
        <f>ROUND(E100*U100,2)</f>
        <v>0</v>
      </c>
      <c r="W100" s="220"/>
      <c r="X100" s="220" t="s">
        <v>414</v>
      </c>
      <c r="Y100" s="220" t="s">
        <v>198</v>
      </c>
      <c r="Z100" s="210"/>
      <c r="AA100" s="210"/>
      <c r="AB100" s="210"/>
      <c r="AC100" s="210"/>
      <c r="AD100" s="210"/>
      <c r="AE100" s="210"/>
      <c r="AF100" s="210"/>
      <c r="AG100" s="210" t="s">
        <v>415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2.5" outlineLevel="2" x14ac:dyDescent="0.2">
      <c r="A101" s="217"/>
      <c r="B101" s="218"/>
      <c r="C101" s="255" t="s">
        <v>426</v>
      </c>
      <c r="D101" s="248"/>
      <c r="E101" s="248"/>
      <c r="F101" s="248"/>
      <c r="G101" s="248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364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38" t="str">
        <f>C101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31">
        <v>22</v>
      </c>
      <c r="B102" s="232" t="s">
        <v>427</v>
      </c>
      <c r="C102" s="250" t="s">
        <v>428</v>
      </c>
      <c r="D102" s="233" t="s">
        <v>412</v>
      </c>
      <c r="E102" s="234">
        <v>1</v>
      </c>
      <c r="F102" s="235"/>
      <c r="G102" s="236">
        <f>ROUND(E102*F102,2)</f>
        <v>0</v>
      </c>
      <c r="H102" s="235"/>
      <c r="I102" s="236">
        <f>ROUND(E102*H102,2)</f>
        <v>0</v>
      </c>
      <c r="J102" s="235"/>
      <c r="K102" s="236">
        <f>ROUND(E102*J102,2)</f>
        <v>0</v>
      </c>
      <c r="L102" s="236">
        <v>21</v>
      </c>
      <c r="M102" s="236">
        <f>G102*(1+L102/100)</f>
        <v>0</v>
      </c>
      <c r="N102" s="234">
        <v>0</v>
      </c>
      <c r="O102" s="234">
        <f>ROUND(E102*N102,2)</f>
        <v>0</v>
      </c>
      <c r="P102" s="234">
        <v>0</v>
      </c>
      <c r="Q102" s="234">
        <f>ROUND(E102*P102,2)</f>
        <v>0</v>
      </c>
      <c r="R102" s="236"/>
      <c r="S102" s="236" t="s">
        <v>196</v>
      </c>
      <c r="T102" s="237" t="s">
        <v>413</v>
      </c>
      <c r="U102" s="220">
        <v>0</v>
      </c>
      <c r="V102" s="220">
        <f>ROUND(E102*U102,2)</f>
        <v>0</v>
      </c>
      <c r="W102" s="220"/>
      <c r="X102" s="220" t="s">
        <v>414</v>
      </c>
      <c r="Y102" s="220" t="s">
        <v>198</v>
      </c>
      <c r="Z102" s="210"/>
      <c r="AA102" s="210"/>
      <c r="AB102" s="210"/>
      <c r="AC102" s="210"/>
      <c r="AD102" s="210"/>
      <c r="AE102" s="210"/>
      <c r="AF102" s="210"/>
      <c r="AG102" s="210" t="s">
        <v>415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33.75" outlineLevel="2" x14ac:dyDescent="0.2">
      <c r="A103" s="217"/>
      <c r="B103" s="218"/>
      <c r="C103" s="255" t="s">
        <v>429</v>
      </c>
      <c r="D103" s="248"/>
      <c r="E103" s="248"/>
      <c r="F103" s="248"/>
      <c r="G103" s="248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364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38" t="str">
        <f>C103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31">
        <v>23</v>
      </c>
      <c r="B104" s="232" t="s">
        <v>430</v>
      </c>
      <c r="C104" s="250" t="s">
        <v>431</v>
      </c>
      <c r="D104" s="233" t="s">
        <v>412</v>
      </c>
      <c r="E104" s="234">
        <v>1</v>
      </c>
      <c r="F104" s="235"/>
      <c r="G104" s="236">
        <f>ROUND(E104*F104,2)</f>
        <v>0</v>
      </c>
      <c r="H104" s="235"/>
      <c r="I104" s="236">
        <f>ROUND(E104*H104,2)</f>
        <v>0</v>
      </c>
      <c r="J104" s="235"/>
      <c r="K104" s="236">
        <f>ROUND(E104*J104,2)</f>
        <v>0</v>
      </c>
      <c r="L104" s="236">
        <v>21</v>
      </c>
      <c r="M104" s="236">
        <f>G104*(1+L104/100)</f>
        <v>0</v>
      </c>
      <c r="N104" s="234">
        <v>0</v>
      </c>
      <c r="O104" s="234">
        <f>ROUND(E104*N104,2)</f>
        <v>0</v>
      </c>
      <c r="P104" s="234">
        <v>0</v>
      </c>
      <c r="Q104" s="234">
        <f>ROUND(E104*P104,2)</f>
        <v>0</v>
      </c>
      <c r="R104" s="236"/>
      <c r="S104" s="236" t="s">
        <v>196</v>
      </c>
      <c r="T104" s="237" t="s">
        <v>413</v>
      </c>
      <c r="U104" s="220">
        <v>0</v>
      </c>
      <c r="V104" s="220">
        <f>ROUND(E104*U104,2)</f>
        <v>0</v>
      </c>
      <c r="W104" s="220"/>
      <c r="X104" s="220" t="s">
        <v>414</v>
      </c>
      <c r="Y104" s="220" t="s">
        <v>198</v>
      </c>
      <c r="Z104" s="210"/>
      <c r="AA104" s="210"/>
      <c r="AB104" s="210"/>
      <c r="AC104" s="210"/>
      <c r="AD104" s="210"/>
      <c r="AE104" s="210"/>
      <c r="AF104" s="210"/>
      <c r="AG104" s="210" t="s">
        <v>415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17"/>
      <c r="B105" s="218"/>
      <c r="C105" s="255" t="s">
        <v>432</v>
      </c>
      <c r="D105" s="248"/>
      <c r="E105" s="248"/>
      <c r="F105" s="248"/>
      <c r="G105" s="248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364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31">
        <v>24</v>
      </c>
      <c r="B106" s="232" t="s">
        <v>433</v>
      </c>
      <c r="C106" s="250" t="s">
        <v>434</v>
      </c>
      <c r="D106" s="233" t="s">
        <v>412</v>
      </c>
      <c r="E106" s="234">
        <v>1</v>
      </c>
      <c r="F106" s="235"/>
      <c r="G106" s="236">
        <f>ROUND(E106*F106,2)</f>
        <v>0</v>
      </c>
      <c r="H106" s="235"/>
      <c r="I106" s="236">
        <f>ROUND(E106*H106,2)</f>
        <v>0</v>
      </c>
      <c r="J106" s="235"/>
      <c r="K106" s="236">
        <f>ROUND(E106*J106,2)</f>
        <v>0</v>
      </c>
      <c r="L106" s="236">
        <v>21</v>
      </c>
      <c r="M106" s="236">
        <f>G106*(1+L106/100)</f>
        <v>0</v>
      </c>
      <c r="N106" s="234">
        <v>0</v>
      </c>
      <c r="O106" s="234">
        <f>ROUND(E106*N106,2)</f>
        <v>0</v>
      </c>
      <c r="P106" s="234">
        <v>0</v>
      </c>
      <c r="Q106" s="234">
        <f>ROUND(E106*P106,2)</f>
        <v>0</v>
      </c>
      <c r="R106" s="236"/>
      <c r="S106" s="236" t="s">
        <v>196</v>
      </c>
      <c r="T106" s="237" t="s">
        <v>413</v>
      </c>
      <c r="U106" s="220">
        <v>0</v>
      </c>
      <c r="V106" s="220">
        <f>ROUND(E106*U106,2)</f>
        <v>0</v>
      </c>
      <c r="W106" s="220"/>
      <c r="X106" s="220" t="s">
        <v>414</v>
      </c>
      <c r="Y106" s="220" t="s">
        <v>198</v>
      </c>
      <c r="Z106" s="210"/>
      <c r="AA106" s="210"/>
      <c r="AB106" s="210"/>
      <c r="AC106" s="210"/>
      <c r="AD106" s="210"/>
      <c r="AE106" s="210"/>
      <c r="AF106" s="210"/>
      <c r="AG106" s="210" t="s">
        <v>415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55" t="s">
        <v>435</v>
      </c>
      <c r="D107" s="248"/>
      <c r="E107" s="248"/>
      <c r="F107" s="248"/>
      <c r="G107" s="248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364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31">
        <v>25</v>
      </c>
      <c r="B108" s="232" t="s">
        <v>436</v>
      </c>
      <c r="C108" s="250" t="s">
        <v>437</v>
      </c>
      <c r="D108" s="233" t="s">
        <v>412</v>
      </c>
      <c r="E108" s="234">
        <v>1</v>
      </c>
      <c r="F108" s="235"/>
      <c r="G108" s="236">
        <f>ROUND(E108*F108,2)</f>
        <v>0</v>
      </c>
      <c r="H108" s="235"/>
      <c r="I108" s="236">
        <f>ROUND(E108*H108,2)</f>
        <v>0</v>
      </c>
      <c r="J108" s="235"/>
      <c r="K108" s="236">
        <f>ROUND(E108*J108,2)</f>
        <v>0</v>
      </c>
      <c r="L108" s="236">
        <v>21</v>
      </c>
      <c r="M108" s="236">
        <f>G108*(1+L108/100)</f>
        <v>0</v>
      </c>
      <c r="N108" s="234">
        <v>0</v>
      </c>
      <c r="O108" s="234">
        <f>ROUND(E108*N108,2)</f>
        <v>0</v>
      </c>
      <c r="P108" s="234">
        <v>0</v>
      </c>
      <c r="Q108" s="234">
        <f>ROUND(E108*P108,2)</f>
        <v>0</v>
      </c>
      <c r="R108" s="236"/>
      <c r="S108" s="236" t="s">
        <v>196</v>
      </c>
      <c r="T108" s="237" t="s">
        <v>413</v>
      </c>
      <c r="U108" s="220">
        <v>0</v>
      </c>
      <c r="V108" s="220">
        <f>ROUND(E108*U108,2)</f>
        <v>0</v>
      </c>
      <c r="W108" s="220"/>
      <c r="X108" s="220" t="s">
        <v>414</v>
      </c>
      <c r="Y108" s="220" t="s">
        <v>198</v>
      </c>
      <c r="Z108" s="210"/>
      <c r="AA108" s="210"/>
      <c r="AB108" s="210"/>
      <c r="AC108" s="210"/>
      <c r="AD108" s="210"/>
      <c r="AE108" s="210"/>
      <c r="AF108" s="210"/>
      <c r="AG108" s="210" t="s">
        <v>415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33.75" outlineLevel="2" x14ac:dyDescent="0.2">
      <c r="A109" s="217"/>
      <c r="B109" s="218"/>
      <c r="C109" s="255" t="s">
        <v>438</v>
      </c>
      <c r="D109" s="248"/>
      <c r="E109" s="248"/>
      <c r="F109" s="248"/>
      <c r="G109" s="248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364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38" t="str">
        <f>C109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09" s="210"/>
      <c r="BC109" s="210"/>
      <c r="BD109" s="210"/>
      <c r="BE109" s="210"/>
      <c r="BF109" s="210"/>
      <c r="BG109" s="210"/>
      <c r="BH109" s="210"/>
    </row>
    <row r="110" spans="1:60" x14ac:dyDescent="0.2">
      <c r="A110" s="224" t="s">
        <v>190</v>
      </c>
      <c r="B110" s="225" t="s">
        <v>162</v>
      </c>
      <c r="C110" s="249" t="s">
        <v>28</v>
      </c>
      <c r="D110" s="226"/>
      <c r="E110" s="227"/>
      <c r="F110" s="228"/>
      <c r="G110" s="228">
        <f>SUMIF(AG111:AG113,"&lt;&gt;NOR",G111:G113)</f>
        <v>0</v>
      </c>
      <c r="H110" s="228"/>
      <c r="I110" s="228">
        <f>SUM(I111:I113)</f>
        <v>0</v>
      </c>
      <c r="J110" s="228"/>
      <c r="K110" s="228">
        <f>SUM(K111:K113)</f>
        <v>0</v>
      </c>
      <c r="L110" s="228"/>
      <c r="M110" s="228">
        <f>SUM(M111:M113)</f>
        <v>0</v>
      </c>
      <c r="N110" s="227"/>
      <c r="O110" s="227">
        <f>SUM(O111:O113)</f>
        <v>0</v>
      </c>
      <c r="P110" s="227"/>
      <c r="Q110" s="227">
        <f>SUM(Q111:Q113)</f>
        <v>0</v>
      </c>
      <c r="R110" s="228"/>
      <c r="S110" s="228"/>
      <c r="T110" s="229"/>
      <c r="U110" s="223"/>
      <c r="V110" s="223">
        <f>SUM(V111:V113)</f>
        <v>0</v>
      </c>
      <c r="W110" s="223"/>
      <c r="X110" s="223"/>
      <c r="Y110" s="223"/>
      <c r="AG110" t="s">
        <v>191</v>
      </c>
    </row>
    <row r="111" spans="1:60" outlineLevel="1" x14ac:dyDescent="0.2">
      <c r="A111" s="231">
        <v>26</v>
      </c>
      <c r="B111" s="232" t="s">
        <v>455</v>
      </c>
      <c r="C111" s="250" t="s">
        <v>456</v>
      </c>
      <c r="D111" s="233" t="s">
        <v>412</v>
      </c>
      <c r="E111" s="234">
        <v>1</v>
      </c>
      <c r="F111" s="235"/>
      <c r="G111" s="236">
        <f>ROUND(E111*F111,2)</f>
        <v>0</v>
      </c>
      <c r="H111" s="235"/>
      <c r="I111" s="236">
        <f>ROUND(E111*H111,2)</f>
        <v>0</v>
      </c>
      <c r="J111" s="235"/>
      <c r="K111" s="236">
        <f>ROUND(E111*J111,2)</f>
        <v>0</v>
      </c>
      <c r="L111" s="236">
        <v>21</v>
      </c>
      <c r="M111" s="236">
        <f>G111*(1+L111/100)</f>
        <v>0</v>
      </c>
      <c r="N111" s="234">
        <v>0</v>
      </c>
      <c r="O111" s="234">
        <f>ROUND(E111*N111,2)</f>
        <v>0</v>
      </c>
      <c r="P111" s="234">
        <v>0</v>
      </c>
      <c r="Q111" s="234">
        <f>ROUND(E111*P111,2)</f>
        <v>0</v>
      </c>
      <c r="R111" s="236"/>
      <c r="S111" s="236" t="s">
        <v>196</v>
      </c>
      <c r="T111" s="237" t="s">
        <v>413</v>
      </c>
      <c r="U111" s="220">
        <v>0</v>
      </c>
      <c r="V111" s="220">
        <f>ROUND(E111*U111,2)</f>
        <v>0</v>
      </c>
      <c r="W111" s="220"/>
      <c r="X111" s="220" t="s">
        <v>414</v>
      </c>
      <c r="Y111" s="220" t="s">
        <v>198</v>
      </c>
      <c r="Z111" s="210"/>
      <c r="AA111" s="210"/>
      <c r="AB111" s="210"/>
      <c r="AC111" s="210"/>
      <c r="AD111" s="210"/>
      <c r="AE111" s="210"/>
      <c r="AF111" s="210"/>
      <c r="AG111" s="210" t="s">
        <v>415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55" t="s">
        <v>457</v>
      </c>
      <c r="D112" s="248"/>
      <c r="E112" s="248"/>
      <c r="F112" s="248"/>
      <c r="G112" s="248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364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38" t="str">
        <f>C112</f>
        <v>Náklady zhotovitele, které vzniknou v souvislosti s povinnostmi zhotovitele při předání a převzetí díla.</v>
      </c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31">
        <v>27</v>
      </c>
      <c r="B113" s="232" t="s">
        <v>458</v>
      </c>
      <c r="C113" s="250" t="s">
        <v>459</v>
      </c>
      <c r="D113" s="233" t="s">
        <v>412</v>
      </c>
      <c r="E113" s="234">
        <v>1</v>
      </c>
      <c r="F113" s="235"/>
      <c r="G113" s="236">
        <f>ROUND(E113*F113,2)</f>
        <v>0</v>
      </c>
      <c r="H113" s="235"/>
      <c r="I113" s="236">
        <f>ROUND(E113*H113,2)</f>
        <v>0</v>
      </c>
      <c r="J113" s="235"/>
      <c r="K113" s="236">
        <f>ROUND(E113*J113,2)</f>
        <v>0</v>
      </c>
      <c r="L113" s="236">
        <v>21</v>
      </c>
      <c r="M113" s="236">
        <f>G113*(1+L113/100)</f>
        <v>0</v>
      </c>
      <c r="N113" s="234">
        <v>0</v>
      </c>
      <c r="O113" s="234">
        <f>ROUND(E113*N113,2)</f>
        <v>0</v>
      </c>
      <c r="P113" s="234">
        <v>0</v>
      </c>
      <c r="Q113" s="234">
        <f>ROUND(E113*P113,2)</f>
        <v>0</v>
      </c>
      <c r="R113" s="236"/>
      <c r="S113" s="236" t="s">
        <v>318</v>
      </c>
      <c r="T113" s="237" t="s">
        <v>413</v>
      </c>
      <c r="U113" s="220">
        <v>0</v>
      </c>
      <c r="V113" s="220">
        <f>ROUND(E113*U113,2)</f>
        <v>0</v>
      </c>
      <c r="W113" s="220"/>
      <c r="X113" s="220" t="s">
        <v>414</v>
      </c>
      <c r="Y113" s="220" t="s">
        <v>198</v>
      </c>
      <c r="Z113" s="210"/>
      <c r="AA113" s="210"/>
      <c r="AB113" s="210"/>
      <c r="AC113" s="210"/>
      <c r="AD113" s="210"/>
      <c r="AE113" s="210"/>
      <c r="AF113" s="210"/>
      <c r="AG113" s="210" t="s">
        <v>415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x14ac:dyDescent="0.2">
      <c r="A114" s="3"/>
      <c r="B114" s="4"/>
      <c r="C114" s="256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AE114">
        <v>15</v>
      </c>
      <c r="AF114">
        <v>21</v>
      </c>
      <c r="AG114" t="s">
        <v>176</v>
      </c>
    </row>
    <row r="115" spans="1:60" x14ac:dyDescent="0.2">
      <c r="A115" s="213"/>
      <c r="B115" s="214" t="s">
        <v>29</v>
      </c>
      <c r="C115" s="257"/>
      <c r="D115" s="215"/>
      <c r="E115" s="216"/>
      <c r="F115" s="216"/>
      <c r="G115" s="230">
        <f>G8+G19+G43+G64+G70+G87+G93+G110</f>
        <v>0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AE115">
        <f>SUMIF(L7:L113,AE114,G7:G113)</f>
        <v>0</v>
      </c>
      <c r="AF115">
        <f>SUMIF(L7:L113,AF114,G7:G113)</f>
        <v>0</v>
      </c>
      <c r="AG115" t="s">
        <v>460</v>
      </c>
    </row>
    <row r="116" spans="1:60" x14ac:dyDescent="0.2">
      <c r="C116" s="258"/>
      <c r="D116" s="10"/>
      <c r="AG116" t="s">
        <v>461</v>
      </c>
    </row>
    <row r="117" spans="1:60" x14ac:dyDescent="0.2">
      <c r="D117" s="10"/>
    </row>
    <row r="118" spans="1:60" x14ac:dyDescent="0.2">
      <c r="D118" s="10"/>
    </row>
    <row r="119" spans="1:60" x14ac:dyDescent="0.2">
      <c r="D119" s="10"/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1niLSHmUNTQI9pPVBmEIxFmd4Uct24DyKGWflklI/wmyLN91QgzJetIBVxziLj2mhkdBKexa/GF71yc/1PwcA==" saltValue="Z0+7inGyLRPrc0Ao6iffdA==" spinCount="100000" sheet="1" formatRows="0"/>
  <mergeCells count="18">
    <mergeCell ref="C101:G101"/>
    <mergeCell ref="C103:G103"/>
    <mergeCell ref="C105:G105"/>
    <mergeCell ref="C107:G107"/>
    <mergeCell ref="C109:G109"/>
    <mergeCell ref="C112:G112"/>
    <mergeCell ref="C49:G49"/>
    <mergeCell ref="C55:G55"/>
    <mergeCell ref="C60:G60"/>
    <mergeCell ref="C66:G66"/>
    <mergeCell ref="C97:G97"/>
    <mergeCell ref="C99:G99"/>
    <mergeCell ref="A1:G1"/>
    <mergeCell ref="C2:G2"/>
    <mergeCell ref="C3:G3"/>
    <mergeCell ref="C4:G4"/>
    <mergeCell ref="C21:G21"/>
    <mergeCell ref="C45:G4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D878E-19C2-4891-BB5A-42DB425EBA5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163</v>
      </c>
      <c r="B1" s="195"/>
      <c r="C1" s="195"/>
      <c r="D1" s="195"/>
      <c r="E1" s="195"/>
      <c r="F1" s="195"/>
      <c r="G1" s="195"/>
      <c r="AG1" t="s">
        <v>164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165</v>
      </c>
    </row>
    <row r="3" spans="1:60" ht="24.95" customHeight="1" x14ac:dyDescent="0.2">
      <c r="A3" s="196" t="s">
        <v>8</v>
      </c>
      <c r="B3" s="49" t="s">
        <v>80</v>
      </c>
      <c r="C3" s="199" t="s">
        <v>81</v>
      </c>
      <c r="D3" s="197"/>
      <c r="E3" s="197"/>
      <c r="F3" s="197"/>
      <c r="G3" s="198"/>
      <c r="AC3" s="174" t="s">
        <v>165</v>
      </c>
      <c r="AG3" t="s">
        <v>166</v>
      </c>
    </row>
    <row r="4" spans="1:60" ht="24.95" customHeight="1" x14ac:dyDescent="0.2">
      <c r="A4" s="200" t="s">
        <v>9</v>
      </c>
      <c r="B4" s="201" t="s">
        <v>82</v>
      </c>
      <c r="C4" s="202" t="s">
        <v>83</v>
      </c>
      <c r="D4" s="203"/>
      <c r="E4" s="203"/>
      <c r="F4" s="203"/>
      <c r="G4" s="204"/>
      <c r="AG4" t="s">
        <v>167</v>
      </c>
    </row>
    <row r="5" spans="1:60" x14ac:dyDescent="0.2">
      <c r="D5" s="10"/>
    </row>
    <row r="6" spans="1:60" ht="38.25" x14ac:dyDescent="0.2">
      <c r="A6" s="206" t="s">
        <v>168</v>
      </c>
      <c r="B6" s="208" t="s">
        <v>169</v>
      </c>
      <c r="C6" s="208" t="s">
        <v>170</v>
      </c>
      <c r="D6" s="207" t="s">
        <v>171</v>
      </c>
      <c r="E6" s="206" t="s">
        <v>172</v>
      </c>
      <c r="F6" s="205" t="s">
        <v>173</v>
      </c>
      <c r="G6" s="206" t="s">
        <v>29</v>
      </c>
      <c r="H6" s="209" t="s">
        <v>30</v>
      </c>
      <c r="I6" s="209" t="s">
        <v>174</v>
      </c>
      <c r="J6" s="209" t="s">
        <v>31</v>
      </c>
      <c r="K6" s="209" t="s">
        <v>175</v>
      </c>
      <c r="L6" s="209" t="s">
        <v>176</v>
      </c>
      <c r="M6" s="209" t="s">
        <v>177</v>
      </c>
      <c r="N6" s="209" t="s">
        <v>178</v>
      </c>
      <c r="O6" s="209" t="s">
        <v>179</v>
      </c>
      <c r="P6" s="209" t="s">
        <v>180</v>
      </c>
      <c r="Q6" s="209" t="s">
        <v>181</v>
      </c>
      <c r="R6" s="209" t="s">
        <v>182</v>
      </c>
      <c r="S6" s="209" t="s">
        <v>183</v>
      </c>
      <c r="T6" s="209" t="s">
        <v>184</v>
      </c>
      <c r="U6" s="209" t="s">
        <v>185</v>
      </c>
      <c r="V6" s="209" t="s">
        <v>186</v>
      </c>
      <c r="W6" s="209" t="s">
        <v>187</v>
      </c>
      <c r="X6" s="209" t="s">
        <v>188</v>
      </c>
      <c r="Y6" s="209" t="s">
        <v>189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190</v>
      </c>
      <c r="B8" s="225" t="s">
        <v>116</v>
      </c>
      <c r="C8" s="249" t="s">
        <v>117</v>
      </c>
      <c r="D8" s="226"/>
      <c r="E8" s="227"/>
      <c r="F8" s="228"/>
      <c r="G8" s="228">
        <f>SUMIF(AG9:AG45,"&lt;&gt;NOR",G9:G45)</f>
        <v>0</v>
      </c>
      <c r="H8" s="228"/>
      <c r="I8" s="228">
        <f>SUM(I9:I45)</f>
        <v>0</v>
      </c>
      <c r="J8" s="228"/>
      <c r="K8" s="228">
        <f>SUM(K9:K45)</f>
        <v>0</v>
      </c>
      <c r="L8" s="228"/>
      <c r="M8" s="228">
        <f>SUM(M9:M45)</f>
        <v>0</v>
      </c>
      <c r="N8" s="227"/>
      <c r="O8" s="227">
        <f>SUM(O9:O45)</f>
        <v>0</v>
      </c>
      <c r="P8" s="227"/>
      <c r="Q8" s="227">
        <f>SUM(Q9:Q45)</f>
        <v>0</v>
      </c>
      <c r="R8" s="228"/>
      <c r="S8" s="228"/>
      <c r="T8" s="229"/>
      <c r="U8" s="223"/>
      <c r="V8" s="223">
        <f>SUM(V9:V45)</f>
        <v>40.760000000000005</v>
      </c>
      <c r="W8" s="223"/>
      <c r="X8" s="223"/>
      <c r="Y8" s="223"/>
      <c r="AG8" t="s">
        <v>191</v>
      </c>
    </row>
    <row r="9" spans="1:60" outlineLevel="1" x14ac:dyDescent="0.2">
      <c r="A9" s="231">
        <v>1</v>
      </c>
      <c r="B9" s="232" t="s">
        <v>472</v>
      </c>
      <c r="C9" s="250" t="s">
        <v>473</v>
      </c>
      <c r="D9" s="233" t="s">
        <v>194</v>
      </c>
      <c r="E9" s="234">
        <v>17.065000000000001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 t="s">
        <v>195</v>
      </c>
      <c r="S9" s="236" t="s">
        <v>196</v>
      </c>
      <c r="T9" s="237" t="s">
        <v>196</v>
      </c>
      <c r="U9" s="220">
        <v>0.36499999999999999</v>
      </c>
      <c r="V9" s="220">
        <f>ROUND(E9*U9,2)</f>
        <v>6.23</v>
      </c>
      <c r="W9" s="220"/>
      <c r="X9" s="220" t="s">
        <v>197</v>
      </c>
      <c r="Y9" s="220" t="s">
        <v>198</v>
      </c>
      <c r="Z9" s="210"/>
      <c r="AA9" s="210"/>
      <c r="AB9" s="210"/>
      <c r="AC9" s="210"/>
      <c r="AD9" s="210"/>
      <c r="AE9" s="210"/>
      <c r="AF9" s="210"/>
      <c r="AG9" s="210" t="s">
        <v>199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51" t="s">
        <v>474</v>
      </c>
      <c r="D10" s="239"/>
      <c r="E10" s="239"/>
      <c r="F10" s="239"/>
      <c r="G10" s="239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201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8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2" t="s">
        <v>475</v>
      </c>
      <c r="D11" s="221"/>
      <c r="E11" s="222"/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203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2" t="s">
        <v>1364</v>
      </c>
      <c r="D12" s="221"/>
      <c r="E12" s="222"/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203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52" t="s">
        <v>1428</v>
      </c>
      <c r="D13" s="221"/>
      <c r="E13" s="222">
        <v>17.065000000000001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203</v>
      </c>
      <c r="AH13" s="210">
        <v>5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1">
        <v>2</v>
      </c>
      <c r="B14" s="232" t="s">
        <v>485</v>
      </c>
      <c r="C14" s="250" t="s">
        <v>486</v>
      </c>
      <c r="D14" s="233" t="s">
        <v>194</v>
      </c>
      <c r="E14" s="234">
        <v>8.5325000000000006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4">
        <v>0</v>
      </c>
      <c r="O14" s="234">
        <f>ROUND(E14*N14,2)</f>
        <v>0</v>
      </c>
      <c r="P14" s="234">
        <v>0</v>
      </c>
      <c r="Q14" s="234">
        <f>ROUND(E14*P14,2)</f>
        <v>0</v>
      </c>
      <c r="R14" s="236" t="s">
        <v>195</v>
      </c>
      <c r="S14" s="236" t="s">
        <v>196</v>
      </c>
      <c r="T14" s="237" t="s">
        <v>196</v>
      </c>
      <c r="U14" s="220">
        <v>0.64680000000000004</v>
      </c>
      <c r="V14" s="220">
        <f>ROUND(E14*U14,2)</f>
        <v>5.52</v>
      </c>
      <c r="W14" s="220"/>
      <c r="X14" s="220" t="s">
        <v>197</v>
      </c>
      <c r="Y14" s="220" t="s">
        <v>198</v>
      </c>
      <c r="Z14" s="210"/>
      <c r="AA14" s="210"/>
      <c r="AB14" s="210"/>
      <c r="AC14" s="210"/>
      <c r="AD14" s="210"/>
      <c r="AE14" s="210"/>
      <c r="AF14" s="210"/>
      <c r="AG14" s="210" t="s">
        <v>199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2" x14ac:dyDescent="0.2">
      <c r="A15" s="217"/>
      <c r="B15" s="218"/>
      <c r="C15" s="251" t="s">
        <v>474</v>
      </c>
      <c r="D15" s="239"/>
      <c r="E15" s="239"/>
      <c r="F15" s="239"/>
      <c r="G15" s="239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201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38" t="str">
        <f>C15</f>
        <v>zapažených i nezapažených s urovnáním dna do předepsaného profilu a spádu, s přehozením výkopku na přilehlém terénu na vzdálenost do 3 m od podélné osy rýhy nebo s naložením výkopku na dopravní prostředek.</v>
      </c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2" t="s">
        <v>212</v>
      </c>
      <c r="D16" s="221"/>
      <c r="E16" s="222"/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203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52" t="s">
        <v>487</v>
      </c>
      <c r="D17" s="221"/>
      <c r="E17" s="222"/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203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52" t="s">
        <v>1429</v>
      </c>
      <c r="D18" s="221"/>
      <c r="E18" s="222">
        <v>8.5325000000000006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203</v>
      </c>
      <c r="AH18" s="210">
        <v>5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31">
        <v>3</v>
      </c>
      <c r="B19" s="232" t="s">
        <v>215</v>
      </c>
      <c r="C19" s="250" t="s">
        <v>216</v>
      </c>
      <c r="D19" s="233" t="s">
        <v>194</v>
      </c>
      <c r="E19" s="234">
        <v>17.065000000000001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4">
        <v>0</v>
      </c>
      <c r="O19" s="234">
        <f>ROUND(E19*N19,2)</f>
        <v>0</v>
      </c>
      <c r="P19" s="234">
        <v>0</v>
      </c>
      <c r="Q19" s="234">
        <f>ROUND(E19*P19,2)</f>
        <v>0</v>
      </c>
      <c r="R19" s="236" t="s">
        <v>195</v>
      </c>
      <c r="S19" s="236" t="s">
        <v>196</v>
      </c>
      <c r="T19" s="237" t="s">
        <v>196</v>
      </c>
      <c r="U19" s="220">
        <v>1.0999999999999999E-2</v>
      </c>
      <c r="V19" s="220">
        <f>ROUND(E19*U19,2)</f>
        <v>0.19</v>
      </c>
      <c r="W19" s="220"/>
      <c r="X19" s="220" t="s">
        <v>197</v>
      </c>
      <c r="Y19" s="220" t="s">
        <v>198</v>
      </c>
      <c r="Z19" s="210"/>
      <c r="AA19" s="210"/>
      <c r="AB19" s="210"/>
      <c r="AC19" s="210"/>
      <c r="AD19" s="210"/>
      <c r="AE19" s="210"/>
      <c r="AF19" s="210"/>
      <c r="AG19" s="210" t="s">
        <v>199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1" t="s">
        <v>491</v>
      </c>
      <c r="D20" s="239"/>
      <c r="E20" s="239"/>
      <c r="F20" s="239"/>
      <c r="G20" s="239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201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38" t="str">
        <f>C20</f>
        <v>po suchu, bez ohledu na druh dopravního prostředku, bez naložení výkopku, avšak se složením bez rozhrnutí,</v>
      </c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52" t="s">
        <v>218</v>
      </c>
      <c r="D21" s="221"/>
      <c r="E21" s="222"/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203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52" t="s">
        <v>219</v>
      </c>
      <c r="D22" s="221"/>
      <c r="E22" s="222"/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203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52" t="s">
        <v>1430</v>
      </c>
      <c r="D23" s="221"/>
      <c r="E23" s="222">
        <v>17.065000000000001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203</v>
      </c>
      <c r="AH23" s="210">
        <v>5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31">
        <v>4</v>
      </c>
      <c r="B24" s="232" t="s">
        <v>221</v>
      </c>
      <c r="C24" s="250" t="s">
        <v>222</v>
      </c>
      <c r="D24" s="233" t="s">
        <v>194</v>
      </c>
      <c r="E24" s="234">
        <v>85.325000000000003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4">
        <v>0</v>
      </c>
      <c r="O24" s="234">
        <f>ROUND(E24*N24,2)</f>
        <v>0</v>
      </c>
      <c r="P24" s="234">
        <v>0</v>
      </c>
      <c r="Q24" s="234">
        <f>ROUND(E24*P24,2)</f>
        <v>0</v>
      </c>
      <c r="R24" s="236" t="s">
        <v>195</v>
      </c>
      <c r="S24" s="236" t="s">
        <v>196</v>
      </c>
      <c r="T24" s="237" t="s">
        <v>196</v>
      </c>
      <c r="U24" s="220">
        <v>0</v>
      </c>
      <c r="V24" s="220">
        <f>ROUND(E24*U24,2)</f>
        <v>0</v>
      </c>
      <c r="W24" s="220"/>
      <c r="X24" s="220" t="s">
        <v>197</v>
      </c>
      <c r="Y24" s="220" t="s">
        <v>198</v>
      </c>
      <c r="Z24" s="210"/>
      <c r="AA24" s="210"/>
      <c r="AB24" s="210"/>
      <c r="AC24" s="210"/>
      <c r="AD24" s="210"/>
      <c r="AE24" s="210"/>
      <c r="AF24" s="210"/>
      <c r="AG24" s="210" t="s">
        <v>199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51" t="s">
        <v>491</v>
      </c>
      <c r="D25" s="239"/>
      <c r="E25" s="239"/>
      <c r="F25" s="239"/>
      <c r="G25" s="239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201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38" t="str">
        <f>C25</f>
        <v>po suchu, bez ohledu na druh dopravního prostředku, bez naložení výkopku, avšak se složením bez rozhrnutí,</v>
      </c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52" t="s">
        <v>223</v>
      </c>
      <c r="D26" s="221"/>
      <c r="E26" s="222"/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203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52" t="s">
        <v>224</v>
      </c>
      <c r="D27" s="221"/>
      <c r="E27" s="222"/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203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52" t="s">
        <v>1431</v>
      </c>
      <c r="D28" s="221"/>
      <c r="E28" s="222">
        <v>85.325000000000003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203</v>
      </c>
      <c r="AH28" s="210">
        <v>5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31">
        <v>5</v>
      </c>
      <c r="B29" s="232" t="s">
        <v>226</v>
      </c>
      <c r="C29" s="250" t="s">
        <v>227</v>
      </c>
      <c r="D29" s="233" t="s">
        <v>194</v>
      </c>
      <c r="E29" s="234">
        <v>17.065000000000001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4">
        <v>0</v>
      </c>
      <c r="O29" s="234">
        <f>ROUND(E29*N29,2)</f>
        <v>0</v>
      </c>
      <c r="P29" s="234">
        <v>0</v>
      </c>
      <c r="Q29" s="234">
        <f>ROUND(E29*P29,2)</f>
        <v>0</v>
      </c>
      <c r="R29" s="236" t="s">
        <v>195</v>
      </c>
      <c r="S29" s="236" t="s">
        <v>196</v>
      </c>
      <c r="T29" s="237" t="s">
        <v>196</v>
      </c>
      <c r="U29" s="220">
        <v>8.9999999999999993E-3</v>
      </c>
      <c r="V29" s="220">
        <f>ROUND(E29*U29,2)</f>
        <v>0.15</v>
      </c>
      <c r="W29" s="220"/>
      <c r="X29" s="220" t="s">
        <v>197</v>
      </c>
      <c r="Y29" s="220" t="s">
        <v>198</v>
      </c>
      <c r="Z29" s="210"/>
      <c r="AA29" s="210"/>
      <c r="AB29" s="210"/>
      <c r="AC29" s="210"/>
      <c r="AD29" s="210"/>
      <c r="AE29" s="210"/>
      <c r="AF29" s="210"/>
      <c r="AG29" s="210" t="s">
        <v>228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2" t="s">
        <v>229</v>
      </c>
      <c r="D30" s="221"/>
      <c r="E30" s="222"/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203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52" t="s">
        <v>230</v>
      </c>
      <c r="D31" s="221"/>
      <c r="E31" s="222"/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203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52" t="s">
        <v>1432</v>
      </c>
      <c r="D32" s="221"/>
      <c r="E32" s="222">
        <v>17.065000000000001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203</v>
      </c>
      <c r="AH32" s="210">
        <v>5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1">
        <v>6</v>
      </c>
      <c r="B33" s="232" t="s">
        <v>232</v>
      </c>
      <c r="C33" s="250" t="s">
        <v>233</v>
      </c>
      <c r="D33" s="233" t="s">
        <v>234</v>
      </c>
      <c r="E33" s="234">
        <v>170.65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4">
        <v>0</v>
      </c>
      <c r="O33" s="234">
        <f>ROUND(E33*N33,2)</f>
        <v>0</v>
      </c>
      <c r="P33" s="234">
        <v>0</v>
      </c>
      <c r="Q33" s="234">
        <f>ROUND(E33*P33,2)</f>
        <v>0</v>
      </c>
      <c r="R33" s="236" t="s">
        <v>195</v>
      </c>
      <c r="S33" s="236" t="s">
        <v>196</v>
      </c>
      <c r="T33" s="237" t="s">
        <v>196</v>
      </c>
      <c r="U33" s="220">
        <v>1.7999999999999999E-2</v>
      </c>
      <c r="V33" s="220">
        <f>ROUND(E33*U33,2)</f>
        <v>3.07</v>
      </c>
      <c r="W33" s="220"/>
      <c r="X33" s="220" t="s">
        <v>197</v>
      </c>
      <c r="Y33" s="220" t="s">
        <v>198</v>
      </c>
      <c r="Z33" s="210"/>
      <c r="AA33" s="210"/>
      <c r="AB33" s="210"/>
      <c r="AC33" s="210"/>
      <c r="AD33" s="210"/>
      <c r="AE33" s="210"/>
      <c r="AF33" s="210"/>
      <c r="AG33" s="210" t="s">
        <v>228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1" t="s">
        <v>235</v>
      </c>
      <c r="D34" s="239"/>
      <c r="E34" s="239"/>
      <c r="F34" s="239"/>
      <c r="G34" s="239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201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52" t="s">
        <v>236</v>
      </c>
      <c r="D35" s="221"/>
      <c r="E35" s="222"/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203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52" t="s">
        <v>1370</v>
      </c>
      <c r="D36" s="221"/>
      <c r="E36" s="222"/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203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52" t="s">
        <v>1433</v>
      </c>
      <c r="D37" s="221"/>
      <c r="E37" s="222">
        <v>170.65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203</v>
      </c>
      <c r="AH37" s="210">
        <v>5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1">
        <v>7</v>
      </c>
      <c r="B38" s="232" t="s">
        <v>239</v>
      </c>
      <c r="C38" s="250" t="s">
        <v>240</v>
      </c>
      <c r="D38" s="233" t="s">
        <v>194</v>
      </c>
      <c r="E38" s="234">
        <v>17.065000000000001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21</v>
      </c>
      <c r="M38" s="236">
        <f>G38*(1+L38/100)</f>
        <v>0</v>
      </c>
      <c r="N38" s="234">
        <v>0</v>
      </c>
      <c r="O38" s="234">
        <f>ROUND(E38*N38,2)</f>
        <v>0</v>
      </c>
      <c r="P38" s="234">
        <v>0</v>
      </c>
      <c r="Q38" s="234">
        <f>ROUND(E38*P38,2)</f>
        <v>0</v>
      </c>
      <c r="R38" s="236" t="s">
        <v>195</v>
      </c>
      <c r="S38" s="236" t="s">
        <v>196</v>
      </c>
      <c r="T38" s="237" t="s">
        <v>196</v>
      </c>
      <c r="U38" s="220">
        <v>0</v>
      </c>
      <c r="V38" s="220">
        <f>ROUND(E38*U38,2)</f>
        <v>0</v>
      </c>
      <c r="W38" s="220"/>
      <c r="X38" s="220" t="s">
        <v>197</v>
      </c>
      <c r="Y38" s="220" t="s">
        <v>198</v>
      </c>
      <c r="Z38" s="210"/>
      <c r="AA38" s="210"/>
      <c r="AB38" s="210"/>
      <c r="AC38" s="210"/>
      <c r="AD38" s="210"/>
      <c r="AE38" s="210"/>
      <c r="AF38" s="210"/>
      <c r="AG38" s="210" t="s">
        <v>199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2" t="s">
        <v>241</v>
      </c>
      <c r="D39" s="221"/>
      <c r="E39" s="222"/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203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52" t="s">
        <v>230</v>
      </c>
      <c r="D40" s="221"/>
      <c r="E40" s="222"/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203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52" t="s">
        <v>1432</v>
      </c>
      <c r="D41" s="221"/>
      <c r="E41" s="222">
        <v>17.065000000000001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203</v>
      </c>
      <c r="AH41" s="210">
        <v>5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31">
        <v>8</v>
      </c>
      <c r="B42" s="232" t="s">
        <v>242</v>
      </c>
      <c r="C42" s="250" t="s">
        <v>243</v>
      </c>
      <c r="D42" s="233" t="s">
        <v>234</v>
      </c>
      <c r="E42" s="234">
        <v>170.65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4">
        <v>0</v>
      </c>
      <c r="O42" s="234">
        <f>ROUND(E42*N42,2)</f>
        <v>0</v>
      </c>
      <c r="P42" s="234">
        <v>0</v>
      </c>
      <c r="Q42" s="234">
        <f>ROUND(E42*P42,2)</f>
        <v>0</v>
      </c>
      <c r="R42" s="236" t="s">
        <v>195</v>
      </c>
      <c r="S42" s="236" t="s">
        <v>196</v>
      </c>
      <c r="T42" s="237" t="s">
        <v>196</v>
      </c>
      <c r="U42" s="220">
        <v>0.15</v>
      </c>
      <c r="V42" s="220">
        <f>ROUND(E42*U42,2)</f>
        <v>25.6</v>
      </c>
      <c r="W42" s="220"/>
      <c r="X42" s="220" t="s">
        <v>197</v>
      </c>
      <c r="Y42" s="220" t="s">
        <v>198</v>
      </c>
      <c r="Z42" s="210"/>
      <c r="AA42" s="210"/>
      <c r="AB42" s="210"/>
      <c r="AC42" s="210"/>
      <c r="AD42" s="210"/>
      <c r="AE42" s="210"/>
      <c r="AF42" s="210"/>
      <c r="AG42" s="210" t="s">
        <v>199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51" t="s">
        <v>244</v>
      </c>
      <c r="D43" s="239"/>
      <c r="E43" s="239"/>
      <c r="F43" s="239"/>
      <c r="G43" s="239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201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38" t="str">
        <f>C43</f>
        <v>z rostlé horniny tř.1 - 4 pod násypy z hornin soudržných do 92% PS a hornin nesoudržných sypkých relativní ulehlosti I(d) do 0,8</v>
      </c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52" t="s">
        <v>245</v>
      </c>
      <c r="D44" s="221"/>
      <c r="E44" s="222"/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203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52" t="s">
        <v>1434</v>
      </c>
      <c r="D45" s="221"/>
      <c r="E45" s="222">
        <v>170.65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203</v>
      </c>
      <c r="AH45" s="210">
        <v>5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">
      <c r="A46" s="224" t="s">
        <v>190</v>
      </c>
      <c r="B46" s="225" t="s">
        <v>118</v>
      </c>
      <c r="C46" s="249" t="s">
        <v>119</v>
      </c>
      <c r="D46" s="226"/>
      <c r="E46" s="227"/>
      <c r="F46" s="228"/>
      <c r="G46" s="228">
        <f>SUMIF(AG47:AG70,"&lt;&gt;NOR",G47:G70)</f>
        <v>0</v>
      </c>
      <c r="H46" s="228"/>
      <c r="I46" s="228">
        <f>SUM(I47:I70)</f>
        <v>0</v>
      </c>
      <c r="J46" s="228"/>
      <c r="K46" s="228">
        <f>SUM(K47:K70)</f>
        <v>0</v>
      </c>
      <c r="L46" s="228"/>
      <c r="M46" s="228">
        <f>SUM(M47:M70)</f>
        <v>0</v>
      </c>
      <c r="N46" s="227"/>
      <c r="O46" s="227">
        <f>SUM(O47:O70)</f>
        <v>0</v>
      </c>
      <c r="P46" s="227"/>
      <c r="Q46" s="227">
        <f>SUM(Q47:Q70)</f>
        <v>372.55</v>
      </c>
      <c r="R46" s="228"/>
      <c r="S46" s="228"/>
      <c r="T46" s="229"/>
      <c r="U46" s="223"/>
      <c r="V46" s="223">
        <f>SUM(V47:V70)</f>
        <v>95.309999999999988</v>
      </c>
      <c r="W46" s="223"/>
      <c r="X46" s="223"/>
      <c r="Y46" s="223"/>
      <c r="AG46" t="s">
        <v>191</v>
      </c>
    </row>
    <row r="47" spans="1:60" ht="22.5" outlineLevel="1" x14ac:dyDescent="0.2">
      <c r="A47" s="231">
        <v>9</v>
      </c>
      <c r="B47" s="232" t="s">
        <v>1435</v>
      </c>
      <c r="C47" s="250" t="s">
        <v>1436</v>
      </c>
      <c r="D47" s="233" t="s">
        <v>234</v>
      </c>
      <c r="E47" s="234">
        <v>601.15</v>
      </c>
      <c r="F47" s="235"/>
      <c r="G47" s="236">
        <f>ROUND(E47*F47,2)</f>
        <v>0</v>
      </c>
      <c r="H47" s="235"/>
      <c r="I47" s="236">
        <f>ROUND(E47*H47,2)</f>
        <v>0</v>
      </c>
      <c r="J47" s="235"/>
      <c r="K47" s="236">
        <f>ROUND(E47*J47,2)</f>
        <v>0</v>
      </c>
      <c r="L47" s="236">
        <v>21</v>
      </c>
      <c r="M47" s="236">
        <f>G47*(1+L47/100)</f>
        <v>0</v>
      </c>
      <c r="N47" s="234">
        <v>0</v>
      </c>
      <c r="O47" s="234">
        <f>ROUND(E47*N47,2)</f>
        <v>0</v>
      </c>
      <c r="P47" s="234">
        <v>0.44</v>
      </c>
      <c r="Q47" s="234">
        <f>ROUND(E47*P47,2)</f>
        <v>264.51</v>
      </c>
      <c r="R47" s="236" t="s">
        <v>249</v>
      </c>
      <c r="S47" s="236" t="s">
        <v>196</v>
      </c>
      <c r="T47" s="237" t="s">
        <v>196</v>
      </c>
      <c r="U47" s="220">
        <v>7.2999999999999995E-2</v>
      </c>
      <c r="V47" s="220">
        <f>ROUND(E47*U47,2)</f>
        <v>43.88</v>
      </c>
      <c r="W47" s="220"/>
      <c r="X47" s="220" t="s">
        <v>197</v>
      </c>
      <c r="Y47" s="220" t="s">
        <v>198</v>
      </c>
      <c r="Z47" s="210"/>
      <c r="AA47" s="210"/>
      <c r="AB47" s="210"/>
      <c r="AC47" s="210"/>
      <c r="AD47" s="210"/>
      <c r="AE47" s="210"/>
      <c r="AF47" s="210"/>
      <c r="AG47" s="210" t="s">
        <v>199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52" t="s">
        <v>1437</v>
      </c>
      <c r="D48" s="221"/>
      <c r="E48" s="222"/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203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52" t="s">
        <v>1438</v>
      </c>
      <c r="D49" s="221"/>
      <c r="E49" s="222">
        <v>601.15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203</v>
      </c>
      <c r="AH49" s="210">
        <v>5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31">
        <v>10</v>
      </c>
      <c r="B50" s="232" t="s">
        <v>252</v>
      </c>
      <c r="C50" s="250" t="s">
        <v>253</v>
      </c>
      <c r="D50" s="233" t="s">
        <v>234</v>
      </c>
      <c r="E50" s="234">
        <v>405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4">
        <v>0</v>
      </c>
      <c r="O50" s="234">
        <f>ROUND(E50*N50,2)</f>
        <v>0</v>
      </c>
      <c r="P50" s="234">
        <v>0.11</v>
      </c>
      <c r="Q50" s="234">
        <f>ROUND(E50*P50,2)</f>
        <v>44.55</v>
      </c>
      <c r="R50" s="236" t="s">
        <v>249</v>
      </c>
      <c r="S50" s="236" t="s">
        <v>196</v>
      </c>
      <c r="T50" s="237" t="s">
        <v>196</v>
      </c>
      <c r="U50" s="220">
        <v>0.08</v>
      </c>
      <c r="V50" s="220">
        <f>ROUND(E50*U50,2)</f>
        <v>32.4</v>
      </c>
      <c r="W50" s="220"/>
      <c r="X50" s="220" t="s">
        <v>197</v>
      </c>
      <c r="Y50" s="220" t="s">
        <v>198</v>
      </c>
      <c r="Z50" s="210"/>
      <c r="AA50" s="210"/>
      <c r="AB50" s="210"/>
      <c r="AC50" s="210"/>
      <c r="AD50" s="210"/>
      <c r="AE50" s="210"/>
      <c r="AF50" s="210"/>
      <c r="AG50" s="210" t="s">
        <v>228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2" x14ac:dyDescent="0.2">
      <c r="A51" s="217"/>
      <c r="B51" s="218"/>
      <c r="C51" s="251" t="s">
        <v>254</v>
      </c>
      <c r="D51" s="239"/>
      <c r="E51" s="239"/>
      <c r="F51" s="239"/>
      <c r="G51" s="239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201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38" t="str">
        <f>C51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52" t="s">
        <v>255</v>
      </c>
      <c r="D52" s="221"/>
      <c r="E52" s="222"/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203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52" t="s">
        <v>1439</v>
      </c>
      <c r="D53" s="221"/>
      <c r="E53" s="222">
        <v>405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203</v>
      </c>
      <c r="AH53" s="210">
        <v>5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33.75" outlineLevel="1" x14ac:dyDescent="0.2">
      <c r="A54" s="231">
        <v>11</v>
      </c>
      <c r="B54" s="232" t="s">
        <v>1440</v>
      </c>
      <c r="C54" s="250" t="s">
        <v>1441</v>
      </c>
      <c r="D54" s="233" t="s">
        <v>234</v>
      </c>
      <c r="E54" s="234">
        <v>405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21</v>
      </c>
      <c r="M54" s="236">
        <f>G54*(1+L54/100)</f>
        <v>0</v>
      </c>
      <c r="N54" s="234">
        <v>0</v>
      </c>
      <c r="O54" s="234">
        <f>ROUND(E54*N54,2)</f>
        <v>0</v>
      </c>
      <c r="P54" s="234">
        <v>0.11</v>
      </c>
      <c r="Q54" s="234">
        <f>ROUND(E54*P54,2)</f>
        <v>44.55</v>
      </c>
      <c r="R54" s="236" t="s">
        <v>249</v>
      </c>
      <c r="S54" s="236" t="s">
        <v>196</v>
      </c>
      <c r="T54" s="237" t="s">
        <v>196</v>
      </c>
      <c r="U54" s="220">
        <v>3.1099999999999999E-2</v>
      </c>
      <c r="V54" s="220">
        <f>ROUND(E54*U54,2)</f>
        <v>12.6</v>
      </c>
      <c r="W54" s="220"/>
      <c r="X54" s="220" t="s">
        <v>197</v>
      </c>
      <c r="Y54" s="220" t="s">
        <v>198</v>
      </c>
      <c r="Z54" s="210"/>
      <c r="AA54" s="210"/>
      <c r="AB54" s="210"/>
      <c r="AC54" s="210"/>
      <c r="AD54" s="210"/>
      <c r="AE54" s="210"/>
      <c r="AF54" s="210"/>
      <c r="AG54" s="210" t="s">
        <v>228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2" x14ac:dyDescent="0.2">
      <c r="A55" s="217"/>
      <c r="B55" s="218"/>
      <c r="C55" s="251" t="s">
        <v>254</v>
      </c>
      <c r="D55" s="239"/>
      <c r="E55" s="239"/>
      <c r="F55" s="239"/>
      <c r="G55" s="239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201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38" t="str">
        <f>C55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52" t="s">
        <v>1442</v>
      </c>
      <c r="D56" s="221"/>
      <c r="E56" s="222"/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203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52" t="s">
        <v>304</v>
      </c>
      <c r="D57" s="221"/>
      <c r="E57" s="222"/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203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52" t="s">
        <v>1374</v>
      </c>
      <c r="D58" s="221"/>
      <c r="E58" s="222"/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203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3" x14ac:dyDescent="0.2">
      <c r="A59" s="217"/>
      <c r="B59" s="218"/>
      <c r="C59" s="252" t="s">
        <v>1443</v>
      </c>
      <c r="D59" s="221"/>
      <c r="E59" s="222">
        <v>240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203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52" t="s">
        <v>1444</v>
      </c>
      <c r="D60" s="221"/>
      <c r="E60" s="222">
        <v>165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203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1">
        <v>12</v>
      </c>
      <c r="B61" s="232" t="s">
        <v>268</v>
      </c>
      <c r="C61" s="250" t="s">
        <v>269</v>
      </c>
      <c r="D61" s="233" t="s">
        <v>234</v>
      </c>
      <c r="E61" s="234">
        <v>661.26499999999999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21</v>
      </c>
      <c r="M61" s="236">
        <f>G61*(1+L61/100)</f>
        <v>0</v>
      </c>
      <c r="N61" s="234">
        <v>0</v>
      </c>
      <c r="O61" s="234">
        <f>ROUND(E61*N61,2)</f>
        <v>0</v>
      </c>
      <c r="P61" s="234">
        <v>0</v>
      </c>
      <c r="Q61" s="234">
        <f>ROUND(E61*P61,2)</f>
        <v>0</v>
      </c>
      <c r="R61" s="236" t="s">
        <v>249</v>
      </c>
      <c r="S61" s="236" t="s">
        <v>196</v>
      </c>
      <c r="T61" s="237" t="s">
        <v>196</v>
      </c>
      <c r="U61" s="220">
        <v>2E-3</v>
      </c>
      <c r="V61" s="220">
        <f>ROUND(E61*U61,2)</f>
        <v>1.32</v>
      </c>
      <c r="W61" s="220"/>
      <c r="X61" s="220" t="s">
        <v>197</v>
      </c>
      <c r="Y61" s="220" t="s">
        <v>198</v>
      </c>
      <c r="Z61" s="210"/>
      <c r="AA61" s="210"/>
      <c r="AB61" s="210"/>
      <c r="AC61" s="210"/>
      <c r="AD61" s="210"/>
      <c r="AE61" s="210"/>
      <c r="AF61" s="210"/>
      <c r="AG61" s="210" t="s">
        <v>199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2" t="s">
        <v>270</v>
      </c>
      <c r="D62" s="221"/>
      <c r="E62" s="222"/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203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52" t="s">
        <v>256</v>
      </c>
      <c r="D63" s="221"/>
      <c r="E63" s="222"/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203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52" t="s">
        <v>1445</v>
      </c>
      <c r="D64" s="221"/>
      <c r="E64" s="222">
        <v>60.115000000000002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203</v>
      </c>
      <c r="AH64" s="210">
        <v>5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52" t="s">
        <v>266</v>
      </c>
      <c r="D65" s="221"/>
      <c r="E65" s="222"/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203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17"/>
      <c r="B66" s="218"/>
      <c r="C66" s="252" t="s">
        <v>1446</v>
      </c>
      <c r="D66" s="221"/>
      <c r="E66" s="222">
        <v>601.15</v>
      </c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203</v>
      </c>
      <c r="AH66" s="210">
        <v>5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1">
        <v>13</v>
      </c>
      <c r="B67" s="232" t="s">
        <v>271</v>
      </c>
      <c r="C67" s="250" t="s">
        <v>272</v>
      </c>
      <c r="D67" s="233" t="s">
        <v>234</v>
      </c>
      <c r="E67" s="234">
        <v>150.28749999999999</v>
      </c>
      <c r="F67" s="235"/>
      <c r="G67" s="236">
        <f>ROUND(E67*F67,2)</f>
        <v>0</v>
      </c>
      <c r="H67" s="235"/>
      <c r="I67" s="236">
        <f>ROUND(E67*H67,2)</f>
        <v>0</v>
      </c>
      <c r="J67" s="235"/>
      <c r="K67" s="236">
        <f>ROUND(E67*J67,2)</f>
        <v>0</v>
      </c>
      <c r="L67" s="236">
        <v>21</v>
      </c>
      <c r="M67" s="236">
        <f>G67*(1+L67/100)</f>
        <v>0</v>
      </c>
      <c r="N67" s="234">
        <v>0</v>
      </c>
      <c r="O67" s="234">
        <f>ROUND(E67*N67,2)</f>
        <v>0</v>
      </c>
      <c r="P67" s="234">
        <v>0.126</v>
      </c>
      <c r="Q67" s="234">
        <f>ROUND(E67*P67,2)</f>
        <v>18.940000000000001</v>
      </c>
      <c r="R67" s="236" t="s">
        <v>249</v>
      </c>
      <c r="S67" s="236" t="s">
        <v>196</v>
      </c>
      <c r="T67" s="237" t="s">
        <v>196</v>
      </c>
      <c r="U67" s="220">
        <v>3.4000000000000002E-2</v>
      </c>
      <c r="V67" s="220">
        <f>ROUND(E67*U67,2)</f>
        <v>5.1100000000000003</v>
      </c>
      <c r="W67" s="220"/>
      <c r="X67" s="220" t="s">
        <v>197</v>
      </c>
      <c r="Y67" s="220" t="s">
        <v>198</v>
      </c>
      <c r="Z67" s="210"/>
      <c r="AA67" s="210"/>
      <c r="AB67" s="210"/>
      <c r="AC67" s="210"/>
      <c r="AD67" s="210"/>
      <c r="AE67" s="210"/>
      <c r="AF67" s="210"/>
      <c r="AG67" s="210" t="s">
        <v>199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52" t="s">
        <v>273</v>
      </c>
      <c r="D68" s="221"/>
      <c r="E68" s="222"/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203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52" t="s">
        <v>1447</v>
      </c>
      <c r="D69" s="221"/>
      <c r="E69" s="222"/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203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17"/>
      <c r="B70" s="218"/>
      <c r="C70" s="252" t="s">
        <v>1448</v>
      </c>
      <c r="D70" s="221"/>
      <c r="E70" s="222">
        <v>150.28749999999999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203</v>
      </c>
      <c r="AH70" s="210">
        <v>5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x14ac:dyDescent="0.2">
      <c r="A71" s="224" t="s">
        <v>190</v>
      </c>
      <c r="B71" s="225" t="s">
        <v>134</v>
      </c>
      <c r="C71" s="249" t="s">
        <v>135</v>
      </c>
      <c r="D71" s="226"/>
      <c r="E71" s="227"/>
      <c r="F71" s="228"/>
      <c r="G71" s="228">
        <f>SUMIF(AG72:AG115,"&lt;&gt;NOR",G72:G115)</f>
        <v>0</v>
      </c>
      <c r="H71" s="228"/>
      <c r="I71" s="228">
        <f>SUM(I72:I115)</f>
        <v>0</v>
      </c>
      <c r="J71" s="228"/>
      <c r="K71" s="228">
        <f>SUM(K72:K115)</f>
        <v>0</v>
      </c>
      <c r="L71" s="228"/>
      <c r="M71" s="228">
        <f>SUM(M72:M115)</f>
        <v>0</v>
      </c>
      <c r="N71" s="227"/>
      <c r="O71" s="227">
        <f>SUM(O72:O115)</f>
        <v>468.97999999999996</v>
      </c>
      <c r="P71" s="227"/>
      <c r="Q71" s="227">
        <f>SUM(Q72:Q115)</f>
        <v>0</v>
      </c>
      <c r="R71" s="228"/>
      <c r="S71" s="228"/>
      <c r="T71" s="229"/>
      <c r="U71" s="223"/>
      <c r="V71" s="223">
        <f>SUM(V72:V115)</f>
        <v>105.96000000000001</v>
      </c>
      <c r="W71" s="223"/>
      <c r="X71" s="223"/>
      <c r="Y71" s="223"/>
      <c r="AG71" t="s">
        <v>191</v>
      </c>
    </row>
    <row r="72" spans="1:60" ht="22.5" outlineLevel="1" x14ac:dyDescent="0.2">
      <c r="A72" s="231">
        <v>14</v>
      </c>
      <c r="B72" s="232" t="s">
        <v>562</v>
      </c>
      <c r="C72" s="250" t="s">
        <v>563</v>
      </c>
      <c r="D72" s="233" t="s">
        <v>234</v>
      </c>
      <c r="E72" s="234">
        <v>601.15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21</v>
      </c>
      <c r="M72" s="236">
        <f>G72*(1+L72/100)</f>
        <v>0</v>
      </c>
      <c r="N72" s="234">
        <v>0.441</v>
      </c>
      <c r="O72" s="234">
        <f>ROUND(E72*N72,2)</f>
        <v>265.11</v>
      </c>
      <c r="P72" s="234">
        <v>0</v>
      </c>
      <c r="Q72" s="234">
        <f>ROUND(E72*P72,2)</f>
        <v>0</v>
      </c>
      <c r="R72" s="236" t="s">
        <v>249</v>
      </c>
      <c r="S72" s="236" t="s">
        <v>196</v>
      </c>
      <c r="T72" s="237" t="s">
        <v>196</v>
      </c>
      <c r="U72" s="220">
        <v>2.9000000000000001E-2</v>
      </c>
      <c r="V72" s="220">
        <f>ROUND(E72*U72,2)</f>
        <v>17.43</v>
      </c>
      <c r="W72" s="220"/>
      <c r="X72" s="220" t="s">
        <v>197</v>
      </c>
      <c r="Y72" s="220" t="s">
        <v>198</v>
      </c>
      <c r="Z72" s="210"/>
      <c r="AA72" s="210"/>
      <c r="AB72" s="210"/>
      <c r="AC72" s="210"/>
      <c r="AD72" s="210"/>
      <c r="AE72" s="210"/>
      <c r="AF72" s="210"/>
      <c r="AG72" s="210" t="s">
        <v>199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52" t="s">
        <v>1449</v>
      </c>
      <c r="D73" s="221"/>
      <c r="E73" s="222"/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203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17"/>
      <c r="B74" s="218"/>
      <c r="C74" s="252" t="s">
        <v>1450</v>
      </c>
      <c r="D74" s="221"/>
      <c r="E74" s="222"/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203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52" t="s">
        <v>1446</v>
      </c>
      <c r="D75" s="221"/>
      <c r="E75" s="222">
        <v>601.15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203</v>
      </c>
      <c r="AH75" s="210">
        <v>5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1" x14ac:dyDescent="0.2">
      <c r="A76" s="231">
        <v>15</v>
      </c>
      <c r="B76" s="232" t="s">
        <v>279</v>
      </c>
      <c r="C76" s="250" t="s">
        <v>280</v>
      </c>
      <c r="D76" s="233" t="s">
        <v>234</v>
      </c>
      <c r="E76" s="234">
        <v>601.15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21</v>
      </c>
      <c r="M76" s="236">
        <f>G76*(1+L76/100)</f>
        <v>0</v>
      </c>
      <c r="N76" s="234">
        <v>0.13188</v>
      </c>
      <c r="O76" s="234">
        <f>ROUND(E76*N76,2)</f>
        <v>79.28</v>
      </c>
      <c r="P76" s="234">
        <v>0</v>
      </c>
      <c r="Q76" s="234">
        <f>ROUND(E76*P76,2)</f>
        <v>0</v>
      </c>
      <c r="R76" s="236" t="s">
        <v>249</v>
      </c>
      <c r="S76" s="236" t="s">
        <v>196</v>
      </c>
      <c r="T76" s="237" t="s">
        <v>196</v>
      </c>
      <c r="U76" s="220">
        <v>4.9000000000000002E-2</v>
      </c>
      <c r="V76" s="220">
        <f>ROUND(E76*U76,2)</f>
        <v>29.46</v>
      </c>
      <c r="W76" s="220"/>
      <c r="X76" s="220" t="s">
        <v>197</v>
      </c>
      <c r="Y76" s="220" t="s">
        <v>198</v>
      </c>
      <c r="Z76" s="210"/>
      <c r="AA76" s="210"/>
      <c r="AB76" s="210"/>
      <c r="AC76" s="210"/>
      <c r="AD76" s="210"/>
      <c r="AE76" s="210"/>
      <c r="AF76" s="210"/>
      <c r="AG76" s="210" t="s">
        <v>199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51" t="s">
        <v>281</v>
      </c>
      <c r="D77" s="239"/>
      <c r="E77" s="239"/>
      <c r="F77" s="239"/>
      <c r="G77" s="239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201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52" t="s">
        <v>286</v>
      </c>
      <c r="D78" s="221"/>
      <c r="E78" s="222"/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203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3" x14ac:dyDescent="0.2">
      <c r="A79" s="217"/>
      <c r="B79" s="218"/>
      <c r="C79" s="252" t="s">
        <v>1380</v>
      </c>
      <c r="D79" s="221"/>
      <c r="E79" s="222"/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203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52" t="s">
        <v>1446</v>
      </c>
      <c r="D80" s="221"/>
      <c r="E80" s="222">
        <v>601.15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203</v>
      </c>
      <c r="AH80" s="210">
        <v>5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31">
        <v>16</v>
      </c>
      <c r="B81" s="232" t="s">
        <v>285</v>
      </c>
      <c r="C81" s="250" t="s">
        <v>280</v>
      </c>
      <c r="D81" s="233" t="s">
        <v>234</v>
      </c>
      <c r="E81" s="234">
        <v>60.115000000000002</v>
      </c>
      <c r="F81" s="235"/>
      <c r="G81" s="236">
        <f>ROUND(E81*F81,2)</f>
        <v>0</v>
      </c>
      <c r="H81" s="235"/>
      <c r="I81" s="236">
        <f>ROUND(E81*H81,2)</f>
        <v>0</v>
      </c>
      <c r="J81" s="235"/>
      <c r="K81" s="236">
        <f>ROUND(E81*J81,2)</f>
        <v>0</v>
      </c>
      <c r="L81" s="236">
        <v>21</v>
      </c>
      <c r="M81" s="236">
        <f>G81*(1+L81/100)</f>
        <v>0</v>
      </c>
      <c r="N81" s="234">
        <v>0.13188</v>
      </c>
      <c r="O81" s="234">
        <f>ROUND(E81*N81,2)</f>
        <v>7.93</v>
      </c>
      <c r="P81" s="234">
        <v>0</v>
      </c>
      <c r="Q81" s="234">
        <f>ROUND(E81*P81,2)</f>
        <v>0</v>
      </c>
      <c r="R81" s="236" t="s">
        <v>249</v>
      </c>
      <c r="S81" s="236" t="s">
        <v>196</v>
      </c>
      <c r="T81" s="237" t="s">
        <v>196</v>
      </c>
      <c r="U81" s="220">
        <v>4.9000000000000002E-2</v>
      </c>
      <c r="V81" s="220">
        <f>ROUND(E81*U81,2)</f>
        <v>2.95</v>
      </c>
      <c r="W81" s="220"/>
      <c r="X81" s="220" t="s">
        <v>197</v>
      </c>
      <c r="Y81" s="220" t="s">
        <v>198</v>
      </c>
      <c r="Z81" s="210"/>
      <c r="AA81" s="210"/>
      <c r="AB81" s="210"/>
      <c r="AC81" s="210"/>
      <c r="AD81" s="210"/>
      <c r="AE81" s="210"/>
      <c r="AF81" s="210"/>
      <c r="AG81" s="210" t="s">
        <v>199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51" t="s">
        <v>281</v>
      </c>
      <c r="D82" s="239"/>
      <c r="E82" s="239"/>
      <c r="F82" s="239"/>
      <c r="G82" s="239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201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52" t="s">
        <v>286</v>
      </c>
      <c r="D83" s="221"/>
      <c r="E83" s="222"/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203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17"/>
      <c r="B84" s="218"/>
      <c r="C84" s="252" t="s">
        <v>287</v>
      </c>
      <c r="D84" s="221"/>
      <c r="E84" s="222"/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203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17"/>
      <c r="B85" s="218"/>
      <c r="C85" s="252" t="s">
        <v>1451</v>
      </c>
      <c r="D85" s="221"/>
      <c r="E85" s="222">
        <v>60.115000000000002</v>
      </c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203</v>
      </c>
      <c r="AH85" s="210">
        <v>5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31">
        <v>17</v>
      </c>
      <c r="B86" s="232" t="s">
        <v>1385</v>
      </c>
      <c r="C86" s="250" t="s">
        <v>1386</v>
      </c>
      <c r="D86" s="233" t="s">
        <v>234</v>
      </c>
      <c r="E86" s="234">
        <v>170.65</v>
      </c>
      <c r="F86" s="235"/>
      <c r="G86" s="236">
        <f>ROUND(E86*F86,2)</f>
        <v>0</v>
      </c>
      <c r="H86" s="235"/>
      <c r="I86" s="236">
        <f>ROUND(E86*H86,2)</f>
        <v>0</v>
      </c>
      <c r="J86" s="235"/>
      <c r="K86" s="236">
        <f>ROUND(E86*J86,2)</f>
        <v>0</v>
      </c>
      <c r="L86" s="236">
        <v>21</v>
      </c>
      <c r="M86" s="236">
        <f>G86*(1+L86/100)</f>
        <v>0</v>
      </c>
      <c r="N86" s="234">
        <v>0.19694999999999999</v>
      </c>
      <c r="O86" s="234">
        <f>ROUND(E86*N86,2)</f>
        <v>33.61</v>
      </c>
      <c r="P86" s="234">
        <v>0</v>
      </c>
      <c r="Q86" s="234">
        <f>ROUND(E86*P86,2)</f>
        <v>0</v>
      </c>
      <c r="R86" s="236" t="s">
        <v>249</v>
      </c>
      <c r="S86" s="236" t="s">
        <v>196</v>
      </c>
      <c r="T86" s="237" t="s">
        <v>196</v>
      </c>
      <c r="U86" s="220">
        <v>5.1999999999999998E-2</v>
      </c>
      <c r="V86" s="220">
        <f>ROUND(E86*U86,2)</f>
        <v>8.8699999999999992</v>
      </c>
      <c r="W86" s="220"/>
      <c r="X86" s="220" t="s">
        <v>197</v>
      </c>
      <c r="Y86" s="220" t="s">
        <v>198</v>
      </c>
      <c r="Z86" s="210"/>
      <c r="AA86" s="210"/>
      <c r="AB86" s="210"/>
      <c r="AC86" s="210"/>
      <c r="AD86" s="210"/>
      <c r="AE86" s="210"/>
      <c r="AF86" s="210"/>
      <c r="AG86" s="210" t="s">
        <v>199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51" t="s">
        <v>281</v>
      </c>
      <c r="D87" s="239"/>
      <c r="E87" s="239"/>
      <c r="F87" s="239"/>
      <c r="G87" s="239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201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17"/>
      <c r="B88" s="218"/>
      <c r="C88" s="252" t="s">
        <v>1387</v>
      </c>
      <c r="D88" s="221"/>
      <c r="E88" s="222"/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203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52" t="s">
        <v>1388</v>
      </c>
      <c r="D89" s="221"/>
      <c r="E89" s="222"/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203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52" t="s">
        <v>304</v>
      </c>
      <c r="D90" s="221"/>
      <c r="E90" s="222"/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203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2.5" outlineLevel="3" x14ac:dyDescent="0.2">
      <c r="A91" s="217"/>
      <c r="B91" s="218"/>
      <c r="C91" s="252" t="s">
        <v>1452</v>
      </c>
      <c r="D91" s="221"/>
      <c r="E91" s="222">
        <v>60</v>
      </c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203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3" x14ac:dyDescent="0.2">
      <c r="A92" s="217"/>
      <c r="B92" s="218"/>
      <c r="C92" s="252" t="s">
        <v>1453</v>
      </c>
      <c r="D92" s="221"/>
      <c r="E92" s="222">
        <v>66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203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52" t="s">
        <v>1454</v>
      </c>
      <c r="D93" s="221"/>
      <c r="E93" s="222">
        <v>44</v>
      </c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203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52" t="s">
        <v>1455</v>
      </c>
      <c r="D94" s="221"/>
      <c r="E94" s="222">
        <v>33.15</v>
      </c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203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17"/>
      <c r="B95" s="218"/>
      <c r="C95" s="252" t="s">
        <v>1456</v>
      </c>
      <c r="D95" s="221"/>
      <c r="E95" s="222"/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203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3" x14ac:dyDescent="0.2">
      <c r="A96" s="217"/>
      <c r="B96" s="218"/>
      <c r="C96" s="252" t="s">
        <v>1457</v>
      </c>
      <c r="D96" s="221"/>
      <c r="E96" s="222">
        <v>-17.5</v>
      </c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203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2.5" outlineLevel="3" x14ac:dyDescent="0.2">
      <c r="A97" s="217"/>
      <c r="B97" s="218"/>
      <c r="C97" s="252" t="s">
        <v>1458</v>
      </c>
      <c r="D97" s="221"/>
      <c r="E97" s="222">
        <v>-7.5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203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52" t="s">
        <v>1459</v>
      </c>
      <c r="D98" s="221"/>
      <c r="E98" s="222">
        <v>-7.5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203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31">
        <v>18</v>
      </c>
      <c r="B99" s="232" t="s">
        <v>289</v>
      </c>
      <c r="C99" s="250" t="s">
        <v>290</v>
      </c>
      <c r="D99" s="233" t="s">
        <v>234</v>
      </c>
      <c r="E99" s="234">
        <v>661.26499999999999</v>
      </c>
      <c r="F99" s="235"/>
      <c r="G99" s="236">
        <f>ROUND(E99*F99,2)</f>
        <v>0</v>
      </c>
      <c r="H99" s="235"/>
      <c r="I99" s="236">
        <f>ROUND(E99*H99,2)</f>
        <v>0</v>
      </c>
      <c r="J99" s="235"/>
      <c r="K99" s="236">
        <f>ROUND(E99*J99,2)</f>
        <v>0</v>
      </c>
      <c r="L99" s="236">
        <v>21</v>
      </c>
      <c r="M99" s="236">
        <f>G99*(1+L99/100)</f>
        <v>0</v>
      </c>
      <c r="N99" s="234">
        <v>7.0200000000000002E-3</v>
      </c>
      <c r="O99" s="234">
        <f>ROUND(E99*N99,2)</f>
        <v>4.6399999999999997</v>
      </c>
      <c r="P99" s="234">
        <v>0</v>
      </c>
      <c r="Q99" s="234">
        <f>ROUND(E99*P99,2)</f>
        <v>0</v>
      </c>
      <c r="R99" s="236" t="s">
        <v>249</v>
      </c>
      <c r="S99" s="236" t="s">
        <v>196</v>
      </c>
      <c r="T99" s="237" t="s">
        <v>196</v>
      </c>
      <c r="U99" s="220">
        <v>4.0000000000000001E-3</v>
      </c>
      <c r="V99" s="220">
        <f>ROUND(E99*U99,2)</f>
        <v>2.65</v>
      </c>
      <c r="W99" s="220"/>
      <c r="X99" s="220" t="s">
        <v>197</v>
      </c>
      <c r="Y99" s="220" t="s">
        <v>198</v>
      </c>
      <c r="Z99" s="210"/>
      <c r="AA99" s="210"/>
      <c r="AB99" s="210"/>
      <c r="AC99" s="210"/>
      <c r="AD99" s="210"/>
      <c r="AE99" s="210"/>
      <c r="AF99" s="210"/>
      <c r="AG99" s="210" t="s">
        <v>199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17"/>
      <c r="B100" s="218"/>
      <c r="C100" s="252" t="s">
        <v>1460</v>
      </c>
      <c r="D100" s="221"/>
      <c r="E100" s="222"/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203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52" t="s">
        <v>296</v>
      </c>
      <c r="D101" s="221"/>
      <c r="E101" s="222"/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203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52" t="s">
        <v>1445</v>
      </c>
      <c r="D102" s="221"/>
      <c r="E102" s="222">
        <v>60.115000000000002</v>
      </c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203</v>
      </c>
      <c r="AH102" s="210">
        <v>5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2.5" outlineLevel="3" x14ac:dyDescent="0.2">
      <c r="A103" s="217"/>
      <c r="B103" s="218"/>
      <c r="C103" s="252" t="s">
        <v>1461</v>
      </c>
      <c r="D103" s="221"/>
      <c r="E103" s="222"/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203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52" t="s">
        <v>1446</v>
      </c>
      <c r="D104" s="221"/>
      <c r="E104" s="222">
        <v>601.15</v>
      </c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203</v>
      </c>
      <c r="AH104" s="210">
        <v>5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1" x14ac:dyDescent="0.2">
      <c r="A105" s="231">
        <v>19</v>
      </c>
      <c r="B105" s="232" t="s">
        <v>293</v>
      </c>
      <c r="C105" s="250" t="s">
        <v>294</v>
      </c>
      <c r="D105" s="233" t="s">
        <v>234</v>
      </c>
      <c r="E105" s="234">
        <v>661.26499999999999</v>
      </c>
      <c r="F105" s="235"/>
      <c r="G105" s="236">
        <f>ROUND(E105*F105,2)</f>
        <v>0</v>
      </c>
      <c r="H105" s="235"/>
      <c r="I105" s="236">
        <f>ROUND(E105*H105,2)</f>
        <v>0</v>
      </c>
      <c r="J105" s="235"/>
      <c r="K105" s="236">
        <f>ROUND(E105*J105,2)</f>
        <v>0</v>
      </c>
      <c r="L105" s="236">
        <v>21</v>
      </c>
      <c r="M105" s="236">
        <f>G105*(1+L105/100)</f>
        <v>0</v>
      </c>
      <c r="N105" s="234">
        <v>6.9999999999999999E-4</v>
      </c>
      <c r="O105" s="234">
        <f>ROUND(E105*N105,2)</f>
        <v>0.46</v>
      </c>
      <c r="P105" s="234">
        <v>0</v>
      </c>
      <c r="Q105" s="234">
        <f>ROUND(E105*P105,2)</f>
        <v>0</v>
      </c>
      <c r="R105" s="236" t="s">
        <v>249</v>
      </c>
      <c r="S105" s="236" t="s">
        <v>196</v>
      </c>
      <c r="T105" s="237" t="s">
        <v>196</v>
      </c>
      <c r="U105" s="220">
        <v>2E-3</v>
      </c>
      <c r="V105" s="220">
        <f>ROUND(E105*U105,2)</f>
        <v>1.32</v>
      </c>
      <c r="W105" s="220"/>
      <c r="X105" s="220" t="s">
        <v>197</v>
      </c>
      <c r="Y105" s="220" t="s">
        <v>198</v>
      </c>
      <c r="Z105" s="210"/>
      <c r="AA105" s="210"/>
      <c r="AB105" s="210"/>
      <c r="AC105" s="210"/>
      <c r="AD105" s="210"/>
      <c r="AE105" s="210"/>
      <c r="AF105" s="210"/>
      <c r="AG105" s="210" t="s">
        <v>199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52" t="s">
        <v>295</v>
      </c>
      <c r="D106" s="221"/>
      <c r="E106" s="222"/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203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52" t="s">
        <v>1462</v>
      </c>
      <c r="D107" s="221"/>
      <c r="E107" s="222">
        <v>661.26499999999999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203</v>
      </c>
      <c r="AH107" s="210">
        <v>5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2.5" outlineLevel="1" x14ac:dyDescent="0.2">
      <c r="A108" s="231">
        <v>20</v>
      </c>
      <c r="B108" s="232" t="s">
        <v>301</v>
      </c>
      <c r="C108" s="250" t="s">
        <v>302</v>
      </c>
      <c r="D108" s="233" t="s">
        <v>234</v>
      </c>
      <c r="E108" s="234">
        <v>601.15</v>
      </c>
      <c r="F108" s="235"/>
      <c r="G108" s="236">
        <f>ROUND(E108*F108,2)</f>
        <v>0</v>
      </c>
      <c r="H108" s="235"/>
      <c r="I108" s="236">
        <f>ROUND(E108*H108,2)</f>
        <v>0</v>
      </c>
      <c r="J108" s="235"/>
      <c r="K108" s="236">
        <f>ROUND(E108*J108,2)</f>
        <v>0</v>
      </c>
      <c r="L108" s="236">
        <v>21</v>
      </c>
      <c r="M108" s="236">
        <f>G108*(1+L108/100)</f>
        <v>0</v>
      </c>
      <c r="N108" s="234">
        <v>0.12966</v>
      </c>
      <c r="O108" s="234">
        <f>ROUND(E108*N108,2)</f>
        <v>77.95</v>
      </c>
      <c r="P108" s="234">
        <v>0</v>
      </c>
      <c r="Q108" s="234">
        <f>ROUND(E108*P108,2)</f>
        <v>0</v>
      </c>
      <c r="R108" s="236" t="s">
        <v>249</v>
      </c>
      <c r="S108" s="236" t="s">
        <v>196</v>
      </c>
      <c r="T108" s="237" t="s">
        <v>196</v>
      </c>
      <c r="U108" s="220">
        <v>7.1999999999999995E-2</v>
      </c>
      <c r="V108" s="220">
        <f>ROUND(E108*U108,2)</f>
        <v>43.28</v>
      </c>
      <c r="W108" s="220"/>
      <c r="X108" s="220" t="s">
        <v>197</v>
      </c>
      <c r="Y108" s="220" t="s">
        <v>198</v>
      </c>
      <c r="Z108" s="210"/>
      <c r="AA108" s="210"/>
      <c r="AB108" s="210"/>
      <c r="AC108" s="210"/>
      <c r="AD108" s="210"/>
      <c r="AE108" s="210"/>
      <c r="AF108" s="210"/>
      <c r="AG108" s="210" t="s">
        <v>199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17"/>
      <c r="B109" s="218"/>
      <c r="C109" s="252" t="s">
        <v>313</v>
      </c>
      <c r="D109" s="221"/>
      <c r="E109" s="222"/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203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52" t="s">
        <v>304</v>
      </c>
      <c r="D110" s="221"/>
      <c r="E110" s="222"/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203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52" t="s">
        <v>308</v>
      </c>
      <c r="D111" s="221"/>
      <c r="E111" s="222"/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203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2.5" outlineLevel="3" x14ac:dyDescent="0.2">
      <c r="A112" s="217"/>
      <c r="B112" s="218"/>
      <c r="C112" s="252" t="s">
        <v>1463</v>
      </c>
      <c r="D112" s="221"/>
      <c r="E112" s="222">
        <v>36.75</v>
      </c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203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3" x14ac:dyDescent="0.2">
      <c r="A113" s="217"/>
      <c r="B113" s="218"/>
      <c r="C113" s="252" t="s">
        <v>1464</v>
      </c>
      <c r="D113" s="221"/>
      <c r="E113" s="222">
        <v>206.25</v>
      </c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203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2.5" outlineLevel="3" x14ac:dyDescent="0.2">
      <c r="A114" s="217"/>
      <c r="B114" s="218"/>
      <c r="C114" s="252" t="s">
        <v>1465</v>
      </c>
      <c r="D114" s="221"/>
      <c r="E114" s="222">
        <v>214.5</v>
      </c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203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52" t="s">
        <v>1466</v>
      </c>
      <c r="D115" s="221"/>
      <c r="E115" s="222">
        <v>143.65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203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x14ac:dyDescent="0.2">
      <c r="A116" s="224" t="s">
        <v>190</v>
      </c>
      <c r="B116" s="225" t="s">
        <v>148</v>
      </c>
      <c r="C116" s="249" t="s">
        <v>149</v>
      </c>
      <c r="D116" s="226"/>
      <c r="E116" s="227"/>
      <c r="F116" s="228"/>
      <c r="G116" s="228">
        <f>SUMIF(AG117:AG139,"&lt;&gt;NOR",G117:G139)</f>
        <v>0</v>
      </c>
      <c r="H116" s="228"/>
      <c r="I116" s="228">
        <f>SUM(I117:I139)</f>
        <v>0</v>
      </c>
      <c r="J116" s="228"/>
      <c r="K116" s="228">
        <f>SUM(K117:K139)</f>
        <v>0</v>
      </c>
      <c r="L116" s="228"/>
      <c r="M116" s="228">
        <f>SUM(M117:M139)</f>
        <v>0</v>
      </c>
      <c r="N116" s="227"/>
      <c r="O116" s="227">
        <f>SUM(O117:O139)</f>
        <v>0.18</v>
      </c>
      <c r="P116" s="227"/>
      <c r="Q116" s="227">
        <f>SUM(Q117:Q139)</f>
        <v>0</v>
      </c>
      <c r="R116" s="228"/>
      <c r="S116" s="228"/>
      <c r="T116" s="229"/>
      <c r="U116" s="223"/>
      <c r="V116" s="223">
        <f>SUM(V117:V139)</f>
        <v>14.33</v>
      </c>
      <c r="W116" s="223"/>
      <c r="X116" s="223"/>
      <c r="Y116" s="223"/>
      <c r="AG116" t="s">
        <v>191</v>
      </c>
    </row>
    <row r="117" spans="1:60" outlineLevel="1" x14ac:dyDescent="0.2">
      <c r="A117" s="231">
        <v>21</v>
      </c>
      <c r="B117" s="232" t="s">
        <v>325</v>
      </c>
      <c r="C117" s="250" t="s">
        <v>326</v>
      </c>
      <c r="D117" s="233" t="s">
        <v>327</v>
      </c>
      <c r="E117" s="234">
        <v>41.2</v>
      </c>
      <c r="F117" s="235"/>
      <c r="G117" s="236">
        <f>ROUND(E117*F117,2)</f>
        <v>0</v>
      </c>
      <c r="H117" s="235"/>
      <c r="I117" s="236">
        <f>ROUND(E117*H117,2)</f>
        <v>0</v>
      </c>
      <c r="J117" s="235"/>
      <c r="K117" s="236">
        <f>ROUND(E117*J117,2)</f>
        <v>0</v>
      </c>
      <c r="L117" s="236">
        <v>21</v>
      </c>
      <c r="M117" s="236">
        <f>G117*(1+L117/100)</f>
        <v>0</v>
      </c>
      <c r="N117" s="234">
        <v>4.3E-3</v>
      </c>
      <c r="O117" s="234">
        <f>ROUND(E117*N117,2)</f>
        <v>0.18</v>
      </c>
      <c r="P117" s="234">
        <v>0</v>
      </c>
      <c r="Q117" s="234">
        <f>ROUND(E117*P117,2)</f>
        <v>0</v>
      </c>
      <c r="R117" s="236" t="s">
        <v>249</v>
      </c>
      <c r="S117" s="236" t="s">
        <v>196</v>
      </c>
      <c r="T117" s="237" t="s">
        <v>196</v>
      </c>
      <c r="U117" s="220">
        <v>0.20799999999999999</v>
      </c>
      <c r="V117" s="220">
        <f>ROUND(E117*U117,2)</f>
        <v>8.57</v>
      </c>
      <c r="W117" s="220"/>
      <c r="X117" s="220" t="s">
        <v>197</v>
      </c>
      <c r="Y117" s="220" t="s">
        <v>198</v>
      </c>
      <c r="Z117" s="210"/>
      <c r="AA117" s="210"/>
      <c r="AB117" s="210"/>
      <c r="AC117" s="210"/>
      <c r="AD117" s="210"/>
      <c r="AE117" s="210"/>
      <c r="AF117" s="210"/>
      <c r="AG117" s="210" t="s">
        <v>199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17"/>
      <c r="B118" s="218"/>
      <c r="C118" s="251" t="s">
        <v>328</v>
      </c>
      <c r="D118" s="239"/>
      <c r="E118" s="239"/>
      <c r="F118" s="239"/>
      <c r="G118" s="239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201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17"/>
      <c r="B119" s="218"/>
      <c r="C119" s="252" t="s">
        <v>329</v>
      </c>
      <c r="D119" s="221"/>
      <c r="E119" s="222"/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203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17"/>
      <c r="B120" s="218"/>
      <c r="C120" s="252" t="s">
        <v>1467</v>
      </c>
      <c r="D120" s="221"/>
      <c r="E120" s="222">
        <v>41.2</v>
      </c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203</v>
      </c>
      <c r="AH120" s="210">
        <v>5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31">
        <v>22</v>
      </c>
      <c r="B121" s="232" t="s">
        <v>331</v>
      </c>
      <c r="C121" s="250" t="s">
        <v>332</v>
      </c>
      <c r="D121" s="233" t="s">
        <v>327</v>
      </c>
      <c r="E121" s="234">
        <v>41.2</v>
      </c>
      <c r="F121" s="235"/>
      <c r="G121" s="236">
        <f>ROUND(E121*F121,2)</f>
        <v>0</v>
      </c>
      <c r="H121" s="235"/>
      <c r="I121" s="236">
        <f>ROUND(E121*H121,2)</f>
        <v>0</v>
      </c>
      <c r="J121" s="235"/>
      <c r="K121" s="236">
        <f>ROUND(E121*J121,2)</f>
        <v>0</v>
      </c>
      <c r="L121" s="236">
        <v>21</v>
      </c>
      <c r="M121" s="236">
        <f>G121*(1+L121/100)</f>
        <v>0</v>
      </c>
      <c r="N121" s="234">
        <v>1.0000000000000001E-5</v>
      </c>
      <c r="O121" s="234">
        <f>ROUND(E121*N121,2)</f>
        <v>0</v>
      </c>
      <c r="P121" s="234">
        <v>0</v>
      </c>
      <c r="Q121" s="234">
        <f>ROUND(E121*P121,2)</f>
        <v>0</v>
      </c>
      <c r="R121" s="236" t="s">
        <v>249</v>
      </c>
      <c r="S121" s="236" t="s">
        <v>196</v>
      </c>
      <c r="T121" s="237" t="s">
        <v>196</v>
      </c>
      <c r="U121" s="220">
        <v>3.5999999999999997E-2</v>
      </c>
      <c r="V121" s="220">
        <f>ROUND(E121*U121,2)</f>
        <v>1.48</v>
      </c>
      <c r="W121" s="220"/>
      <c r="X121" s="220" t="s">
        <v>197</v>
      </c>
      <c r="Y121" s="220" t="s">
        <v>198</v>
      </c>
      <c r="Z121" s="210"/>
      <c r="AA121" s="210"/>
      <c r="AB121" s="210"/>
      <c r="AC121" s="210"/>
      <c r="AD121" s="210"/>
      <c r="AE121" s="210"/>
      <c r="AF121" s="210"/>
      <c r="AG121" s="210" t="s">
        <v>199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17"/>
      <c r="B122" s="218"/>
      <c r="C122" s="251" t="s">
        <v>333</v>
      </c>
      <c r="D122" s="239"/>
      <c r="E122" s="239"/>
      <c r="F122" s="239"/>
      <c r="G122" s="239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201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17"/>
      <c r="B123" s="218"/>
      <c r="C123" s="252" t="s">
        <v>334</v>
      </c>
      <c r="D123" s="221"/>
      <c r="E123" s="222"/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203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17"/>
      <c r="B124" s="218"/>
      <c r="C124" s="252" t="s">
        <v>335</v>
      </c>
      <c r="D124" s="221"/>
      <c r="E124" s="222"/>
      <c r="F124" s="220"/>
      <c r="G124" s="22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203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17"/>
      <c r="B125" s="218"/>
      <c r="C125" s="252" t="s">
        <v>304</v>
      </c>
      <c r="D125" s="221"/>
      <c r="E125" s="222"/>
      <c r="F125" s="220"/>
      <c r="G125" s="22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203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2.5" outlineLevel="3" x14ac:dyDescent="0.2">
      <c r="A126" s="217"/>
      <c r="B126" s="218"/>
      <c r="C126" s="252" t="s">
        <v>1468</v>
      </c>
      <c r="D126" s="221"/>
      <c r="E126" s="222">
        <v>10.7</v>
      </c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203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17"/>
      <c r="B127" s="218"/>
      <c r="C127" s="252" t="s">
        <v>1469</v>
      </c>
      <c r="D127" s="221"/>
      <c r="E127" s="222">
        <v>14</v>
      </c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203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17"/>
      <c r="B128" s="218"/>
      <c r="C128" s="252" t="s">
        <v>1470</v>
      </c>
      <c r="D128" s="221"/>
      <c r="E128" s="222">
        <v>13</v>
      </c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203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17"/>
      <c r="B129" s="218"/>
      <c r="C129" s="252" t="s">
        <v>1471</v>
      </c>
      <c r="D129" s="221"/>
      <c r="E129" s="222">
        <v>3.5</v>
      </c>
      <c r="F129" s="220"/>
      <c r="G129" s="22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203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31">
        <v>23</v>
      </c>
      <c r="B130" s="232" t="s">
        <v>341</v>
      </c>
      <c r="C130" s="250" t="s">
        <v>342</v>
      </c>
      <c r="D130" s="233" t="s">
        <v>327</v>
      </c>
      <c r="E130" s="234">
        <v>41.2</v>
      </c>
      <c r="F130" s="235"/>
      <c r="G130" s="236">
        <f>ROUND(E130*F130,2)</f>
        <v>0</v>
      </c>
      <c r="H130" s="235"/>
      <c r="I130" s="236">
        <f>ROUND(E130*H130,2)</f>
        <v>0</v>
      </c>
      <c r="J130" s="235"/>
      <c r="K130" s="236">
        <f>ROUND(E130*J130,2)</f>
        <v>0</v>
      </c>
      <c r="L130" s="236">
        <v>21</v>
      </c>
      <c r="M130" s="236">
        <f>G130*(1+L130/100)</f>
        <v>0</v>
      </c>
      <c r="N130" s="234">
        <v>0</v>
      </c>
      <c r="O130" s="234">
        <f>ROUND(E130*N130,2)</f>
        <v>0</v>
      </c>
      <c r="P130" s="234">
        <v>0</v>
      </c>
      <c r="Q130" s="234">
        <f>ROUND(E130*P130,2)</f>
        <v>0</v>
      </c>
      <c r="R130" s="236" t="s">
        <v>249</v>
      </c>
      <c r="S130" s="236" t="s">
        <v>196</v>
      </c>
      <c r="T130" s="237" t="s">
        <v>196</v>
      </c>
      <c r="U130" s="220">
        <v>6.7000000000000004E-2</v>
      </c>
      <c r="V130" s="220">
        <f>ROUND(E130*U130,2)</f>
        <v>2.76</v>
      </c>
      <c r="W130" s="220"/>
      <c r="X130" s="220" t="s">
        <v>197</v>
      </c>
      <c r="Y130" s="220" t="s">
        <v>198</v>
      </c>
      <c r="Z130" s="210"/>
      <c r="AA130" s="210"/>
      <c r="AB130" s="210"/>
      <c r="AC130" s="210"/>
      <c r="AD130" s="210"/>
      <c r="AE130" s="210"/>
      <c r="AF130" s="210"/>
      <c r="AG130" s="210" t="s">
        <v>199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51" t="s">
        <v>343</v>
      </c>
      <c r="D131" s="239"/>
      <c r="E131" s="239"/>
      <c r="F131" s="239"/>
      <c r="G131" s="239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201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17"/>
      <c r="B132" s="218"/>
      <c r="C132" s="252" t="s">
        <v>344</v>
      </c>
      <c r="D132" s="221"/>
      <c r="E132" s="222"/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203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17"/>
      <c r="B133" s="218"/>
      <c r="C133" s="252" t="s">
        <v>335</v>
      </c>
      <c r="D133" s="221"/>
      <c r="E133" s="222"/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203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52" t="s">
        <v>1467</v>
      </c>
      <c r="D134" s="221"/>
      <c r="E134" s="222">
        <v>41.2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203</v>
      </c>
      <c r="AH134" s="210">
        <v>5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31">
        <v>24</v>
      </c>
      <c r="B135" s="232" t="s">
        <v>345</v>
      </c>
      <c r="C135" s="250" t="s">
        <v>346</v>
      </c>
      <c r="D135" s="233" t="s">
        <v>327</v>
      </c>
      <c r="E135" s="234">
        <v>41.2</v>
      </c>
      <c r="F135" s="235"/>
      <c r="G135" s="236">
        <f>ROUND(E135*F135,2)</f>
        <v>0</v>
      </c>
      <c r="H135" s="235"/>
      <c r="I135" s="236">
        <f>ROUND(E135*H135,2)</f>
        <v>0</v>
      </c>
      <c r="J135" s="235"/>
      <c r="K135" s="236">
        <f>ROUND(E135*J135,2)</f>
        <v>0</v>
      </c>
      <c r="L135" s="236">
        <v>21</v>
      </c>
      <c r="M135" s="236">
        <f>G135*(1+L135/100)</f>
        <v>0</v>
      </c>
      <c r="N135" s="234">
        <v>0</v>
      </c>
      <c r="O135" s="234">
        <f>ROUND(E135*N135,2)</f>
        <v>0</v>
      </c>
      <c r="P135" s="234">
        <v>0</v>
      </c>
      <c r="Q135" s="234">
        <f>ROUND(E135*P135,2)</f>
        <v>0</v>
      </c>
      <c r="R135" s="236" t="s">
        <v>249</v>
      </c>
      <c r="S135" s="236" t="s">
        <v>196</v>
      </c>
      <c r="T135" s="237" t="s">
        <v>196</v>
      </c>
      <c r="U135" s="220">
        <v>3.6999999999999998E-2</v>
      </c>
      <c r="V135" s="220">
        <f>ROUND(E135*U135,2)</f>
        <v>1.52</v>
      </c>
      <c r="W135" s="220"/>
      <c r="X135" s="220" t="s">
        <v>197</v>
      </c>
      <c r="Y135" s="220" t="s">
        <v>198</v>
      </c>
      <c r="Z135" s="210"/>
      <c r="AA135" s="210"/>
      <c r="AB135" s="210"/>
      <c r="AC135" s="210"/>
      <c r="AD135" s="210"/>
      <c r="AE135" s="210"/>
      <c r="AF135" s="210"/>
      <c r="AG135" s="210" t="s">
        <v>199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17"/>
      <c r="B136" s="218"/>
      <c r="C136" s="251" t="s">
        <v>347</v>
      </c>
      <c r="D136" s="239"/>
      <c r="E136" s="239"/>
      <c r="F136" s="239"/>
      <c r="G136" s="239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201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17"/>
      <c r="B137" s="218"/>
      <c r="C137" s="252" t="s">
        <v>348</v>
      </c>
      <c r="D137" s="221"/>
      <c r="E137" s="222"/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203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52" t="s">
        <v>335</v>
      </c>
      <c r="D138" s="221"/>
      <c r="E138" s="222"/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203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17"/>
      <c r="B139" s="218"/>
      <c r="C139" s="252" t="s">
        <v>1472</v>
      </c>
      <c r="D139" s="221"/>
      <c r="E139" s="222">
        <v>41.2</v>
      </c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203</v>
      </c>
      <c r="AH139" s="210">
        <v>5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x14ac:dyDescent="0.2">
      <c r="A140" s="224" t="s">
        <v>190</v>
      </c>
      <c r="B140" s="225" t="s">
        <v>152</v>
      </c>
      <c r="C140" s="249" t="s">
        <v>153</v>
      </c>
      <c r="D140" s="226"/>
      <c r="E140" s="227"/>
      <c r="F140" s="228"/>
      <c r="G140" s="228">
        <f>SUMIF(AG141:AG145,"&lt;&gt;NOR",G141:G145)</f>
        <v>0</v>
      </c>
      <c r="H140" s="228"/>
      <c r="I140" s="228">
        <f>SUM(I141:I145)</f>
        <v>0</v>
      </c>
      <c r="J140" s="228"/>
      <c r="K140" s="228">
        <f>SUM(K141:K145)</f>
        <v>0</v>
      </c>
      <c r="L140" s="228"/>
      <c r="M140" s="228">
        <f>SUM(M141:M145)</f>
        <v>0</v>
      </c>
      <c r="N140" s="227"/>
      <c r="O140" s="227">
        <f>SUM(O141:O145)</f>
        <v>0</v>
      </c>
      <c r="P140" s="227"/>
      <c r="Q140" s="227">
        <f>SUM(Q141:Q145)</f>
        <v>0</v>
      </c>
      <c r="R140" s="228"/>
      <c r="S140" s="228"/>
      <c r="T140" s="229"/>
      <c r="U140" s="223"/>
      <c r="V140" s="223">
        <f>SUM(V141:V145)</f>
        <v>7.51</v>
      </c>
      <c r="W140" s="223"/>
      <c r="X140" s="223"/>
      <c r="Y140" s="223"/>
      <c r="AG140" t="s">
        <v>191</v>
      </c>
    </row>
    <row r="141" spans="1:60" outlineLevel="1" x14ac:dyDescent="0.2">
      <c r="A141" s="231">
        <v>25</v>
      </c>
      <c r="B141" s="232" t="s">
        <v>350</v>
      </c>
      <c r="C141" s="250" t="s">
        <v>351</v>
      </c>
      <c r="D141" s="233" t="s">
        <v>352</v>
      </c>
      <c r="E141" s="234">
        <v>469.15194000000002</v>
      </c>
      <c r="F141" s="235"/>
      <c r="G141" s="236">
        <f>ROUND(E141*F141,2)</f>
        <v>0</v>
      </c>
      <c r="H141" s="235"/>
      <c r="I141" s="236">
        <f>ROUND(E141*H141,2)</f>
        <v>0</v>
      </c>
      <c r="J141" s="235"/>
      <c r="K141" s="236">
        <f>ROUND(E141*J141,2)</f>
        <v>0</v>
      </c>
      <c r="L141" s="236">
        <v>21</v>
      </c>
      <c r="M141" s="236">
        <f>G141*(1+L141/100)</f>
        <v>0</v>
      </c>
      <c r="N141" s="234">
        <v>0</v>
      </c>
      <c r="O141" s="234">
        <f>ROUND(E141*N141,2)</f>
        <v>0</v>
      </c>
      <c r="P141" s="234">
        <v>0</v>
      </c>
      <c r="Q141" s="234">
        <f>ROUND(E141*P141,2)</f>
        <v>0</v>
      </c>
      <c r="R141" s="236" t="s">
        <v>249</v>
      </c>
      <c r="S141" s="236" t="s">
        <v>196</v>
      </c>
      <c r="T141" s="237" t="s">
        <v>196</v>
      </c>
      <c r="U141" s="220">
        <v>1.6E-2</v>
      </c>
      <c r="V141" s="220">
        <f>ROUND(E141*U141,2)</f>
        <v>7.51</v>
      </c>
      <c r="W141" s="220"/>
      <c r="X141" s="220" t="s">
        <v>353</v>
      </c>
      <c r="Y141" s="220" t="s">
        <v>198</v>
      </c>
      <c r="Z141" s="210"/>
      <c r="AA141" s="210"/>
      <c r="AB141" s="210"/>
      <c r="AC141" s="210"/>
      <c r="AD141" s="210"/>
      <c r="AE141" s="210"/>
      <c r="AF141" s="210"/>
      <c r="AG141" s="210" t="s">
        <v>354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">
      <c r="A142" s="217"/>
      <c r="B142" s="218"/>
      <c r="C142" s="251" t="s">
        <v>355</v>
      </c>
      <c r="D142" s="239"/>
      <c r="E142" s="239"/>
      <c r="F142" s="239"/>
      <c r="G142" s="239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201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17"/>
      <c r="B143" s="218"/>
      <c r="C143" s="252" t="s">
        <v>356</v>
      </c>
      <c r="D143" s="221"/>
      <c r="E143" s="222"/>
      <c r="F143" s="220"/>
      <c r="G143" s="22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10"/>
      <c r="AA143" s="210"/>
      <c r="AB143" s="210"/>
      <c r="AC143" s="210"/>
      <c r="AD143" s="210"/>
      <c r="AE143" s="210"/>
      <c r="AF143" s="210"/>
      <c r="AG143" s="210" t="s">
        <v>203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17"/>
      <c r="B144" s="218"/>
      <c r="C144" s="252" t="s">
        <v>1473</v>
      </c>
      <c r="D144" s="221"/>
      <c r="E144" s="222"/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203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17"/>
      <c r="B145" s="218"/>
      <c r="C145" s="252" t="s">
        <v>1474</v>
      </c>
      <c r="D145" s="221"/>
      <c r="E145" s="222">
        <v>469.15194000000002</v>
      </c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203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x14ac:dyDescent="0.2">
      <c r="A146" s="224" t="s">
        <v>190</v>
      </c>
      <c r="B146" s="225" t="s">
        <v>156</v>
      </c>
      <c r="C146" s="249" t="s">
        <v>157</v>
      </c>
      <c r="D146" s="226"/>
      <c r="E146" s="227"/>
      <c r="F146" s="228"/>
      <c r="G146" s="228">
        <f>SUMIF(AG147:AG177,"&lt;&gt;NOR",G147:G177)</f>
        <v>0</v>
      </c>
      <c r="H146" s="228"/>
      <c r="I146" s="228">
        <f>SUM(I147:I177)</f>
        <v>0</v>
      </c>
      <c r="J146" s="228"/>
      <c r="K146" s="228">
        <f>SUM(K147:K177)</f>
        <v>0</v>
      </c>
      <c r="L146" s="228"/>
      <c r="M146" s="228">
        <f>SUM(M147:M177)</f>
        <v>0</v>
      </c>
      <c r="N146" s="227"/>
      <c r="O146" s="227">
        <f>SUM(O147:O177)</f>
        <v>0</v>
      </c>
      <c r="P146" s="227"/>
      <c r="Q146" s="227">
        <f>SUM(Q147:Q177)</f>
        <v>0</v>
      </c>
      <c r="R146" s="228"/>
      <c r="S146" s="228"/>
      <c r="T146" s="229"/>
      <c r="U146" s="223"/>
      <c r="V146" s="223">
        <f>SUM(V147:V177)</f>
        <v>64.14</v>
      </c>
      <c r="W146" s="223"/>
      <c r="X146" s="223"/>
      <c r="Y146" s="223"/>
      <c r="AG146" t="s">
        <v>191</v>
      </c>
    </row>
    <row r="147" spans="1:60" ht="22.5" outlineLevel="1" x14ac:dyDescent="0.2">
      <c r="A147" s="231">
        <v>26</v>
      </c>
      <c r="B147" s="232" t="s">
        <v>359</v>
      </c>
      <c r="C147" s="250" t="s">
        <v>360</v>
      </c>
      <c r="D147" s="233" t="s">
        <v>352</v>
      </c>
      <c r="E147" s="234">
        <v>89.1</v>
      </c>
      <c r="F147" s="235"/>
      <c r="G147" s="236">
        <f>ROUND(E147*F147,2)</f>
        <v>0</v>
      </c>
      <c r="H147" s="235"/>
      <c r="I147" s="236">
        <f>ROUND(E147*H147,2)</f>
        <v>0</v>
      </c>
      <c r="J147" s="235"/>
      <c r="K147" s="236">
        <f>ROUND(E147*J147,2)</f>
        <v>0</v>
      </c>
      <c r="L147" s="236">
        <v>21</v>
      </c>
      <c r="M147" s="236">
        <f>G147*(1+L147/100)</f>
        <v>0</v>
      </c>
      <c r="N147" s="234">
        <v>0</v>
      </c>
      <c r="O147" s="234">
        <f>ROUND(E147*N147,2)</f>
        <v>0</v>
      </c>
      <c r="P147" s="234">
        <v>0</v>
      </c>
      <c r="Q147" s="234">
        <f>ROUND(E147*P147,2)</f>
        <v>0</v>
      </c>
      <c r="R147" s="236" t="s">
        <v>361</v>
      </c>
      <c r="S147" s="236" t="s">
        <v>196</v>
      </c>
      <c r="T147" s="237" t="s">
        <v>196</v>
      </c>
      <c r="U147" s="220">
        <v>0</v>
      </c>
      <c r="V147" s="220">
        <f>ROUND(E147*U147,2)</f>
        <v>0</v>
      </c>
      <c r="W147" s="220"/>
      <c r="X147" s="220" t="s">
        <v>197</v>
      </c>
      <c r="Y147" s="220" t="s">
        <v>198</v>
      </c>
      <c r="Z147" s="210"/>
      <c r="AA147" s="210"/>
      <c r="AB147" s="210"/>
      <c r="AC147" s="210"/>
      <c r="AD147" s="210"/>
      <c r="AE147" s="210"/>
      <c r="AF147" s="210"/>
      <c r="AG147" s="210" t="s">
        <v>199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">
      <c r="A148" s="217"/>
      <c r="B148" s="218"/>
      <c r="C148" s="251" t="s">
        <v>362</v>
      </c>
      <c r="D148" s="239"/>
      <c r="E148" s="239"/>
      <c r="F148" s="239"/>
      <c r="G148" s="239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201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53" t="s">
        <v>363</v>
      </c>
      <c r="D149" s="240"/>
      <c r="E149" s="240"/>
      <c r="F149" s="240"/>
      <c r="G149" s="24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364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17"/>
      <c r="B150" s="218"/>
      <c r="C150" s="253" t="s">
        <v>365</v>
      </c>
      <c r="D150" s="240"/>
      <c r="E150" s="240"/>
      <c r="F150" s="240"/>
      <c r="G150" s="24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364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2.5" outlineLevel="3" x14ac:dyDescent="0.2">
      <c r="A151" s="217"/>
      <c r="B151" s="218"/>
      <c r="C151" s="253" t="s">
        <v>366</v>
      </c>
      <c r="D151" s="240"/>
      <c r="E151" s="240"/>
      <c r="F151" s="240"/>
      <c r="G151" s="24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364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38" t="str">
        <f>C151</f>
        <v>- při vodorovné dopravě po vodě : vyložení na hromady na suchu nebo na přeložení na dopravní prostředek na suchu do 15 m vodorovně a současně do 4 m svisle,</v>
      </c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53" t="s">
        <v>367</v>
      </c>
      <c r="D152" s="240"/>
      <c r="E152" s="240"/>
      <c r="F152" s="240"/>
      <c r="G152" s="24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364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2.5" outlineLevel="2" x14ac:dyDescent="0.2">
      <c r="A153" s="217"/>
      <c r="B153" s="218"/>
      <c r="C153" s="252" t="s">
        <v>368</v>
      </c>
      <c r="D153" s="221"/>
      <c r="E153" s="222"/>
      <c r="F153" s="220"/>
      <c r="G153" s="22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203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17"/>
      <c r="B154" s="218"/>
      <c r="C154" s="252" t="s">
        <v>369</v>
      </c>
      <c r="D154" s="221"/>
      <c r="E154" s="222"/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203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17"/>
      <c r="B155" s="218"/>
      <c r="C155" s="252" t="s">
        <v>1475</v>
      </c>
      <c r="D155" s="221"/>
      <c r="E155" s="222">
        <v>44.55</v>
      </c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203</v>
      </c>
      <c r="AH155" s="210">
        <v>7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52" t="s">
        <v>371</v>
      </c>
      <c r="D156" s="221"/>
      <c r="E156" s="222"/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203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17"/>
      <c r="B157" s="218"/>
      <c r="C157" s="252" t="s">
        <v>1476</v>
      </c>
      <c r="D157" s="221"/>
      <c r="E157" s="222">
        <v>44.55</v>
      </c>
      <c r="F157" s="220"/>
      <c r="G157" s="220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20"/>
      <c r="Z157" s="210"/>
      <c r="AA157" s="210"/>
      <c r="AB157" s="210"/>
      <c r="AC157" s="210"/>
      <c r="AD157" s="210"/>
      <c r="AE157" s="210"/>
      <c r="AF157" s="210"/>
      <c r="AG157" s="210" t="s">
        <v>203</v>
      </c>
      <c r="AH157" s="210">
        <v>7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2.5" outlineLevel="1" x14ac:dyDescent="0.2">
      <c r="A158" s="231">
        <v>27</v>
      </c>
      <c r="B158" s="232" t="s">
        <v>375</v>
      </c>
      <c r="C158" s="250" t="s">
        <v>376</v>
      </c>
      <c r="D158" s="233" t="s">
        <v>352</v>
      </c>
      <c r="E158" s="234">
        <v>356.4</v>
      </c>
      <c r="F158" s="235"/>
      <c r="G158" s="236">
        <f>ROUND(E158*F158,2)</f>
        <v>0</v>
      </c>
      <c r="H158" s="235"/>
      <c r="I158" s="236">
        <f>ROUND(E158*H158,2)</f>
        <v>0</v>
      </c>
      <c r="J158" s="235"/>
      <c r="K158" s="236">
        <f>ROUND(E158*J158,2)</f>
        <v>0</v>
      </c>
      <c r="L158" s="236">
        <v>21</v>
      </c>
      <c r="M158" s="236">
        <f>G158*(1+L158/100)</f>
        <v>0</v>
      </c>
      <c r="N158" s="234">
        <v>0</v>
      </c>
      <c r="O158" s="234">
        <f>ROUND(E158*N158,2)</f>
        <v>0</v>
      </c>
      <c r="P158" s="234">
        <v>0</v>
      </c>
      <c r="Q158" s="234">
        <f>ROUND(E158*P158,2)</f>
        <v>0</v>
      </c>
      <c r="R158" s="236" t="s">
        <v>361</v>
      </c>
      <c r="S158" s="236" t="s">
        <v>196</v>
      </c>
      <c r="T158" s="237" t="s">
        <v>196</v>
      </c>
      <c r="U158" s="220">
        <v>0</v>
      </c>
      <c r="V158" s="220">
        <f>ROUND(E158*U158,2)</f>
        <v>0</v>
      </c>
      <c r="W158" s="220"/>
      <c r="X158" s="220" t="s">
        <v>197</v>
      </c>
      <c r="Y158" s="220" t="s">
        <v>198</v>
      </c>
      <c r="Z158" s="210"/>
      <c r="AA158" s="210"/>
      <c r="AB158" s="210"/>
      <c r="AC158" s="210"/>
      <c r="AD158" s="210"/>
      <c r="AE158" s="210"/>
      <c r="AF158" s="210"/>
      <c r="AG158" s="210" t="s">
        <v>199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17"/>
      <c r="B159" s="218"/>
      <c r="C159" s="251" t="s">
        <v>362</v>
      </c>
      <c r="D159" s="239"/>
      <c r="E159" s="239"/>
      <c r="F159" s="239"/>
      <c r="G159" s="239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20"/>
      <c r="Z159" s="210"/>
      <c r="AA159" s="210"/>
      <c r="AB159" s="210"/>
      <c r="AC159" s="210"/>
      <c r="AD159" s="210"/>
      <c r="AE159" s="210"/>
      <c r="AF159" s="210"/>
      <c r="AG159" s="210" t="s">
        <v>201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17"/>
      <c r="B160" s="218"/>
      <c r="C160" s="252" t="s">
        <v>377</v>
      </c>
      <c r="D160" s="221"/>
      <c r="E160" s="222"/>
      <c r="F160" s="220"/>
      <c r="G160" s="22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203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17"/>
      <c r="B161" s="218"/>
      <c r="C161" s="252" t="s">
        <v>1477</v>
      </c>
      <c r="D161" s="221"/>
      <c r="E161" s="222">
        <v>356.4</v>
      </c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203</v>
      </c>
      <c r="AH161" s="210">
        <v>5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31">
        <v>28</v>
      </c>
      <c r="B162" s="232" t="s">
        <v>379</v>
      </c>
      <c r="C162" s="250" t="s">
        <v>610</v>
      </c>
      <c r="D162" s="233" t="s">
        <v>352</v>
      </c>
      <c r="E162" s="234">
        <v>18.936229999999998</v>
      </c>
      <c r="F162" s="235"/>
      <c r="G162" s="236">
        <f>ROUND(E162*F162,2)</f>
        <v>0</v>
      </c>
      <c r="H162" s="235"/>
      <c r="I162" s="236">
        <f>ROUND(E162*H162,2)</f>
        <v>0</v>
      </c>
      <c r="J162" s="235"/>
      <c r="K162" s="236">
        <f>ROUND(E162*J162,2)</f>
        <v>0</v>
      </c>
      <c r="L162" s="236">
        <v>21</v>
      </c>
      <c r="M162" s="236">
        <f>G162*(1+L162/100)</f>
        <v>0</v>
      </c>
      <c r="N162" s="234">
        <v>0</v>
      </c>
      <c r="O162" s="234">
        <f>ROUND(E162*N162,2)</f>
        <v>0</v>
      </c>
      <c r="P162" s="234">
        <v>0</v>
      </c>
      <c r="Q162" s="234">
        <f>ROUND(E162*P162,2)</f>
        <v>0</v>
      </c>
      <c r="R162" s="236"/>
      <c r="S162" s="236" t="s">
        <v>196</v>
      </c>
      <c r="T162" s="237" t="s">
        <v>196</v>
      </c>
      <c r="U162" s="220">
        <v>4.2000000000000003E-2</v>
      </c>
      <c r="V162" s="220">
        <f>ROUND(E162*U162,2)</f>
        <v>0.8</v>
      </c>
      <c r="W162" s="220"/>
      <c r="X162" s="220" t="s">
        <v>197</v>
      </c>
      <c r="Y162" s="220" t="s">
        <v>198</v>
      </c>
      <c r="Z162" s="210"/>
      <c r="AA162" s="210"/>
      <c r="AB162" s="210"/>
      <c r="AC162" s="210"/>
      <c r="AD162" s="210"/>
      <c r="AE162" s="210"/>
      <c r="AF162" s="210"/>
      <c r="AG162" s="210" t="s">
        <v>199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17"/>
      <c r="B163" s="218"/>
      <c r="C163" s="252" t="s">
        <v>383</v>
      </c>
      <c r="D163" s="221"/>
      <c r="E163" s="222"/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203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17"/>
      <c r="B164" s="218"/>
      <c r="C164" s="252" t="s">
        <v>386</v>
      </c>
      <c r="D164" s="221"/>
      <c r="E164" s="222"/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203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17"/>
      <c r="B165" s="218"/>
      <c r="C165" s="252" t="s">
        <v>1478</v>
      </c>
      <c r="D165" s="221"/>
      <c r="E165" s="222"/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203</v>
      </c>
      <c r="AH165" s="210">
        <v>7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17"/>
      <c r="B166" s="218"/>
      <c r="C166" s="252" t="s">
        <v>1479</v>
      </c>
      <c r="D166" s="221"/>
      <c r="E166" s="222">
        <v>18.936229999999998</v>
      </c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203</v>
      </c>
      <c r="AH166" s="210">
        <v>7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31">
        <v>29</v>
      </c>
      <c r="B167" s="232" t="s">
        <v>389</v>
      </c>
      <c r="C167" s="250" t="s">
        <v>615</v>
      </c>
      <c r="D167" s="233" t="s">
        <v>352</v>
      </c>
      <c r="E167" s="234">
        <v>170.42603</v>
      </c>
      <c r="F167" s="235"/>
      <c r="G167" s="236">
        <f>ROUND(E167*F167,2)</f>
        <v>0</v>
      </c>
      <c r="H167" s="235"/>
      <c r="I167" s="236">
        <f>ROUND(E167*H167,2)</f>
        <v>0</v>
      </c>
      <c r="J167" s="235"/>
      <c r="K167" s="236">
        <f>ROUND(E167*J167,2)</f>
        <v>0</v>
      </c>
      <c r="L167" s="236">
        <v>21</v>
      </c>
      <c r="M167" s="236">
        <f>G167*(1+L167/100)</f>
        <v>0</v>
      </c>
      <c r="N167" s="234">
        <v>0</v>
      </c>
      <c r="O167" s="234">
        <f>ROUND(E167*N167,2)</f>
        <v>0</v>
      </c>
      <c r="P167" s="234">
        <v>0</v>
      </c>
      <c r="Q167" s="234">
        <f>ROUND(E167*P167,2)</f>
        <v>0</v>
      </c>
      <c r="R167" s="236"/>
      <c r="S167" s="236" t="s">
        <v>196</v>
      </c>
      <c r="T167" s="237" t="s">
        <v>196</v>
      </c>
      <c r="U167" s="220">
        <v>0</v>
      </c>
      <c r="V167" s="220">
        <f>ROUND(E167*U167,2)</f>
        <v>0</v>
      </c>
      <c r="W167" s="220"/>
      <c r="X167" s="220" t="s">
        <v>197</v>
      </c>
      <c r="Y167" s="220" t="s">
        <v>198</v>
      </c>
      <c r="Z167" s="210"/>
      <c r="AA167" s="210"/>
      <c r="AB167" s="210"/>
      <c r="AC167" s="210"/>
      <c r="AD167" s="210"/>
      <c r="AE167" s="210"/>
      <c r="AF167" s="210"/>
      <c r="AG167" s="210" t="s">
        <v>199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17"/>
      <c r="B168" s="218"/>
      <c r="C168" s="252" t="s">
        <v>391</v>
      </c>
      <c r="D168" s="221"/>
      <c r="E168" s="222"/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203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52" t="s">
        <v>1480</v>
      </c>
      <c r="D169" s="221"/>
      <c r="E169" s="222">
        <v>170.42603</v>
      </c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203</v>
      </c>
      <c r="AH169" s="210">
        <v>5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31">
        <v>30</v>
      </c>
      <c r="B170" s="232" t="s">
        <v>393</v>
      </c>
      <c r="C170" s="250" t="s">
        <v>617</v>
      </c>
      <c r="D170" s="233" t="s">
        <v>352</v>
      </c>
      <c r="E170" s="234">
        <v>372.54223000000002</v>
      </c>
      <c r="F170" s="235"/>
      <c r="G170" s="236">
        <f>ROUND(E170*F170,2)</f>
        <v>0</v>
      </c>
      <c r="H170" s="235"/>
      <c r="I170" s="236">
        <f>ROUND(E170*H170,2)</f>
        <v>0</v>
      </c>
      <c r="J170" s="235"/>
      <c r="K170" s="236">
        <f>ROUND(E170*J170,2)</f>
        <v>0</v>
      </c>
      <c r="L170" s="236">
        <v>21</v>
      </c>
      <c r="M170" s="236">
        <f>G170*(1+L170/100)</f>
        <v>0</v>
      </c>
      <c r="N170" s="234">
        <v>0</v>
      </c>
      <c r="O170" s="234">
        <f>ROUND(E170*N170,2)</f>
        <v>0</v>
      </c>
      <c r="P170" s="234">
        <v>0</v>
      </c>
      <c r="Q170" s="234">
        <f>ROUND(E170*P170,2)</f>
        <v>0</v>
      </c>
      <c r="R170" s="236"/>
      <c r="S170" s="236" t="s">
        <v>196</v>
      </c>
      <c r="T170" s="237" t="s">
        <v>196</v>
      </c>
      <c r="U170" s="220">
        <v>0.16400000000000001</v>
      </c>
      <c r="V170" s="220">
        <f>ROUND(E170*U170,2)</f>
        <v>61.1</v>
      </c>
      <c r="W170" s="220"/>
      <c r="X170" s="220" t="s">
        <v>396</v>
      </c>
      <c r="Y170" s="220" t="s">
        <v>198</v>
      </c>
      <c r="Z170" s="210"/>
      <c r="AA170" s="210"/>
      <c r="AB170" s="210"/>
      <c r="AC170" s="210"/>
      <c r="AD170" s="210"/>
      <c r="AE170" s="210"/>
      <c r="AF170" s="210"/>
      <c r="AG170" s="210" t="s">
        <v>397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17"/>
      <c r="B171" s="218"/>
      <c r="C171" s="252" t="s">
        <v>399</v>
      </c>
      <c r="D171" s="221"/>
      <c r="E171" s="222"/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203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17"/>
      <c r="B172" s="218"/>
      <c r="C172" s="252" t="s">
        <v>1481</v>
      </c>
      <c r="D172" s="221"/>
      <c r="E172" s="222"/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203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52" t="s">
        <v>1482</v>
      </c>
      <c r="D173" s="221"/>
      <c r="E173" s="222">
        <v>372.54223000000002</v>
      </c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203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31">
        <v>31</v>
      </c>
      <c r="B174" s="232" t="s">
        <v>402</v>
      </c>
      <c r="C174" s="250" t="s">
        <v>403</v>
      </c>
      <c r="D174" s="233" t="s">
        <v>352</v>
      </c>
      <c r="E174" s="234">
        <v>372.54223000000002</v>
      </c>
      <c r="F174" s="235"/>
      <c r="G174" s="236">
        <f>ROUND(E174*F174,2)</f>
        <v>0</v>
      </c>
      <c r="H174" s="235"/>
      <c r="I174" s="236">
        <f>ROUND(E174*H174,2)</f>
        <v>0</v>
      </c>
      <c r="J174" s="235"/>
      <c r="K174" s="236">
        <f>ROUND(E174*J174,2)</f>
        <v>0</v>
      </c>
      <c r="L174" s="236">
        <v>21</v>
      </c>
      <c r="M174" s="236">
        <f>G174*(1+L174/100)</f>
        <v>0</v>
      </c>
      <c r="N174" s="234">
        <v>0</v>
      </c>
      <c r="O174" s="234">
        <f>ROUND(E174*N174,2)</f>
        <v>0</v>
      </c>
      <c r="P174" s="234">
        <v>0</v>
      </c>
      <c r="Q174" s="234">
        <f>ROUND(E174*P174,2)</f>
        <v>0</v>
      </c>
      <c r="R174" s="236"/>
      <c r="S174" s="236" t="s">
        <v>196</v>
      </c>
      <c r="T174" s="237" t="s">
        <v>196</v>
      </c>
      <c r="U174" s="220">
        <v>6.0000000000000001E-3</v>
      </c>
      <c r="V174" s="220">
        <f>ROUND(E174*U174,2)</f>
        <v>2.2400000000000002</v>
      </c>
      <c r="W174" s="220"/>
      <c r="X174" s="220" t="s">
        <v>396</v>
      </c>
      <c r="Y174" s="220" t="s">
        <v>198</v>
      </c>
      <c r="Z174" s="210"/>
      <c r="AA174" s="210"/>
      <c r="AB174" s="210"/>
      <c r="AC174" s="210"/>
      <c r="AD174" s="210"/>
      <c r="AE174" s="210"/>
      <c r="AF174" s="210"/>
      <c r="AG174" s="210" t="s">
        <v>397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">
      <c r="A175" s="217"/>
      <c r="B175" s="218"/>
      <c r="C175" s="252" t="s">
        <v>399</v>
      </c>
      <c r="D175" s="221"/>
      <c r="E175" s="222"/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203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">
      <c r="A176" s="217"/>
      <c r="B176" s="218"/>
      <c r="C176" s="252" t="s">
        <v>1481</v>
      </c>
      <c r="D176" s="221"/>
      <c r="E176" s="222"/>
      <c r="F176" s="220"/>
      <c r="G176" s="220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20"/>
      <c r="Z176" s="210"/>
      <c r="AA176" s="210"/>
      <c r="AB176" s="210"/>
      <c r="AC176" s="210"/>
      <c r="AD176" s="210"/>
      <c r="AE176" s="210"/>
      <c r="AF176" s="210"/>
      <c r="AG176" s="210" t="s">
        <v>203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">
      <c r="A177" s="217"/>
      <c r="B177" s="218"/>
      <c r="C177" s="252" t="s">
        <v>1482</v>
      </c>
      <c r="D177" s="221"/>
      <c r="E177" s="222">
        <v>372.54223000000002</v>
      </c>
      <c r="F177" s="220"/>
      <c r="G177" s="22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203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x14ac:dyDescent="0.2">
      <c r="A178" s="224" t="s">
        <v>190</v>
      </c>
      <c r="B178" s="225" t="s">
        <v>159</v>
      </c>
      <c r="C178" s="249" t="s">
        <v>160</v>
      </c>
      <c r="D178" s="226"/>
      <c r="E178" s="227"/>
      <c r="F178" s="228"/>
      <c r="G178" s="228">
        <f>SUMIF(AG179:AG185,"&lt;&gt;NOR",G179:G185)</f>
        <v>0</v>
      </c>
      <c r="H178" s="228"/>
      <c r="I178" s="228">
        <f>SUM(I179:I185)</f>
        <v>0</v>
      </c>
      <c r="J178" s="228"/>
      <c r="K178" s="228">
        <f>SUM(K179:K185)</f>
        <v>0</v>
      </c>
      <c r="L178" s="228"/>
      <c r="M178" s="228">
        <f>SUM(M179:M185)</f>
        <v>0</v>
      </c>
      <c r="N178" s="227"/>
      <c r="O178" s="227">
        <f>SUM(O179:O185)</f>
        <v>0</v>
      </c>
      <c r="P178" s="227"/>
      <c r="Q178" s="227">
        <f>SUM(Q179:Q185)</f>
        <v>0</v>
      </c>
      <c r="R178" s="228"/>
      <c r="S178" s="228"/>
      <c r="T178" s="229"/>
      <c r="U178" s="223"/>
      <c r="V178" s="223">
        <f>SUM(V179:V185)</f>
        <v>0</v>
      </c>
      <c r="W178" s="223"/>
      <c r="X178" s="223"/>
      <c r="Y178" s="223"/>
      <c r="AG178" t="s">
        <v>191</v>
      </c>
    </row>
    <row r="179" spans="1:60" outlineLevel="1" x14ac:dyDescent="0.2">
      <c r="A179" s="231">
        <v>32</v>
      </c>
      <c r="B179" s="232" t="s">
        <v>405</v>
      </c>
      <c r="C179" s="250" t="s">
        <v>406</v>
      </c>
      <c r="D179" s="233" t="s">
        <v>352</v>
      </c>
      <c r="E179" s="234">
        <v>283.44223</v>
      </c>
      <c r="F179" s="235"/>
      <c r="G179" s="236">
        <f>ROUND(E179*F179,2)</f>
        <v>0</v>
      </c>
      <c r="H179" s="235"/>
      <c r="I179" s="236">
        <f>ROUND(E179*H179,2)</f>
        <v>0</v>
      </c>
      <c r="J179" s="235"/>
      <c r="K179" s="236">
        <f>ROUND(E179*J179,2)</f>
        <v>0</v>
      </c>
      <c r="L179" s="236">
        <v>21</v>
      </c>
      <c r="M179" s="236">
        <f>G179*(1+L179/100)</f>
        <v>0</v>
      </c>
      <c r="N179" s="234">
        <v>0</v>
      </c>
      <c r="O179" s="234">
        <f>ROUND(E179*N179,2)</f>
        <v>0</v>
      </c>
      <c r="P179" s="234">
        <v>0</v>
      </c>
      <c r="Q179" s="234">
        <f>ROUND(E179*P179,2)</f>
        <v>0</v>
      </c>
      <c r="R179" s="236" t="s">
        <v>407</v>
      </c>
      <c r="S179" s="236" t="s">
        <v>196</v>
      </c>
      <c r="T179" s="237" t="s">
        <v>196</v>
      </c>
      <c r="U179" s="220">
        <v>0</v>
      </c>
      <c r="V179" s="220">
        <f>ROUND(E179*U179,2)</f>
        <v>0</v>
      </c>
      <c r="W179" s="220"/>
      <c r="X179" s="220" t="s">
        <v>197</v>
      </c>
      <c r="Y179" s="220" t="s">
        <v>198</v>
      </c>
      <c r="Z179" s="210"/>
      <c r="AA179" s="210"/>
      <c r="AB179" s="210"/>
      <c r="AC179" s="210"/>
      <c r="AD179" s="210"/>
      <c r="AE179" s="210"/>
      <c r="AF179" s="210"/>
      <c r="AG179" s="210" t="s">
        <v>199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">
      <c r="A180" s="217"/>
      <c r="B180" s="218"/>
      <c r="C180" s="252" t="s">
        <v>408</v>
      </c>
      <c r="D180" s="221"/>
      <c r="E180" s="222"/>
      <c r="F180" s="220"/>
      <c r="G180" s="220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203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17"/>
      <c r="B181" s="218"/>
      <c r="C181" s="252" t="s">
        <v>1483</v>
      </c>
      <c r="D181" s="221"/>
      <c r="E181" s="222"/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203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17"/>
      <c r="B182" s="218"/>
      <c r="C182" s="252" t="s">
        <v>1484</v>
      </c>
      <c r="D182" s="221"/>
      <c r="E182" s="222">
        <v>264.50599999999997</v>
      </c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203</v>
      </c>
      <c r="AH182" s="210">
        <v>7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17"/>
      <c r="B183" s="218"/>
      <c r="C183" s="252" t="s">
        <v>386</v>
      </c>
      <c r="D183" s="221"/>
      <c r="E183" s="222"/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203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17"/>
      <c r="B184" s="218"/>
      <c r="C184" s="252" t="s">
        <v>1478</v>
      </c>
      <c r="D184" s="221"/>
      <c r="E184" s="222"/>
      <c r="F184" s="220"/>
      <c r="G184" s="22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203</v>
      </c>
      <c r="AH184" s="210">
        <v>7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">
      <c r="A185" s="217"/>
      <c r="B185" s="218"/>
      <c r="C185" s="252" t="s">
        <v>1479</v>
      </c>
      <c r="D185" s="221"/>
      <c r="E185" s="222">
        <v>18.936229999999998</v>
      </c>
      <c r="F185" s="220"/>
      <c r="G185" s="22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10"/>
      <c r="AA185" s="210"/>
      <c r="AB185" s="210"/>
      <c r="AC185" s="210"/>
      <c r="AD185" s="210"/>
      <c r="AE185" s="210"/>
      <c r="AF185" s="210"/>
      <c r="AG185" s="210" t="s">
        <v>203</v>
      </c>
      <c r="AH185" s="210">
        <v>7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x14ac:dyDescent="0.2">
      <c r="A186" s="224" t="s">
        <v>190</v>
      </c>
      <c r="B186" s="225" t="s">
        <v>161</v>
      </c>
      <c r="C186" s="249" t="s">
        <v>27</v>
      </c>
      <c r="D186" s="226"/>
      <c r="E186" s="227"/>
      <c r="F186" s="228"/>
      <c r="G186" s="228">
        <f>SUMIF(AG187:AG202,"&lt;&gt;NOR",G187:G202)</f>
        <v>0</v>
      </c>
      <c r="H186" s="228"/>
      <c r="I186" s="228">
        <f>SUM(I187:I202)</f>
        <v>0</v>
      </c>
      <c r="J186" s="228"/>
      <c r="K186" s="228">
        <f>SUM(K187:K202)</f>
        <v>0</v>
      </c>
      <c r="L186" s="228"/>
      <c r="M186" s="228">
        <f>SUM(M187:M202)</f>
        <v>0</v>
      </c>
      <c r="N186" s="227"/>
      <c r="O186" s="227">
        <f>SUM(O187:O202)</f>
        <v>0</v>
      </c>
      <c r="P186" s="227"/>
      <c r="Q186" s="227">
        <f>SUM(Q187:Q202)</f>
        <v>0</v>
      </c>
      <c r="R186" s="228"/>
      <c r="S186" s="228"/>
      <c r="T186" s="229"/>
      <c r="U186" s="223"/>
      <c r="V186" s="223">
        <f>SUM(V187:V202)</f>
        <v>0</v>
      </c>
      <c r="W186" s="223"/>
      <c r="X186" s="223"/>
      <c r="Y186" s="223"/>
      <c r="AG186" t="s">
        <v>191</v>
      </c>
    </row>
    <row r="187" spans="1:60" outlineLevel="1" x14ac:dyDescent="0.2">
      <c r="A187" s="241">
        <v>33</v>
      </c>
      <c r="B187" s="242" t="s">
        <v>410</v>
      </c>
      <c r="C187" s="254" t="s">
        <v>411</v>
      </c>
      <c r="D187" s="243" t="s">
        <v>412</v>
      </c>
      <c r="E187" s="244">
        <v>1</v>
      </c>
      <c r="F187" s="245"/>
      <c r="G187" s="246">
        <f>ROUND(E187*F187,2)</f>
        <v>0</v>
      </c>
      <c r="H187" s="245"/>
      <c r="I187" s="246">
        <f>ROUND(E187*H187,2)</f>
        <v>0</v>
      </c>
      <c r="J187" s="245"/>
      <c r="K187" s="246">
        <f>ROUND(E187*J187,2)</f>
        <v>0</v>
      </c>
      <c r="L187" s="246">
        <v>21</v>
      </c>
      <c r="M187" s="246">
        <f>G187*(1+L187/100)</f>
        <v>0</v>
      </c>
      <c r="N187" s="244">
        <v>0</v>
      </c>
      <c r="O187" s="244">
        <f>ROUND(E187*N187,2)</f>
        <v>0</v>
      </c>
      <c r="P187" s="244">
        <v>0</v>
      </c>
      <c r="Q187" s="244">
        <f>ROUND(E187*P187,2)</f>
        <v>0</v>
      </c>
      <c r="R187" s="246"/>
      <c r="S187" s="246" t="s">
        <v>318</v>
      </c>
      <c r="T187" s="247" t="s">
        <v>413</v>
      </c>
      <c r="U187" s="220">
        <v>0</v>
      </c>
      <c r="V187" s="220">
        <f>ROUND(E187*U187,2)</f>
        <v>0</v>
      </c>
      <c r="W187" s="220"/>
      <c r="X187" s="220" t="s">
        <v>414</v>
      </c>
      <c r="Y187" s="220" t="s">
        <v>198</v>
      </c>
      <c r="Z187" s="210"/>
      <c r="AA187" s="210"/>
      <c r="AB187" s="210"/>
      <c r="AC187" s="210"/>
      <c r="AD187" s="210"/>
      <c r="AE187" s="210"/>
      <c r="AF187" s="210"/>
      <c r="AG187" s="210" t="s">
        <v>415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41">
        <v>34</v>
      </c>
      <c r="B188" s="242" t="s">
        <v>416</v>
      </c>
      <c r="C188" s="254" t="s">
        <v>417</v>
      </c>
      <c r="D188" s="243" t="s">
        <v>412</v>
      </c>
      <c r="E188" s="244">
        <v>1</v>
      </c>
      <c r="F188" s="245"/>
      <c r="G188" s="246">
        <f>ROUND(E188*F188,2)</f>
        <v>0</v>
      </c>
      <c r="H188" s="245"/>
      <c r="I188" s="246">
        <f>ROUND(E188*H188,2)</f>
        <v>0</v>
      </c>
      <c r="J188" s="245"/>
      <c r="K188" s="246">
        <f>ROUND(E188*J188,2)</f>
        <v>0</v>
      </c>
      <c r="L188" s="246">
        <v>21</v>
      </c>
      <c r="M188" s="246">
        <f>G188*(1+L188/100)</f>
        <v>0</v>
      </c>
      <c r="N188" s="244">
        <v>0</v>
      </c>
      <c r="O188" s="244">
        <f>ROUND(E188*N188,2)</f>
        <v>0</v>
      </c>
      <c r="P188" s="244">
        <v>0</v>
      </c>
      <c r="Q188" s="244">
        <f>ROUND(E188*P188,2)</f>
        <v>0</v>
      </c>
      <c r="R188" s="246"/>
      <c r="S188" s="246" t="s">
        <v>318</v>
      </c>
      <c r="T188" s="247" t="s">
        <v>413</v>
      </c>
      <c r="U188" s="220">
        <v>0</v>
      </c>
      <c r="V188" s="220">
        <f>ROUND(E188*U188,2)</f>
        <v>0</v>
      </c>
      <c r="W188" s="220"/>
      <c r="X188" s="220" t="s">
        <v>414</v>
      </c>
      <c r="Y188" s="220" t="s">
        <v>198</v>
      </c>
      <c r="Z188" s="210"/>
      <c r="AA188" s="210"/>
      <c r="AB188" s="210"/>
      <c r="AC188" s="210"/>
      <c r="AD188" s="210"/>
      <c r="AE188" s="210"/>
      <c r="AF188" s="210"/>
      <c r="AG188" s="210" t="s">
        <v>415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31">
        <v>35</v>
      </c>
      <c r="B189" s="232" t="s">
        <v>418</v>
      </c>
      <c r="C189" s="250" t="s">
        <v>419</v>
      </c>
      <c r="D189" s="233" t="s">
        <v>412</v>
      </c>
      <c r="E189" s="234">
        <v>1</v>
      </c>
      <c r="F189" s="235"/>
      <c r="G189" s="236">
        <f>ROUND(E189*F189,2)</f>
        <v>0</v>
      </c>
      <c r="H189" s="235"/>
      <c r="I189" s="236">
        <f>ROUND(E189*H189,2)</f>
        <v>0</v>
      </c>
      <c r="J189" s="235"/>
      <c r="K189" s="236">
        <f>ROUND(E189*J189,2)</f>
        <v>0</v>
      </c>
      <c r="L189" s="236">
        <v>21</v>
      </c>
      <c r="M189" s="236">
        <f>G189*(1+L189/100)</f>
        <v>0</v>
      </c>
      <c r="N189" s="234">
        <v>0</v>
      </c>
      <c r="O189" s="234">
        <f>ROUND(E189*N189,2)</f>
        <v>0</v>
      </c>
      <c r="P189" s="234">
        <v>0</v>
      </c>
      <c r="Q189" s="234">
        <f>ROUND(E189*P189,2)</f>
        <v>0</v>
      </c>
      <c r="R189" s="236"/>
      <c r="S189" s="236" t="s">
        <v>196</v>
      </c>
      <c r="T189" s="237" t="s">
        <v>413</v>
      </c>
      <c r="U189" s="220">
        <v>0</v>
      </c>
      <c r="V189" s="220">
        <f>ROUND(E189*U189,2)</f>
        <v>0</v>
      </c>
      <c r="W189" s="220"/>
      <c r="X189" s="220" t="s">
        <v>414</v>
      </c>
      <c r="Y189" s="220" t="s">
        <v>198</v>
      </c>
      <c r="Z189" s="210"/>
      <c r="AA189" s="210"/>
      <c r="AB189" s="210"/>
      <c r="AC189" s="210"/>
      <c r="AD189" s="210"/>
      <c r="AE189" s="210"/>
      <c r="AF189" s="210"/>
      <c r="AG189" s="210" t="s">
        <v>415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ht="22.5" outlineLevel="2" x14ac:dyDescent="0.2">
      <c r="A190" s="217"/>
      <c r="B190" s="218"/>
      <c r="C190" s="255" t="s">
        <v>420</v>
      </c>
      <c r="D190" s="248"/>
      <c r="E190" s="248"/>
      <c r="F190" s="248"/>
      <c r="G190" s="248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10"/>
      <c r="AA190" s="210"/>
      <c r="AB190" s="210"/>
      <c r="AC190" s="210"/>
      <c r="AD190" s="210"/>
      <c r="AE190" s="210"/>
      <c r="AF190" s="210"/>
      <c r="AG190" s="210" t="s">
        <v>364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38" t="str">
        <f>C190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31">
        <v>36</v>
      </c>
      <c r="B191" s="232" t="s">
        <v>421</v>
      </c>
      <c r="C191" s="250" t="s">
        <v>422</v>
      </c>
      <c r="D191" s="233" t="s">
        <v>412</v>
      </c>
      <c r="E191" s="234">
        <v>1</v>
      </c>
      <c r="F191" s="235"/>
      <c r="G191" s="236">
        <f>ROUND(E191*F191,2)</f>
        <v>0</v>
      </c>
      <c r="H191" s="235"/>
      <c r="I191" s="236">
        <f>ROUND(E191*H191,2)</f>
        <v>0</v>
      </c>
      <c r="J191" s="235"/>
      <c r="K191" s="236">
        <f>ROUND(E191*J191,2)</f>
        <v>0</v>
      </c>
      <c r="L191" s="236">
        <v>21</v>
      </c>
      <c r="M191" s="236">
        <f>G191*(1+L191/100)</f>
        <v>0</v>
      </c>
      <c r="N191" s="234">
        <v>0</v>
      </c>
      <c r="O191" s="234">
        <f>ROUND(E191*N191,2)</f>
        <v>0</v>
      </c>
      <c r="P191" s="234">
        <v>0</v>
      </c>
      <c r="Q191" s="234">
        <f>ROUND(E191*P191,2)</f>
        <v>0</v>
      </c>
      <c r="R191" s="236"/>
      <c r="S191" s="236" t="s">
        <v>196</v>
      </c>
      <c r="T191" s="237" t="s">
        <v>413</v>
      </c>
      <c r="U191" s="220">
        <v>0</v>
      </c>
      <c r="V191" s="220">
        <f>ROUND(E191*U191,2)</f>
        <v>0</v>
      </c>
      <c r="W191" s="220"/>
      <c r="X191" s="220" t="s">
        <v>414</v>
      </c>
      <c r="Y191" s="220" t="s">
        <v>198</v>
      </c>
      <c r="Z191" s="210"/>
      <c r="AA191" s="210"/>
      <c r="AB191" s="210"/>
      <c r="AC191" s="210"/>
      <c r="AD191" s="210"/>
      <c r="AE191" s="210"/>
      <c r="AF191" s="210"/>
      <c r="AG191" s="210" t="s">
        <v>415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ht="33.75" outlineLevel="2" x14ac:dyDescent="0.2">
      <c r="A192" s="217"/>
      <c r="B192" s="218"/>
      <c r="C192" s="255" t="s">
        <v>423</v>
      </c>
      <c r="D192" s="248"/>
      <c r="E192" s="248"/>
      <c r="F192" s="248"/>
      <c r="G192" s="248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10"/>
      <c r="AA192" s="210"/>
      <c r="AB192" s="210"/>
      <c r="AC192" s="210"/>
      <c r="AD192" s="210"/>
      <c r="AE192" s="210"/>
      <c r="AF192" s="210"/>
      <c r="AG192" s="210" t="s">
        <v>364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38" t="str">
        <f>C192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31">
        <v>37</v>
      </c>
      <c r="B193" s="232" t="s">
        <v>424</v>
      </c>
      <c r="C193" s="250" t="s">
        <v>425</v>
      </c>
      <c r="D193" s="233" t="s">
        <v>412</v>
      </c>
      <c r="E193" s="234">
        <v>1</v>
      </c>
      <c r="F193" s="235"/>
      <c r="G193" s="236">
        <f>ROUND(E193*F193,2)</f>
        <v>0</v>
      </c>
      <c r="H193" s="235"/>
      <c r="I193" s="236">
        <f>ROUND(E193*H193,2)</f>
        <v>0</v>
      </c>
      <c r="J193" s="235"/>
      <c r="K193" s="236">
        <f>ROUND(E193*J193,2)</f>
        <v>0</v>
      </c>
      <c r="L193" s="236">
        <v>21</v>
      </c>
      <c r="M193" s="236">
        <f>G193*(1+L193/100)</f>
        <v>0</v>
      </c>
      <c r="N193" s="234">
        <v>0</v>
      </c>
      <c r="O193" s="234">
        <f>ROUND(E193*N193,2)</f>
        <v>0</v>
      </c>
      <c r="P193" s="234">
        <v>0</v>
      </c>
      <c r="Q193" s="234">
        <f>ROUND(E193*P193,2)</f>
        <v>0</v>
      </c>
      <c r="R193" s="236"/>
      <c r="S193" s="236" t="s">
        <v>196</v>
      </c>
      <c r="T193" s="237" t="s">
        <v>413</v>
      </c>
      <c r="U193" s="220">
        <v>0</v>
      </c>
      <c r="V193" s="220">
        <f>ROUND(E193*U193,2)</f>
        <v>0</v>
      </c>
      <c r="W193" s="220"/>
      <c r="X193" s="220" t="s">
        <v>414</v>
      </c>
      <c r="Y193" s="220" t="s">
        <v>198</v>
      </c>
      <c r="Z193" s="210"/>
      <c r="AA193" s="210"/>
      <c r="AB193" s="210"/>
      <c r="AC193" s="210"/>
      <c r="AD193" s="210"/>
      <c r="AE193" s="210"/>
      <c r="AF193" s="210"/>
      <c r="AG193" s="210" t="s">
        <v>415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2.5" outlineLevel="2" x14ac:dyDescent="0.2">
      <c r="A194" s="217"/>
      <c r="B194" s="218"/>
      <c r="C194" s="255" t="s">
        <v>426</v>
      </c>
      <c r="D194" s="248"/>
      <c r="E194" s="248"/>
      <c r="F194" s="248"/>
      <c r="G194" s="248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364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38" t="str">
        <f>C194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31">
        <v>38</v>
      </c>
      <c r="B195" s="232" t="s">
        <v>427</v>
      </c>
      <c r="C195" s="250" t="s">
        <v>428</v>
      </c>
      <c r="D195" s="233" t="s">
        <v>412</v>
      </c>
      <c r="E195" s="234">
        <v>1</v>
      </c>
      <c r="F195" s="235"/>
      <c r="G195" s="236">
        <f>ROUND(E195*F195,2)</f>
        <v>0</v>
      </c>
      <c r="H195" s="235"/>
      <c r="I195" s="236">
        <f>ROUND(E195*H195,2)</f>
        <v>0</v>
      </c>
      <c r="J195" s="235"/>
      <c r="K195" s="236">
        <f>ROUND(E195*J195,2)</f>
        <v>0</v>
      </c>
      <c r="L195" s="236">
        <v>21</v>
      </c>
      <c r="M195" s="236">
        <f>G195*(1+L195/100)</f>
        <v>0</v>
      </c>
      <c r="N195" s="234">
        <v>0</v>
      </c>
      <c r="O195" s="234">
        <f>ROUND(E195*N195,2)</f>
        <v>0</v>
      </c>
      <c r="P195" s="234">
        <v>0</v>
      </c>
      <c r="Q195" s="234">
        <f>ROUND(E195*P195,2)</f>
        <v>0</v>
      </c>
      <c r="R195" s="236"/>
      <c r="S195" s="236" t="s">
        <v>196</v>
      </c>
      <c r="T195" s="237" t="s">
        <v>413</v>
      </c>
      <c r="U195" s="220">
        <v>0</v>
      </c>
      <c r="V195" s="220">
        <f>ROUND(E195*U195,2)</f>
        <v>0</v>
      </c>
      <c r="W195" s="220"/>
      <c r="X195" s="220" t="s">
        <v>414</v>
      </c>
      <c r="Y195" s="220" t="s">
        <v>198</v>
      </c>
      <c r="Z195" s="210"/>
      <c r="AA195" s="210"/>
      <c r="AB195" s="210"/>
      <c r="AC195" s="210"/>
      <c r="AD195" s="210"/>
      <c r="AE195" s="210"/>
      <c r="AF195" s="210"/>
      <c r="AG195" s="210" t="s">
        <v>415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33.75" outlineLevel="2" x14ac:dyDescent="0.2">
      <c r="A196" s="217"/>
      <c r="B196" s="218"/>
      <c r="C196" s="255" t="s">
        <v>429</v>
      </c>
      <c r="D196" s="248"/>
      <c r="E196" s="248"/>
      <c r="F196" s="248"/>
      <c r="G196" s="248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364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38" t="str">
        <f>C196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31">
        <v>39</v>
      </c>
      <c r="B197" s="232" t="s">
        <v>430</v>
      </c>
      <c r="C197" s="250" t="s">
        <v>431</v>
      </c>
      <c r="D197" s="233" t="s">
        <v>412</v>
      </c>
      <c r="E197" s="234">
        <v>1</v>
      </c>
      <c r="F197" s="235"/>
      <c r="G197" s="236">
        <f>ROUND(E197*F197,2)</f>
        <v>0</v>
      </c>
      <c r="H197" s="235"/>
      <c r="I197" s="236">
        <f>ROUND(E197*H197,2)</f>
        <v>0</v>
      </c>
      <c r="J197" s="235"/>
      <c r="K197" s="236">
        <f>ROUND(E197*J197,2)</f>
        <v>0</v>
      </c>
      <c r="L197" s="236">
        <v>21</v>
      </c>
      <c r="M197" s="236">
        <f>G197*(1+L197/100)</f>
        <v>0</v>
      </c>
      <c r="N197" s="234">
        <v>0</v>
      </c>
      <c r="O197" s="234">
        <f>ROUND(E197*N197,2)</f>
        <v>0</v>
      </c>
      <c r="P197" s="234">
        <v>0</v>
      </c>
      <c r="Q197" s="234">
        <f>ROUND(E197*P197,2)</f>
        <v>0</v>
      </c>
      <c r="R197" s="236"/>
      <c r="S197" s="236" t="s">
        <v>196</v>
      </c>
      <c r="T197" s="237" t="s">
        <v>413</v>
      </c>
      <c r="U197" s="220">
        <v>0</v>
      </c>
      <c r="V197" s="220">
        <f>ROUND(E197*U197,2)</f>
        <v>0</v>
      </c>
      <c r="W197" s="220"/>
      <c r="X197" s="220" t="s">
        <v>414</v>
      </c>
      <c r="Y197" s="220" t="s">
        <v>198</v>
      </c>
      <c r="Z197" s="210"/>
      <c r="AA197" s="210"/>
      <c r="AB197" s="210"/>
      <c r="AC197" s="210"/>
      <c r="AD197" s="210"/>
      <c r="AE197" s="210"/>
      <c r="AF197" s="210"/>
      <c r="AG197" s="210" t="s">
        <v>415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">
      <c r="A198" s="217"/>
      <c r="B198" s="218"/>
      <c r="C198" s="255" t="s">
        <v>432</v>
      </c>
      <c r="D198" s="248"/>
      <c r="E198" s="248"/>
      <c r="F198" s="248"/>
      <c r="G198" s="248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10"/>
      <c r="AA198" s="210"/>
      <c r="AB198" s="210"/>
      <c r="AC198" s="210"/>
      <c r="AD198" s="210"/>
      <c r="AE198" s="210"/>
      <c r="AF198" s="210"/>
      <c r="AG198" s="210" t="s">
        <v>364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31">
        <v>40</v>
      </c>
      <c r="B199" s="232" t="s">
        <v>433</v>
      </c>
      <c r="C199" s="250" t="s">
        <v>434</v>
      </c>
      <c r="D199" s="233" t="s">
        <v>412</v>
      </c>
      <c r="E199" s="234">
        <v>1</v>
      </c>
      <c r="F199" s="235"/>
      <c r="G199" s="236">
        <f>ROUND(E199*F199,2)</f>
        <v>0</v>
      </c>
      <c r="H199" s="235"/>
      <c r="I199" s="236">
        <f>ROUND(E199*H199,2)</f>
        <v>0</v>
      </c>
      <c r="J199" s="235"/>
      <c r="K199" s="236">
        <f>ROUND(E199*J199,2)</f>
        <v>0</v>
      </c>
      <c r="L199" s="236">
        <v>21</v>
      </c>
      <c r="M199" s="236">
        <f>G199*(1+L199/100)</f>
        <v>0</v>
      </c>
      <c r="N199" s="234">
        <v>0</v>
      </c>
      <c r="O199" s="234">
        <f>ROUND(E199*N199,2)</f>
        <v>0</v>
      </c>
      <c r="P199" s="234">
        <v>0</v>
      </c>
      <c r="Q199" s="234">
        <f>ROUND(E199*P199,2)</f>
        <v>0</v>
      </c>
      <c r="R199" s="236"/>
      <c r="S199" s="236" t="s">
        <v>196</v>
      </c>
      <c r="T199" s="237" t="s">
        <v>413</v>
      </c>
      <c r="U199" s="220">
        <v>0</v>
      </c>
      <c r="V199" s="220">
        <f>ROUND(E199*U199,2)</f>
        <v>0</v>
      </c>
      <c r="W199" s="220"/>
      <c r="X199" s="220" t="s">
        <v>414</v>
      </c>
      <c r="Y199" s="220" t="s">
        <v>198</v>
      </c>
      <c r="Z199" s="210"/>
      <c r="AA199" s="210"/>
      <c r="AB199" s="210"/>
      <c r="AC199" s="210"/>
      <c r="AD199" s="210"/>
      <c r="AE199" s="210"/>
      <c r="AF199" s="210"/>
      <c r="AG199" s="210" t="s">
        <v>415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">
      <c r="A200" s="217"/>
      <c r="B200" s="218"/>
      <c r="C200" s="255" t="s">
        <v>435</v>
      </c>
      <c r="D200" s="248"/>
      <c r="E200" s="248"/>
      <c r="F200" s="248"/>
      <c r="G200" s="248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364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31">
        <v>41</v>
      </c>
      <c r="B201" s="232" t="s">
        <v>436</v>
      </c>
      <c r="C201" s="250" t="s">
        <v>437</v>
      </c>
      <c r="D201" s="233" t="s">
        <v>412</v>
      </c>
      <c r="E201" s="234">
        <v>1</v>
      </c>
      <c r="F201" s="235"/>
      <c r="G201" s="236">
        <f>ROUND(E201*F201,2)</f>
        <v>0</v>
      </c>
      <c r="H201" s="235"/>
      <c r="I201" s="236">
        <f>ROUND(E201*H201,2)</f>
        <v>0</v>
      </c>
      <c r="J201" s="235"/>
      <c r="K201" s="236">
        <f>ROUND(E201*J201,2)</f>
        <v>0</v>
      </c>
      <c r="L201" s="236">
        <v>21</v>
      </c>
      <c r="M201" s="236">
        <f>G201*(1+L201/100)</f>
        <v>0</v>
      </c>
      <c r="N201" s="234">
        <v>0</v>
      </c>
      <c r="O201" s="234">
        <f>ROUND(E201*N201,2)</f>
        <v>0</v>
      </c>
      <c r="P201" s="234">
        <v>0</v>
      </c>
      <c r="Q201" s="234">
        <f>ROUND(E201*P201,2)</f>
        <v>0</v>
      </c>
      <c r="R201" s="236"/>
      <c r="S201" s="236" t="s">
        <v>196</v>
      </c>
      <c r="T201" s="237" t="s">
        <v>413</v>
      </c>
      <c r="U201" s="220">
        <v>0</v>
      </c>
      <c r="V201" s="220">
        <f>ROUND(E201*U201,2)</f>
        <v>0</v>
      </c>
      <c r="W201" s="220"/>
      <c r="X201" s="220" t="s">
        <v>414</v>
      </c>
      <c r="Y201" s="220" t="s">
        <v>198</v>
      </c>
      <c r="Z201" s="210"/>
      <c r="AA201" s="210"/>
      <c r="AB201" s="210"/>
      <c r="AC201" s="210"/>
      <c r="AD201" s="210"/>
      <c r="AE201" s="210"/>
      <c r="AF201" s="210"/>
      <c r="AG201" s="210" t="s">
        <v>415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33.75" outlineLevel="2" x14ac:dyDescent="0.2">
      <c r="A202" s="217"/>
      <c r="B202" s="218"/>
      <c r="C202" s="255" t="s">
        <v>438</v>
      </c>
      <c r="D202" s="248"/>
      <c r="E202" s="248"/>
      <c r="F202" s="248"/>
      <c r="G202" s="248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364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38" t="str">
        <f>C202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02" s="210"/>
      <c r="BC202" s="210"/>
      <c r="BD202" s="210"/>
      <c r="BE202" s="210"/>
      <c r="BF202" s="210"/>
      <c r="BG202" s="210"/>
      <c r="BH202" s="210"/>
    </row>
    <row r="203" spans="1:60" x14ac:dyDescent="0.2">
      <c r="A203" s="224" t="s">
        <v>190</v>
      </c>
      <c r="B203" s="225" t="s">
        <v>162</v>
      </c>
      <c r="C203" s="249" t="s">
        <v>28</v>
      </c>
      <c r="D203" s="226"/>
      <c r="E203" s="227"/>
      <c r="F203" s="228"/>
      <c r="G203" s="228">
        <f>SUMIF(AG204:AG216,"&lt;&gt;NOR",G204:G216)</f>
        <v>0</v>
      </c>
      <c r="H203" s="228"/>
      <c r="I203" s="228">
        <f>SUM(I204:I216)</f>
        <v>0</v>
      </c>
      <c r="J203" s="228"/>
      <c r="K203" s="228">
        <f>SUM(K204:K216)</f>
        <v>0</v>
      </c>
      <c r="L203" s="228"/>
      <c r="M203" s="228">
        <f>SUM(M204:M216)</f>
        <v>0</v>
      </c>
      <c r="N203" s="227"/>
      <c r="O203" s="227">
        <f>SUM(O204:O216)</f>
        <v>0</v>
      </c>
      <c r="P203" s="227"/>
      <c r="Q203" s="227">
        <f>SUM(Q204:Q216)</f>
        <v>0</v>
      </c>
      <c r="R203" s="228"/>
      <c r="S203" s="228"/>
      <c r="T203" s="229"/>
      <c r="U203" s="223"/>
      <c r="V203" s="223">
        <f>SUM(V204:V216)</f>
        <v>0.37</v>
      </c>
      <c r="W203" s="223"/>
      <c r="X203" s="223"/>
      <c r="Y203" s="223"/>
      <c r="AG203" t="s">
        <v>191</v>
      </c>
    </row>
    <row r="204" spans="1:60" outlineLevel="1" x14ac:dyDescent="0.2">
      <c r="A204" s="231">
        <v>42</v>
      </c>
      <c r="B204" s="232" t="s">
        <v>439</v>
      </c>
      <c r="C204" s="250" t="s">
        <v>440</v>
      </c>
      <c r="D204" s="233" t="s">
        <v>441</v>
      </c>
      <c r="E204" s="234">
        <v>2</v>
      </c>
      <c r="F204" s="235"/>
      <c r="G204" s="236">
        <f>ROUND(E204*F204,2)</f>
        <v>0</v>
      </c>
      <c r="H204" s="235"/>
      <c r="I204" s="236">
        <f>ROUND(E204*H204,2)</f>
        <v>0</v>
      </c>
      <c r="J204" s="235"/>
      <c r="K204" s="236">
        <f>ROUND(E204*J204,2)</f>
        <v>0</v>
      </c>
      <c r="L204" s="236">
        <v>21</v>
      </c>
      <c r="M204" s="236">
        <f>G204*(1+L204/100)</f>
        <v>0</v>
      </c>
      <c r="N204" s="234">
        <v>0</v>
      </c>
      <c r="O204" s="234">
        <f>ROUND(E204*N204,2)</f>
        <v>0</v>
      </c>
      <c r="P204" s="234">
        <v>0</v>
      </c>
      <c r="Q204" s="234">
        <f>ROUND(E204*P204,2)</f>
        <v>0</v>
      </c>
      <c r="R204" s="236"/>
      <c r="S204" s="236" t="s">
        <v>318</v>
      </c>
      <c r="T204" s="237" t="s">
        <v>413</v>
      </c>
      <c r="U204" s="220">
        <v>0.184</v>
      </c>
      <c r="V204" s="220">
        <f>ROUND(E204*U204,2)</f>
        <v>0.37</v>
      </c>
      <c r="W204" s="220"/>
      <c r="X204" s="220" t="s">
        <v>197</v>
      </c>
      <c r="Y204" s="220" t="s">
        <v>198</v>
      </c>
      <c r="Z204" s="210"/>
      <c r="AA204" s="210"/>
      <c r="AB204" s="210"/>
      <c r="AC204" s="210"/>
      <c r="AD204" s="210"/>
      <c r="AE204" s="210"/>
      <c r="AF204" s="210"/>
      <c r="AG204" s="210" t="s">
        <v>199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">
      <c r="A205" s="217"/>
      <c r="B205" s="218"/>
      <c r="C205" s="252" t="s">
        <v>442</v>
      </c>
      <c r="D205" s="221"/>
      <c r="E205" s="222"/>
      <c r="F205" s="220"/>
      <c r="G205" s="220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10"/>
      <c r="AA205" s="210"/>
      <c r="AB205" s="210"/>
      <c r="AC205" s="210"/>
      <c r="AD205" s="210"/>
      <c r="AE205" s="210"/>
      <c r="AF205" s="210"/>
      <c r="AG205" s="210" t="s">
        <v>203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">
      <c r="A206" s="217"/>
      <c r="B206" s="218"/>
      <c r="C206" s="252" t="s">
        <v>304</v>
      </c>
      <c r="D206" s="221"/>
      <c r="E206" s="222"/>
      <c r="F206" s="220"/>
      <c r="G206" s="22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203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ht="22.5" outlineLevel="3" x14ac:dyDescent="0.2">
      <c r="A207" s="217"/>
      <c r="B207" s="218"/>
      <c r="C207" s="252" t="s">
        <v>443</v>
      </c>
      <c r="D207" s="221"/>
      <c r="E207" s="222">
        <v>2</v>
      </c>
      <c r="F207" s="220"/>
      <c r="G207" s="220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20"/>
      <c r="Z207" s="210"/>
      <c r="AA207" s="210"/>
      <c r="AB207" s="210"/>
      <c r="AC207" s="210"/>
      <c r="AD207" s="210"/>
      <c r="AE207" s="210"/>
      <c r="AF207" s="210"/>
      <c r="AG207" s="210" t="s">
        <v>203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31">
        <v>43</v>
      </c>
      <c r="B208" s="232" t="s">
        <v>444</v>
      </c>
      <c r="C208" s="250" t="s">
        <v>445</v>
      </c>
      <c r="D208" s="233" t="s">
        <v>446</v>
      </c>
      <c r="E208" s="234">
        <v>2</v>
      </c>
      <c r="F208" s="235"/>
      <c r="G208" s="236">
        <f>ROUND(E208*F208,2)</f>
        <v>0</v>
      </c>
      <c r="H208" s="235"/>
      <c r="I208" s="236">
        <f>ROUND(E208*H208,2)</f>
        <v>0</v>
      </c>
      <c r="J208" s="235"/>
      <c r="K208" s="236">
        <f>ROUND(E208*J208,2)</f>
        <v>0</v>
      </c>
      <c r="L208" s="236">
        <v>21</v>
      </c>
      <c r="M208" s="236">
        <f>G208*(1+L208/100)</f>
        <v>0</v>
      </c>
      <c r="N208" s="234">
        <v>0</v>
      </c>
      <c r="O208" s="234">
        <f>ROUND(E208*N208,2)</f>
        <v>0</v>
      </c>
      <c r="P208" s="234">
        <v>0</v>
      </c>
      <c r="Q208" s="234">
        <f>ROUND(E208*P208,2)</f>
        <v>0</v>
      </c>
      <c r="R208" s="236" t="s">
        <v>447</v>
      </c>
      <c r="S208" s="236" t="s">
        <v>196</v>
      </c>
      <c r="T208" s="237" t="s">
        <v>196</v>
      </c>
      <c r="U208" s="220">
        <v>0</v>
      </c>
      <c r="V208" s="220">
        <f>ROUND(E208*U208,2)</f>
        <v>0</v>
      </c>
      <c r="W208" s="220"/>
      <c r="X208" s="220" t="s">
        <v>448</v>
      </c>
      <c r="Y208" s="220" t="s">
        <v>198</v>
      </c>
      <c r="Z208" s="210"/>
      <c r="AA208" s="210"/>
      <c r="AB208" s="210"/>
      <c r="AC208" s="210"/>
      <c r="AD208" s="210"/>
      <c r="AE208" s="210"/>
      <c r="AF208" s="210"/>
      <c r="AG208" s="210" t="s">
        <v>449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">
      <c r="A209" s="217"/>
      <c r="B209" s="218"/>
      <c r="C209" s="255" t="s">
        <v>450</v>
      </c>
      <c r="D209" s="248"/>
      <c r="E209" s="248"/>
      <c r="F209" s="248"/>
      <c r="G209" s="248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10"/>
      <c r="AA209" s="210"/>
      <c r="AB209" s="210"/>
      <c r="AC209" s="210"/>
      <c r="AD209" s="210"/>
      <c r="AE209" s="210"/>
      <c r="AF209" s="210"/>
      <c r="AG209" s="210" t="s">
        <v>364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">
      <c r="A210" s="217"/>
      <c r="B210" s="218"/>
      <c r="C210" s="253" t="s">
        <v>451</v>
      </c>
      <c r="D210" s="240"/>
      <c r="E210" s="240"/>
      <c r="F210" s="240"/>
      <c r="G210" s="240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20"/>
      <c r="Z210" s="210"/>
      <c r="AA210" s="210"/>
      <c r="AB210" s="210"/>
      <c r="AC210" s="210"/>
      <c r="AD210" s="210"/>
      <c r="AE210" s="210"/>
      <c r="AF210" s="210"/>
      <c r="AG210" s="210" t="s">
        <v>364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">
      <c r="A211" s="217"/>
      <c r="B211" s="218"/>
      <c r="C211" s="253" t="s">
        <v>452</v>
      </c>
      <c r="D211" s="240"/>
      <c r="E211" s="240"/>
      <c r="F211" s="240"/>
      <c r="G211" s="240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20"/>
      <c r="Z211" s="210"/>
      <c r="AA211" s="210"/>
      <c r="AB211" s="210"/>
      <c r="AC211" s="210"/>
      <c r="AD211" s="210"/>
      <c r="AE211" s="210"/>
      <c r="AF211" s="210"/>
      <c r="AG211" s="210" t="s">
        <v>364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2.5" outlineLevel="2" x14ac:dyDescent="0.2">
      <c r="A212" s="217"/>
      <c r="B212" s="218"/>
      <c r="C212" s="252" t="s">
        <v>453</v>
      </c>
      <c r="D212" s="221"/>
      <c r="E212" s="222"/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203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">
      <c r="A213" s="217"/>
      <c r="B213" s="218"/>
      <c r="C213" s="252" t="s">
        <v>1485</v>
      </c>
      <c r="D213" s="221"/>
      <c r="E213" s="222">
        <v>2</v>
      </c>
      <c r="F213" s="220"/>
      <c r="G213" s="22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20"/>
      <c r="Z213" s="210"/>
      <c r="AA213" s="210"/>
      <c r="AB213" s="210"/>
      <c r="AC213" s="210"/>
      <c r="AD213" s="210"/>
      <c r="AE213" s="210"/>
      <c r="AF213" s="210"/>
      <c r="AG213" s="210" t="s">
        <v>203</v>
      </c>
      <c r="AH213" s="210">
        <v>5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31">
        <v>44</v>
      </c>
      <c r="B214" s="232" t="s">
        <v>455</v>
      </c>
      <c r="C214" s="250" t="s">
        <v>456</v>
      </c>
      <c r="D214" s="233" t="s">
        <v>412</v>
      </c>
      <c r="E214" s="234">
        <v>1</v>
      </c>
      <c r="F214" s="235"/>
      <c r="G214" s="236">
        <f>ROUND(E214*F214,2)</f>
        <v>0</v>
      </c>
      <c r="H214" s="235"/>
      <c r="I214" s="236">
        <f>ROUND(E214*H214,2)</f>
        <v>0</v>
      </c>
      <c r="J214" s="235"/>
      <c r="K214" s="236">
        <f>ROUND(E214*J214,2)</f>
        <v>0</v>
      </c>
      <c r="L214" s="236">
        <v>21</v>
      </c>
      <c r="M214" s="236">
        <f>G214*(1+L214/100)</f>
        <v>0</v>
      </c>
      <c r="N214" s="234">
        <v>0</v>
      </c>
      <c r="O214" s="234">
        <f>ROUND(E214*N214,2)</f>
        <v>0</v>
      </c>
      <c r="P214" s="234">
        <v>0</v>
      </c>
      <c r="Q214" s="234">
        <f>ROUND(E214*P214,2)</f>
        <v>0</v>
      </c>
      <c r="R214" s="236"/>
      <c r="S214" s="236" t="s">
        <v>196</v>
      </c>
      <c r="T214" s="237" t="s">
        <v>413</v>
      </c>
      <c r="U214" s="220">
        <v>0</v>
      </c>
      <c r="V214" s="220">
        <f>ROUND(E214*U214,2)</f>
        <v>0</v>
      </c>
      <c r="W214" s="220"/>
      <c r="X214" s="220" t="s">
        <v>414</v>
      </c>
      <c r="Y214" s="220" t="s">
        <v>198</v>
      </c>
      <c r="Z214" s="210"/>
      <c r="AA214" s="210"/>
      <c r="AB214" s="210"/>
      <c r="AC214" s="210"/>
      <c r="AD214" s="210"/>
      <c r="AE214" s="210"/>
      <c r="AF214" s="210"/>
      <c r="AG214" s="210" t="s">
        <v>415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">
      <c r="A215" s="217"/>
      <c r="B215" s="218"/>
      <c r="C215" s="255" t="s">
        <v>457</v>
      </c>
      <c r="D215" s="248"/>
      <c r="E215" s="248"/>
      <c r="F215" s="248"/>
      <c r="G215" s="248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20"/>
      <c r="Z215" s="210"/>
      <c r="AA215" s="210"/>
      <c r="AB215" s="210"/>
      <c r="AC215" s="210"/>
      <c r="AD215" s="210"/>
      <c r="AE215" s="210"/>
      <c r="AF215" s="210"/>
      <c r="AG215" s="210" t="s">
        <v>364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38" t="str">
        <f>C215</f>
        <v>Náklady zhotovitele, které vzniknou v souvislosti s povinnostmi zhotovitele při předání a převzetí díla.</v>
      </c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31">
        <v>45</v>
      </c>
      <c r="B216" s="232" t="s">
        <v>458</v>
      </c>
      <c r="C216" s="250" t="s">
        <v>459</v>
      </c>
      <c r="D216" s="233" t="s">
        <v>412</v>
      </c>
      <c r="E216" s="234">
        <v>1</v>
      </c>
      <c r="F216" s="235"/>
      <c r="G216" s="236">
        <f>ROUND(E216*F216,2)</f>
        <v>0</v>
      </c>
      <c r="H216" s="235"/>
      <c r="I216" s="236">
        <f>ROUND(E216*H216,2)</f>
        <v>0</v>
      </c>
      <c r="J216" s="235"/>
      <c r="K216" s="236">
        <f>ROUND(E216*J216,2)</f>
        <v>0</v>
      </c>
      <c r="L216" s="236">
        <v>21</v>
      </c>
      <c r="M216" s="236">
        <f>G216*(1+L216/100)</f>
        <v>0</v>
      </c>
      <c r="N216" s="234">
        <v>0</v>
      </c>
      <c r="O216" s="234">
        <f>ROUND(E216*N216,2)</f>
        <v>0</v>
      </c>
      <c r="P216" s="234">
        <v>0</v>
      </c>
      <c r="Q216" s="234">
        <f>ROUND(E216*P216,2)</f>
        <v>0</v>
      </c>
      <c r="R216" s="236"/>
      <c r="S216" s="236" t="s">
        <v>318</v>
      </c>
      <c r="T216" s="237" t="s">
        <v>413</v>
      </c>
      <c r="U216" s="220">
        <v>0</v>
      </c>
      <c r="V216" s="220">
        <f>ROUND(E216*U216,2)</f>
        <v>0</v>
      </c>
      <c r="W216" s="220"/>
      <c r="X216" s="220" t="s">
        <v>414</v>
      </c>
      <c r="Y216" s="220" t="s">
        <v>198</v>
      </c>
      <c r="Z216" s="210"/>
      <c r="AA216" s="210"/>
      <c r="AB216" s="210"/>
      <c r="AC216" s="210"/>
      <c r="AD216" s="210"/>
      <c r="AE216" s="210"/>
      <c r="AF216" s="210"/>
      <c r="AG216" s="210" t="s">
        <v>415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x14ac:dyDescent="0.2">
      <c r="A217" s="3"/>
      <c r="B217" s="4"/>
      <c r="C217" s="256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AE217">
        <v>15</v>
      </c>
      <c r="AF217">
        <v>21</v>
      </c>
      <c r="AG217" t="s">
        <v>176</v>
      </c>
    </row>
    <row r="218" spans="1:60" x14ac:dyDescent="0.2">
      <c r="A218" s="213"/>
      <c r="B218" s="214" t="s">
        <v>29</v>
      </c>
      <c r="C218" s="257"/>
      <c r="D218" s="215"/>
      <c r="E218" s="216"/>
      <c r="F218" s="216"/>
      <c r="G218" s="230">
        <f>G8+G46+G71+G116+G140+G146+G178+G186+G203</f>
        <v>0</v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AE218">
        <f>SUMIF(L7:L216,AE217,G7:G216)</f>
        <v>0</v>
      </c>
      <c r="AF218">
        <f>SUMIF(L7:L216,AF217,G7:G216)</f>
        <v>0</v>
      </c>
      <c r="AG218" t="s">
        <v>460</v>
      </c>
    </row>
    <row r="219" spans="1:60" x14ac:dyDescent="0.2">
      <c r="C219" s="258"/>
      <c r="D219" s="10"/>
      <c r="AG219" t="s">
        <v>461</v>
      </c>
    </row>
    <row r="220" spans="1:60" x14ac:dyDescent="0.2">
      <c r="D220" s="10"/>
    </row>
    <row r="221" spans="1:60" x14ac:dyDescent="0.2">
      <c r="D221" s="10"/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5ySKGRp8MyUnFl+KQUdnm1NNzg7gYGn2zjNTmYS/LouM3XFHfuMsdMJ3gFJOE4QFCx0NxYQsR/vG0N8vdVriQ==" saltValue="UvHQvWHMmSXNRA18LE/W9g==" spinCount="100000" sheet="1" formatRows="0"/>
  <mergeCells count="37">
    <mergeCell ref="C215:G215"/>
    <mergeCell ref="C198:G198"/>
    <mergeCell ref="C200:G200"/>
    <mergeCell ref="C202:G202"/>
    <mergeCell ref="C209:G209"/>
    <mergeCell ref="C210:G210"/>
    <mergeCell ref="C211:G211"/>
    <mergeCell ref="C152:G152"/>
    <mergeCell ref="C159:G159"/>
    <mergeCell ref="C190:G190"/>
    <mergeCell ref="C192:G192"/>
    <mergeCell ref="C194:G194"/>
    <mergeCell ref="C196:G196"/>
    <mergeCell ref="C136:G136"/>
    <mergeCell ref="C142:G142"/>
    <mergeCell ref="C148:G148"/>
    <mergeCell ref="C149:G149"/>
    <mergeCell ref="C150:G150"/>
    <mergeCell ref="C151:G151"/>
    <mergeCell ref="C77:G77"/>
    <mergeCell ref="C82:G82"/>
    <mergeCell ref="C87:G87"/>
    <mergeCell ref="C118:G118"/>
    <mergeCell ref="C122:G122"/>
    <mergeCell ref="C131:G131"/>
    <mergeCell ref="C20:G20"/>
    <mergeCell ref="C25:G25"/>
    <mergeCell ref="C34:G34"/>
    <mergeCell ref="C43:G43"/>
    <mergeCell ref="C51:G51"/>
    <mergeCell ref="C55:G55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91DD9-FD6B-41CF-94EC-BF07698C00F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163</v>
      </c>
      <c r="B1" s="195"/>
      <c r="C1" s="195"/>
      <c r="D1" s="195"/>
      <c r="E1" s="195"/>
      <c r="F1" s="195"/>
      <c r="G1" s="195"/>
      <c r="AG1" t="s">
        <v>164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165</v>
      </c>
    </row>
    <row r="3" spans="1:60" ht="24.95" customHeight="1" x14ac:dyDescent="0.2">
      <c r="A3" s="196" t="s">
        <v>8</v>
      </c>
      <c r="B3" s="49" t="s">
        <v>84</v>
      </c>
      <c r="C3" s="199" t="s">
        <v>85</v>
      </c>
      <c r="D3" s="197"/>
      <c r="E3" s="197"/>
      <c r="F3" s="197"/>
      <c r="G3" s="198"/>
      <c r="AC3" s="174" t="s">
        <v>165</v>
      </c>
      <c r="AG3" t="s">
        <v>166</v>
      </c>
    </row>
    <row r="4" spans="1:60" ht="24.95" customHeight="1" x14ac:dyDescent="0.2">
      <c r="A4" s="200" t="s">
        <v>9</v>
      </c>
      <c r="B4" s="201" t="s">
        <v>86</v>
      </c>
      <c r="C4" s="202" t="s">
        <v>87</v>
      </c>
      <c r="D4" s="203"/>
      <c r="E4" s="203"/>
      <c r="F4" s="203"/>
      <c r="G4" s="204"/>
      <c r="AG4" t="s">
        <v>167</v>
      </c>
    </row>
    <row r="5" spans="1:60" x14ac:dyDescent="0.2">
      <c r="D5" s="10"/>
    </row>
    <row r="6" spans="1:60" ht="38.25" x14ac:dyDescent="0.2">
      <c r="A6" s="206" t="s">
        <v>168</v>
      </c>
      <c r="B6" s="208" t="s">
        <v>169</v>
      </c>
      <c r="C6" s="208" t="s">
        <v>170</v>
      </c>
      <c r="D6" s="207" t="s">
        <v>171</v>
      </c>
      <c r="E6" s="206" t="s">
        <v>172</v>
      </c>
      <c r="F6" s="205" t="s">
        <v>173</v>
      </c>
      <c r="G6" s="206" t="s">
        <v>29</v>
      </c>
      <c r="H6" s="209" t="s">
        <v>30</v>
      </c>
      <c r="I6" s="209" t="s">
        <v>174</v>
      </c>
      <c r="J6" s="209" t="s">
        <v>31</v>
      </c>
      <c r="K6" s="209" t="s">
        <v>175</v>
      </c>
      <c r="L6" s="209" t="s">
        <v>176</v>
      </c>
      <c r="M6" s="209" t="s">
        <v>177</v>
      </c>
      <c r="N6" s="209" t="s">
        <v>178</v>
      </c>
      <c r="O6" s="209" t="s">
        <v>179</v>
      </c>
      <c r="P6" s="209" t="s">
        <v>180</v>
      </c>
      <c r="Q6" s="209" t="s">
        <v>181</v>
      </c>
      <c r="R6" s="209" t="s">
        <v>182</v>
      </c>
      <c r="S6" s="209" t="s">
        <v>183</v>
      </c>
      <c r="T6" s="209" t="s">
        <v>184</v>
      </c>
      <c r="U6" s="209" t="s">
        <v>185</v>
      </c>
      <c r="V6" s="209" t="s">
        <v>186</v>
      </c>
      <c r="W6" s="209" t="s">
        <v>187</v>
      </c>
      <c r="X6" s="209" t="s">
        <v>188</v>
      </c>
      <c r="Y6" s="209" t="s">
        <v>189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190</v>
      </c>
      <c r="B8" s="225" t="s">
        <v>116</v>
      </c>
      <c r="C8" s="249" t="s">
        <v>117</v>
      </c>
      <c r="D8" s="226"/>
      <c r="E8" s="227"/>
      <c r="F8" s="228"/>
      <c r="G8" s="228">
        <f>SUMIF(AG9:AG48,"&lt;&gt;NOR",G9:G48)</f>
        <v>0</v>
      </c>
      <c r="H8" s="228"/>
      <c r="I8" s="228">
        <f>SUM(I9:I48)</f>
        <v>0</v>
      </c>
      <c r="J8" s="228"/>
      <c r="K8" s="228">
        <f>SUM(K9:K48)</f>
        <v>0</v>
      </c>
      <c r="L8" s="228"/>
      <c r="M8" s="228">
        <f>SUM(M9:M48)</f>
        <v>0</v>
      </c>
      <c r="N8" s="227"/>
      <c r="O8" s="227">
        <f>SUM(O9:O48)</f>
        <v>0</v>
      </c>
      <c r="P8" s="227"/>
      <c r="Q8" s="227">
        <f>SUM(Q9:Q48)</f>
        <v>0</v>
      </c>
      <c r="R8" s="228"/>
      <c r="S8" s="228"/>
      <c r="T8" s="229"/>
      <c r="U8" s="223"/>
      <c r="V8" s="223">
        <f>SUM(V9:V48)</f>
        <v>2.25</v>
      </c>
      <c r="W8" s="223"/>
      <c r="X8" s="223"/>
      <c r="Y8" s="223"/>
      <c r="AG8" t="s">
        <v>191</v>
      </c>
    </row>
    <row r="9" spans="1:60" outlineLevel="1" x14ac:dyDescent="0.2">
      <c r="A9" s="231">
        <v>1</v>
      </c>
      <c r="B9" s="232" t="s">
        <v>472</v>
      </c>
      <c r="C9" s="250" t="s">
        <v>473</v>
      </c>
      <c r="D9" s="233" t="s">
        <v>194</v>
      </c>
      <c r="E9" s="234">
        <v>1.625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 t="s">
        <v>195</v>
      </c>
      <c r="S9" s="236" t="s">
        <v>196</v>
      </c>
      <c r="T9" s="237" t="s">
        <v>196</v>
      </c>
      <c r="U9" s="220">
        <v>0.36499999999999999</v>
      </c>
      <c r="V9" s="220">
        <f>ROUND(E9*U9,2)</f>
        <v>0.59</v>
      </c>
      <c r="W9" s="220"/>
      <c r="X9" s="220" t="s">
        <v>197</v>
      </c>
      <c r="Y9" s="220" t="s">
        <v>198</v>
      </c>
      <c r="Z9" s="210"/>
      <c r="AA9" s="210"/>
      <c r="AB9" s="210"/>
      <c r="AC9" s="210"/>
      <c r="AD9" s="210"/>
      <c r="AE9" s="210"/>
      <c r="AF9" s="210"/>
      <c r="AG9" s="210" t="s">
        <v>199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51" t="s">
        <v>474</v>
      </c>
      <c r="D10" s="239"/>
      <c r="E10" s="239"/>
      <c r="F10" s="239"/>
      <c r="G10" s="239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201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8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2" t="s">
        <v>475</v>
      </c>
      <c r="D11" s="221"/>
      <c r="E11" s="222"/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203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2" t="s">
        <v>1486</v>
      </c>
      <c r="D12" s="221"/>
      <c r="E12" s="222"/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203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61" t="s">
        <v>466</v>
      </c>
      <c r="D13" s="259"/>
      <c r="E13" s="260"/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203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62" t="s">
        <v>1487</v>
      </c>
      <c r="D14" s="259"/>
      <c r="E14" s="260">
        <v>6.25E-2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203</v>
      </c>
      <c r="AH14" s="210">
        <v>2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17"/>
      <c r="B15" s="218"/>
      <c r="C15" s="261" t="s">
        <v>468</v>
      </c>
      <c r="D15" s="259"/>
      <c r="E15" s="260"/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203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52" t="s">
        <v>1488</v>
      </c>
      <c r="D16" s="221"/>
      <c r="E16" s="222">
        <v>1.625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203</v>
      </c>
      <c r="AH16" s="210">
        <v>5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1">
        <v>2</v>
      </c>
      <c r="B17" s="232" t="s">
        <v>485</v>
      </c>
      <c r="C17" s="250" t="s">
        <v>486</v>
      </c>
      <c r="D17" s="233" t="s">
        <v>194</v>
      </c>
      <c r="E17" s="234">
        <v>0.8125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6" t="s">
        <v>195</v>
      </c>
      <c r="S17" s="236" t="s">
        <v>196</v>
      </c>
      <c r="T17" s="237" t="s">
        <v>196</v>
      </c>
      <c r="U17" s="220">
        <v>0.64680000000000004</v>
      </c>
      <c r="V17" s="220">
        <f>ROUND(E17*U17,2)</f>
        <v>0.53</v>
      </c>
      <c r="W17" s="220"/>
      <c r="X17" s="220" t="s">
        <v>197</v>
      </c>
      <c r="Y17" s="220" t="s">
        <v>198</v>
      </c>
      <c r="Z17" s="210"/>
      <c r="AA17" s="210"/>
      <c r="AB17" s="210"/>
      <c r="AC17" s="210"/>
      <c r="AD17" s="210"/>
      <c r="AE17" s="210"/>
      <c r="AF17" s="210"/>
      <c r="AG17" s="210" t="s">
        <v>199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2" x14ac:dyDescent="0.2">
      <c r="A18" s="217"/>
      <c r="B18" s="218"/>
      <c r="C18" s="251" t="s">
        <v>474</v>
      </c>
      <c r="D18" s="239"/>
      <c r="E18" s="239"/>
      <c r="F18" s="239"/>
      <c r="G18" s="239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201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38" t="str">
        <f>C18</f>
        <v>zapažených i nezapažených s urovnáním dna do předepsaného profilu a spádu, s přehozením výkopku na přilehlém terénu na vzdálenost do 3 m od podélné osy rýhy nebo s naložením výkopku na dopravní prostředek.</v>
      </c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2" t="s">
        <v>212</v>
      </c>
      <c r="D19" s="221"/>
      <c r="E19" s="222"/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203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52" t="s">
        <v>487</v>
      </c>
      <c r="D20" s="221"/>
      <c r="E20" s="222"/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203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2" t="s">
        <v>1489</v>
      </c>
      <c r="D21" s="221"/>
      <c r="E21" s="222">
        <v>0.8125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203</v>
      </c>
      <c r="AH21" s="210">
        <v>5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31">
        <v>3</v>
      </c>
      <c r="B22" s="232" t="s">
        <v>215</v>
      </c>
      <c r="C22" s="250" t="s">
        <v>216</v>
      </c>
      <c r="D22" s="233" t="s">
        <v>194</v>
      </c>
      <c r="E22" s="234">
        <v>1.625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4">
        <v>0</v>
      </c>
      <c r="O22" s="234">
        <f>ROUND(E22*N22,2)</f>
        <v>0</v>
      </c>
      <c r="P22" s="234">
        <v>0</v>
      </c>
      <c r="Q22" s="234">
        <f>ROUND(E22*P22,2)</f>
        <v>0</v>
      </c>
      <c r="R22" s="236" t="s">
        <v>195</v>
      </c>
      <c r="S22" s="236" t="s">
        <v>196</v>
      </c>
      <c r="T22" s="237" t="s">
        <v>196</v>
      </c>
      <c r="U22" s="220">
        <v>1.0999999999999999E-2</v>
      </c>
      <c r="V22" s="220">
        <f>ROUND(E22*U22,2)</f>
        <v>0.02</v>
      </c>
      <c r="W22" s="220"/>
      <c r="X22" s="220" t="s">
        <v>197</v>
      </c>
      <c r="Y22" s="220" t="s">
        <v>198</v>
      </c>
      <c r="Z22" s="210"/>
      <c r="AA22" s="210"/>
      <c r="AB22" s="210"/>
      <c r="AC22" s="210"/>
      <c r="AD22" s="210"/>
      <c r="AE22" s="210"/>
      <c r="AF22" s="210"/>
      <c r="AG22" s="210" t="s">
        <v>199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51" t="s">
        <v>217</v>
      </c>
      <c r="D23" s="239"/>
      <c r="E23" s="239"/>
      <c r="F23" s="239"/>
      <c r="G23" s="239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201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2" t="s">
        <v>218</v>
      </c>
      <c r="D24" s="221"/>
      <c r="E24" s="222"/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203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2" t="s">
        <v>219</v>
      </c>
      <c r="D25" s="221"/>
      <c r="E25" s="222"/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203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2" t="s">
        <v>1490</v>
      </c>
      <c r="D26" s="221"/>
      <c r="E26" s="222">
        <v>1.625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203</v>
      </c>
      <c r="AH26" s="210">
        <v>5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31">
        <v>4</v>
      </c>
      <c r="B27" s="232" t="s">
        <v>221</v>
      </c>
      <c r="C27" s="250" t="s">
        <v>914</v>
      </c>
      <c r="D27" s="233" t="s">
        <v>194</v>
      </c>
      <c r="E27" s="234">
        <v>8.125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21</v>
      </c>
      <c r="M27" s="236">
        <f>G27*(1+L27/100)</f>
        <v>0</v>
      </c>
      <c r="N27" s="234">
        <v>0</v>
      </c>
      <c r="O27" s="234">
        <f>ROUND(E27*N27,2)</f>
        <v>0</v>
      </c>
      <c r="P27" s="234">
        <v>0</v>
      </c>
      <c r="Q27" s="234">
        <f>ROUND(E27*P27,2)</f>
        <v>0</v>
      </c>
      <c r="R27" s="236" t="s">
        <v>195</v>
      </c>
      <c r="S27" s="236" t="s">
        <v>196</v>
      </c>
      <c r="T27" s="237" t="s">
        <v>196</v>
      </c>
      <c r="U27" s="220">
        <v>0</v>
      </c>
      <c r="V27" s="220">
        <f>ROUND(E27*U27,2)</f>
        <v>0</v>
      </c>
      <c r="W27" s="220"/>
      <c r="X27" s="220" t="s">
        <v>197</v>
      </c>
      <c r="Y27" s="220" t="s">
        <v>198</v>
      </c>
      <c r="Z27" s="210"/>
      <c r="AA27" s="210"/>
      <c r="AB27" s="210"/>
      <c r="AC27" s="210"/>
      <c r="AD27" s="210"/>
      <c r="AE27" s="210"/>
      <c r="AF27" s="210"/>
      <c r="AG27" s="210" t="s">
        <v>199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1" t="s">
        <v>217</v>
      </c>
      <c r="D28" s="239"/>
      <c r="E28" s="239"/>
      <c r="F28" s="239"/>
      <c r="G28" s="239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201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2" t="s">
        <v>223</v>
      </c>
      <c r="D29" s="221"/>
      <c r="E29" s="222"/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203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52" t="s">
        <v>224</v>
      </c>
      <c r="D30" s="221"/>
      <c r="E30" s="222"/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203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52" t="s">
        <v>1491</v>
      </c>
      <c r="D31" s="221"/>
      <c r="E31" s="222">
        <v>8.125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203</v>
      </c>
      <c r="AH31" s="210">
        <v>5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31">
        <v>5</v>
      </c>
      <c r="B32" s="232" t="s">
        <v>226</v>
      </c>
      <c r="C32" s="250" t="s">
        <v>227</v>
      </c>
      <c r="D32" s="233" t="s">
        <v>194</v>
      </c>
      <c r="E32" s="234">
        <v>1.625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4">
        <v>0</v>
      </c>
      <c r="O32" s="234">
        <f>ROUND(E32*N32,2)</f>
        <v>0</v>
      </c>
      <c r="P32" s="234">
        <v>0</v>
      </c>
      <c r="Q32" s="234">
        <f>ROUND(E32*P32,2)</f>
        <v>0</v>
      </c>
      <c r="R32" s="236" t="s">
        <v>195</v>
      </c>
      <c r="S32" s="236" t="s">
        <v>196</v>
      </c>
      <c r="T32" s="237" t="s">
        <v>196</v>
      </c>
      <c r="U32" s="220">
        <v>8.9999999999999993E-3</v>
      </c>
      <c r="V32" s="220">
        <f>ROUND(E32*U32,2)</f>
        <v>0.01</v>
      </c>
      <c r="W32" s="220"/>
      <c r="X32" s="220" t="s">
        <v>197</v>
      </c>
      <c r="Y32" s="220" t="s">
        <v>198</v>
      </c>
      <c r="Z32" s="210"/>
      <c r="AA32" s="210"/>
      <c r="AB32" s="210"/>
      <c r="AC32" s="210"/>
      <c r="AD32" s="210"/>
      <c r="AE32" s="210"/>
      <c r="AF32" s="210"/>
      <c r="AG32" s="210" t="s">
        <v>228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2" t="s">
        <v>229</v>
      </c>
      <c r="D33" s="221"/>
      <c r="E33" s="222"/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203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52" t="s">
        <v>230</v>
      </c>
      <c r="D34" s="221"/>
      <c r="E34" s="222"/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203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52" t="s">
        <v>1492</v>
      </c>
      <c r="D35" s="221"/>
      <c r="E35" s="222">
        <v>1.625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203</v>
      </c>
      <c r="AH35" s="210">
        <v>5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1">
        <v>6</v>
      </c>
      <c r="B36" s="232" t="s">
        <v>232</v>
      </c>
      <c r="C36" s="250" t="s">
        <v>233</v>
      </c>
      <c r="D36" s="233" t="s">
        <v>234</v>
      </c>
      <c r="E36" s="234">
        <v>6.5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4">
        <v>0</v>
      </c>
      <c r="O36" s="234">
        <f>ROUND(E36*N36,2)</f>
        <v>0</v>
      </c>
      <c r="P36" s="234">
        <v>0</v>
      </c>
      <c r="Q36" s="234">
        <f>ROUND(E36*P36,2)</f>
        <v>0</v>
      </c>
      <c r="R36" s="236" t="s">
        <v>195</v>
      </c>
      <c r="S36" s="236" t="s">
        <v>196</v>
      </c>
      <c r="T36" s="237" t="s">
        <v>196</v>
      </c>
      <c r="U36" s="220">
        <v>1.7999999999999999E-2</v>
      </c>
      <c r="V36" s="220">
        <f>ROUND(E36*U36,2)</f>
        <v>0.12</v>
      </c>
      <c r="W36" s="220"/>
      <c r="X36" s="220" t="s">
        <v>197</v>
      </c>
      <c r="Y36" s="220" t="s">
        <v>198</v>
      </c>
      <c r="Z36" s="210"/>
      <c r="AA36" s="210"/>
      <c r="AB36" s="210"/>
      <c r="AC36" s="210"/>
      <c r="AD36" s="210"/>
      <c r="AE36" s="210"/>
      <c r="AF36" s="210"/>
      <c r="AG36" s="210" t="s">
        <v>228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1" t="s">
        <v>235</v>
      </c>
      <c r="D37" s="239"/>
      <c r="E37" s="239"/>
      <c r="F37" s="239"/>
      <c r="G37" s="239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201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52" t="s">
        <v>236</v>
      </c>
      <c r="D38" s="221"/>
      <c r="E38" s="222"/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203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52" t="s">
        <v>1493</v>
      </c>
      <c r="D39" s="221"/>
      <c r="E39" s="222"/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203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52" t="s">
        <v>1494</v>
      </c>
      <c r="D40" s="221"/>
      <c r="E40" s="222">
        <v>6.5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203</v>
      </c>
      <c r="AH40" s="210">
        <v>5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1">
        <v>7</v>
      </c>
      <c r="B41" s="232" t="s">
        <v>239</v>
      </c>
      <c r="C41" s="250" t="s">
        <v>240</v>
      </c>
      <c r="D41" s="233" t="s">
        <v>194</v>
      </c>
      <c r="E41" s="234">
        <v>1.625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4">
        <v>0</v>
      </c>
      <c r="O41" s="234">
        <f>ROUND(E41*N41,2)</f>
        <v>0</v>
      </c>
      <c r="P41" s="234">
        <v>0</v>
      </c>
      <c r="Q41" s="234">
        <f>ROUND(E41*P41,2)</f>
        <v>0</v>
      </c>
      <c r="R41" s="236" t="s">
        <v>195</v>
      </c>
      <c r="S41" s="236" t="s">
        <v>196</v>
      </c>
      <c r="T41" s="237" t="s">
        <v>196</v>
      </c>
      <c r="U41" s="220">
        <v>0</v>
      </c>
      <c r="V41" s="220">
        <f>ROUND(E41*U41,2)</f>
        <v>0</v>
      </c>
      <c r="W41" s="220"/>
      <c r="X41" s="220" t="s">
        <v>197</v>
      </c>
      <c r="Y41" s="220" t="s">
        <v>198</v>
      </c>
      <c r="Z41" s="210"/>
      <c r="AA41" s="210"/>
      <c r="AB41" s="210"/>
      <c r="AC41" s="210"/>
      <c r="AD41" s="210"/>
      <c r="AE41" s="210"/>
      <c r="AF41" s="210"/>
      <c r="AG41" s="210" t="s">
        <v>199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2" t="s">
        <v>241</v>
      </c>
      <c r="D42" s="221"/>
      <c r="E42" s="222"/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203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52" t="s">
        <v>230</v>
      </c>
      <c r="D43" s="221"/>
      <c r="E43" s="222"/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203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52" t="s">
        <v>1495</v>
      </c>
      <c r="D44" s="221"/>
      <c r="E44" s="222">
        <v>1.625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203</v>
      </c>
      <c r="AH44" s="210">
        <v>5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31">
        <v>8</v>
      </c>
      <c r="B45" s="232" t="s">
        <v>242</v>
      </c>
      <c r="C45" s="250" t="s">
        <v>243</v>
      </c>
      <c r="D45" s="233" t="s">
        <v>234</v>
      </c>
      <c r="E45" s="234">
        <v>6.5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4">
        <v>0</v>
      </c>
      <c r="O45" s="234">
        <f>ROUND(E45*N45,2)</f>
        <v>0</v>
      </c>
      <c r="P45" s="234">
        <v>0</v>
      </c>
      <c r="Q45" s="234">
        <f>ROUND(E45*P45,2)</f>
        <v>0</v>
      </c>
      <c r="R45" s="236" t="s">
        <v>195</v>
      </c>
      <c r="S45" s="236" t="s">
        <v>196</v>
      </c>
      <c r="T45" s="237" t="s">
        <v>196</v>
      </c>
      <c r="U45" s="220">
        <v>0.15</v>
      </c>
      <c r="V45" s="220">
        <f>ROUND(E45*U45,2)</f>
        <v>0.98</v>
      </c>
      <c r="W45" s="220"/>
      <c r="X45" s="220" t="s">
        <v>197</v>
      </c>
      <c r="Y45" s="220" t="s">
        <v>198</v>
      </c>
      <c r="Z45" s="210"/>
      <c r="AA45" s="210"/>
      <c r="AB45" s="210"/>
      <c r="AC45" s="210"/>
      <c r="AD45" s="210"/>
      <c r="AE45" s="210"/>
      <c r="AF45" s="210"/>
      <c r="AG45" s="210" t="s">
        <v>199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1" t="s">
        <v>244</v>
      </c>
      <c r="D46" s="239"/>
      <c r="E46" s="239"/>
      <c r="F46" s="239"/>
      <c r="G46" s="239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201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38" t="str">
        <f>C46</f>
        <v>z rostlé horniny tř.1 - 4 pod násypy z hornin soudržných do 92% PS a hornin nesoudržných sypkých relativní ulehlosti I(d) do 0,8</v>
      </c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2" t="s">
        <v>245</v>
      </c>
      <c r="D47" s="221"/>
      <c r="E47" s="222"/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203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52" t="s">
        <v>1496</v>
      </c>
      <c r="D48" s="221"/>
      <c r="E48" s="222">
        <v>6.5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203</v>
      </c>
      <c r="AH48" s="210">
        <v>5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">
      <c r="A49" s="224" t="s">
        <v>190</v>
      </c>
      <c r="B49" s="225" t="s">
        <v>118</v>
      </c>
      <c r="C49" s="249" t="s">
        <v>119</v>
      </c>
      <c r="D49" s="226"/>
      <c r="E49" s="227"/>
      <c r="F49" s="228"/>
      <c r="G49" s="228">
        <f>SUMIF(AG50:AG82,"&lt;&gt;NOR",G50:G82)</f>
        <v>0</v>
      </c>
      <c r="H49" s="228"/>
      <c r="I49" s="228">
        <f>SUM(I50:I82)</f>
        <v>0</v>
      </c>
      <c r="J49" s="228"/>
      <c r="K49" s="228">
        <f>SUM(K50:K82)</f>
        <v>0</v>
      </c>
      <c r="L49" s="228"/>
      <c r="M49" s="228">
        <f>SUM(M50:M82)</f>
        <v>0</v>
      </c>
      <c r="N49" s="227"/>
      <c r="O49" s="227">
        <f>SUM(O50:O82)</f>
        <v>0</v>
      </c>
      <c r="P49" s="227"/>
      <c r="Q49" s="227">
        <f>SUM(Q50:Q82)</f>
        <v>154.45000000000002</v>
      </c>
      <c r="R49" s="228"/>
      <c r="S49" s="228"/>
      <c r="T49" s="229"/>
      <c r="U49" s="223"/>
      <c r="V49" s="223">
        <f>SUM(V50:V82)</f>
        <v>78.879999999999981</v>
      </c>
      <c r="W49" s="223"/>
      <c r="X49" s="223"/>
      <c r="Y49" s="223"/>
      <c r="AG49" t="s">
        <v>191</v>
      </c>
    </row>
    <row r="50" spans="1:60" ht="22.5" outlineLevel="1" x14ac:dyDescent="0.2">
      <c r="A50" s="231">
        <v>9</v>
      </c>
      <c r="B50" s="232" t="s">
        <v>247</v>
      </c>
      <c r="C50" s="250" t="s">
        <v>248</v>
      </c>
      <c r="D50" s="233" t="s">
        <v>234</v>
      </c>
      <c r="E50" s="234">
        <v>6.5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4">
        <v>0</v>
      </c>
      <c r="O50" s="234">
        <f>ROUND(E50*N50,2)</f>
        <v>0</v>
      </c>
      <c r="P50" s="234">
        <v>0.33</v>
      </c>
      <c r="Q50" s="234">
        <f>ROUND(E50*P50,2)</f>
        <v>2.15</v>
      </c>
      <c r="R50" s="236" t="s">
        <v>249</v>
      </c>
      <c r="S50" s="236" t="s">
        <v>196</v>
      </c>
      <c r="T50" s="237" t="s">
        <v>196</v>
      </c>
      <c r="U50" s="220">
        <v>0.06</v>
      </c>
      <c r="V50" s="220">
        <f>ROUND(E50*U50,2)</f>
        <v>0.39</v>
      </c>
      <c r="W50" s="220"/>
      <c r="X50" s="220" t="s">
        <v>197</v>
      </c>
      <c r="Y50" s="220" t="s">
        <v>198</v>
      </c>
      <c r="Z50" s="210"/>
      <c r="AA50" s="210"/>
      <c r="AB50" s="210"/>
      <c r="AC50" s="210"/>
      <c r="AD50" s="210"/>
      <c r="AE50" s="210"/>
      <c r="AF50" s="210"/>
      <c r="AG50" s="210" t="s">
        <v>199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2" t="s">
        <v>524</v>
      </c>
      <c r="D51" s="221"/>
      <c r="E51" s="222"/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203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17"/>
      <c r="B52" s="218"/>
      <c r="C52" s="252" t="s">
        <v>1497</v>
      </c>
      <c r="D52" s="221"/>
      <c r="E52" s="222"/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203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52" t="s">
        <v>1494</v>
      </c>
      <c r="D53" s="221"/>
      <c r="E53" s="222">
        <v>6.5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203</v>
      </c>
      <c r="AH53" s="210">
        <v>5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31">
        <v>10</v>
      </c>
      <c r="B54" s="232" t="s">
        <v>252</v>
      </c>
      <c r="C54" s="250" t="s">
        <v>253</v>
      </c>
      <c r="D54" s="233" t="s">
        <v>234</v>
      </c>
      <c r="E54" s="234">
        <v>117.2915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21</v>
      </c>
      <c r="M54" s="236">
        <f>G54*(1+L54/100)</f>
        <v>0</v>
      </c>
      <c r="N54" s="234">
        <v>0</v>
      </c>
      <c r="O54" s="234">
        <f>ROUND(E54*N54,2)</f>
        <v>0</v>
      </c>
      <c r="P54" s="234">
        <v>0.11</v>
      </c>
      <c r="Q54" s="234">
        <f>ROUND(E54*P54,2)</f>
        <v>12.9</v>
      </c>
      <c r="R54" s="236" t="s">
        <v>249</v>
      </c>
      <c r="S54" s="236" t="s">
        <v>196</v>
      </c>
      <c r="T54" s="237" t="s">
        <v>196</v>
      </c>
      <c r="U54" s="220">
        <v>0.08</v>
      </c>
      <c r="V54" s="220">
        <f>ROUND(E54*U54,2)</f>
        <v>9.3800000000000008</v>
      </c>
      <c r="W54" s="220"/>
      <c r="X54" s="220" t="s">
        <v>197</v>
      </c>
      <c r="Y54" s="220" t="s">
        <v>198</v>
      </c>
      <c r="Z54" s="210"/>
      <c r="AA54" s="210"/>
      <c r="AB54" s="210"/>
      <c r="AC54" s="210"/>
      <c r="AD54" s="210"/>
      <c r="AE54" s="210"/>
      <c r="AF54" s="210"/>
      <c r="AG54" s="210" t="s">
        <v>228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2" x14ac:dyDescent="0.2">
      <c r="A55" s="217"/>
      <c r="B55" s="218"/>
      <c r="C55" s="251" t="s">
        <v>254</v>
      </c>
      <c r="D55" s="239"/>
      <c r="E55" s="239"/>
      <c r="F55" s="239"/>
      <c r="G55" s="239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201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38" t="str">
        <f>C55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52" t="s">
        <v>255</v>
      </c>
      <c r="D56" s="221"/>
      <c r="E56" s="222"/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203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52" t="s">
        <v>256</v>
      </c>
      <c r="D57" s="221"/>
      <c r="E57" s="222"/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203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52" t="s">
        <v>1498</v>
      </c>
      <c r="D58" s="221"/>
      <c r="E58" s="222">
        <v>117.2915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203</v>
      </c>
      <c r="AH58" s="210">
        <v>5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33.75" outlineLevel="1" x14ac:dyDescent="0.2">
      <c r="A59" s="231">
        <v>11</v>
      </c>
      <c r="B59" s="232" t="s">
        <v>263</v>
      </c>
      <c r="C59" s="250" t="s">
        <v>264</v>
      </c>
      <c r="D59" s="233" t="s">
        <v>234</v>
      </c>
      <c r="E59" s="234">
        <v>1172.915</v>
      </c>
      <c r="F59" s="235"/>
      <c r="G59" s="236">
        <f>ROUND(E59*F59,2)</f>
        <v>0</v>
      </c>
      <c r="H59" s="235"/>
      <c r="I59" s="236">
        <f>ROUND(E59*H59,2)</f>
        <v>0</v>
      </c>
      <c r="J59" s="235"/>
      <c r="K59" s="236">
        <f>ROUND(E59*J59,2)</f>
        <v>0</v>
      </c>
      <c r="L59" s="236">
        <v>21</v>
      </c>
      <c r="M59" s="236">
        <f>G59*(1+L59/100)</f>
        <v>0</v>
      </c>
      <c r="N59" s="234">
        <v>0</v>
      </c>
      <c r="O59" s="234">
        <f>ROUND(E59*N59,2)</f>
        <v>0</v>
      </c>
      <c r="P59" s="234">
        <v>0.11</v>
      </c>
      <c r="Q59" s="234">
        <f>ROUND(E59*P59,2)</f>
        <v>129.02000000000001</v>
      </c>
      <c r="R59" s="236" t="s">
        <v>249</v>
      </c>
      <c r="S59" s="236" t="s">
        <v>196</v>
      </c>
      <c r="T59" s="237" t="s">
        <v>196</v>
      </c>
      <c r="U59" s="220">
        <v>5.1499999999999997E-2</v>
      </c>
      <c r="V59" s="220">
        <f>ROUND(E59*U59,2)</f>
        <v>60.41</v>
      </c>
      <c r="W59" s="220"/>
      <c r="X59" s="220" t="s">
        <v>197</v>
      </c>
      <c r="Y59" s="220" t="s">
        <v>198</v>
      </c>
      <c r="Z59" s="210"/>
      <c r="AA59" s="210"/>
      <c r="AB59" s="210"/>
      <c r="AC59" s="210"/>
      <c r="AD59" s="210"/>
      <c r="AE59" s="210"/>
      <c r="AF59" s="210"/>
      <c r="AG59" s="210" t="s">
        <v>228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2" x14ac:dyDescent="0.2">
      <c r="A60" s="217"/>
      <c r="B60" s="218"/>
      <c r="C60" s="251" t="s">
        <v>254</v>
      </c>
      <c r="D60" s="239"/>
      <c r="E60" s="239"/>
      <c r="F60" s="239"/>
      <c r="G60" s="239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201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38" t="str">
        <f>C60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52" t="s">
        <v>265</v>
      </c>
      <c r="D61" s="221"/>
      <c r="E61" s="222"/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203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52" t="s">
        <v>266</v>
      </c>
      <c r="D62" s="221"/>
      <c r="E62" s="222"/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203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52" t="s">
        <v>1499</v>
      </c>
      <c r="D63" s="221"/>
      <c r="E63" s="222">
        <v>1172.915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203</v>
      </c>
      <c r="AH63" s="210">
        <v>5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1">
        <v>12</v>
      </c>
      <c r="B64" s="232" t="s">
        <v>1500</v>
      </c>
      <c r="C64" s="250" t="s">
        <v>1501</v>
      </c>
      <c r="D64" s="233" t="s">
        <v>327</v>
      </c>
      <c r="E64" s="234">
        <v>26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4">
        <v>0</v>
      </c>
      <c r="O64" s="234">
        <f>ROUND(E64*N64,2)</f>
        <v>0</v>
      </c>
      <c r="P64" s="234">
        <v>0.115</v>
      </c>
      <c r="Q64" s="234">
        <f>ROUND(E64*P64,2)</f>
        <v>2.99</v>
      </c>
      <c r="R64" s="236" t="s">
        <v>249</v>
      </c>
      <c r="S64" s="236" t="s">
        <v>196</v>
      </c>
      <c r="T64" s="237" t="s">
        <v>196</v>
      </c>
      <c r="U64" s="220">
        <v>0.13700000000000001</v>
      </c>
      <c r="V64" s="220">
        <f>ROUND(E64*U64,2)</f>
        <v>3.56</v>
      </c>
      <c r="W64" s="220"/>
      <c r="X64" s="220" t="s">
        <v>197</v>
      </c>
      <c r="Y64" s="220" t="s">
        <v>198</v>
      </c>
      <c r="Z64" s="210"/>
      <c r="AA64" s="210"/>
      <c r="AB64" s="210"/>
      <c r="AC64" s="210"/>
      <c r="AD64" s="210"/>
      <c r="AE64" s="210"/>
      <c r="AF64" s="210"/>
      <c r="AG64" s="210" t="s">
        <v>199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51" t="s">
        <v>530</v>
      </c>
      <c r="D65" s="239"/>
      <c r="E65" s="239"/>
      <c r="F65" s="239"/>
      <c r="G65" s="239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201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38" t="str">
        <f>C65</f>
        <v>s vybouráním lože, s přemístěním hmot na skládku na vzdálenost do 3 m nebo naložením na dopravní prostředek</v>
      </c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52" t="s">
        <v>1502</v>
      </c>
      <c r="D66" s="221"/>
      <c r="E66" s="222"/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203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52" t="s">
        <v>1503</v>
      </c>
      <c r="D67" s="221"/>
      <c r="E67" s="222">
        <v>26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203</v>
      </c>
      <c r="AH67" s="210">
        <v>5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1">
        <v>13</v>
      </c>
      <c r="B68" s="232" t="s">
        <v>268</v>
      </c>
      <c r="C68" s="250" t="s">
        <v>269</v>
      </c>
      <c r="D68" s="233" t="s">
        <v>234</v>
      </c>
      <c r="E68" s="234">
        <v>1290.2065</v>
      </c>
      <c r="F68" s="235"/>
      <c r="G68" s="236">
        <f>ROUND(E68*F68,2)</f>
        <v>0</v>
      </c>
      <c r="H68" s="235"/>
      <c r="I68" s="236">
        <f>ROUND(E68*H68,2)</f>
        <v>0</v>
      </c>
      <c r="J68" s="235"/>
      <c r="K68" s="236">
        <f>ROUND(E68*J68,2)</f>
        <v>0</v>
      </c>
      <c r="L68" s="236">
        <v>21</v>
      </c>
      <c r="M68" s="236">
        <f>G68*(1+L68/100)</f>
        <v>0</v>
      </c>
      <c r="N68" s="234">
        <v>0</v>
      </c>
      <c r="O68" s="234">
        <f>ROUND(E68*N68,2)</f>
        <v>0</v>
      </c>
      <c r="P68" s="234">
        <v>0</v>
      </c>
      <c r="Q68" s="234">
        <f>ROUND(E68*P68,2)</f>
        <v>0</v>
      </c>
      <c r="R68" s="236" t="s">
        <v>249</v>
      </c>
      <c r="S68" s="236" t="s">
        <v>196</v>
      </c>
      <c r="T68" s="237" t="s">
        <v>196</v>
      </c>
      <c r="U68" s="220">
        <v>2E-3</v>
      </c>
      <c r="V68" s="220">
        <f>ROUND(E68*U68,2)</f>
        <v>2.58</v>
      </c>
      <c r="W68" s="220"/>
      <c r="X68" s="220" t="s">
        <v>197</v>
      </c>
      <c r="Y68" s="220" t="s">
        <v>198</v>
      </c>
      <c r="Z68" s="210"/>
      <c r="AA68" s="210"/>
      <c r="AB68" s="210"/>
      <c r="AC68" s="210"/>
      <c r="AD68" s="210"/>
      <c r="AE68" s="210"/>
      <c r="AF68" s="210"/>
      <c r="AG68" s="210" t="s">
        <v>199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52" t="s">
        <v>270</v>
      </c>
      <c r="D69" s="221"/>
      <c r="E69" s="222"/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203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17"/>
      <c r="B70" s="218"/>
      <c r="C70" s="252" t="s">
        <v>256</v>
      </c>
      <c r="D70" s="221"/>
      <c r="E70" s="222"/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203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52" t="s">
        <v>1498</v>
      </c>
      <c r="D71" s="221"/>
      <c r="E71" s="222">
        <v>117.2915</v>
      </c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203</v>
      </c>
      <c r="AH71" s="210">
        <v>5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52" t="s">
        <v>266</v>
      </c>
      <c r="D72" s="221"/>
      <c r="E72" s="222"/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203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52" t="s">
        <v>1499</v>
      </c>
      <c r="D73" s="221"/>
      <c r="E73" s="222">
        <v>1172.915</v>
      </c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203</v>
      </c>
      <c r="AH73" s="210">
        <v>5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1">
        <v>14</v>
      </c>
      <c r="B74" s="232" t="s">
        <v>271</v>
      </c>
      <c r="C74" s="250" t="s">
        <v>272</v>
      </c>
      <c r="D74" s="233" t="s">
        <v>234</v>
      </c>
      <c r="E74" s="234">
        <v>58.64575</v>
      </c>
      <c r="F74" s="235"/>
      <c r="G74" s="236">
        <f>ROUND(E74*F74,2)</f>
        <v>0</v>
      </c>
      <c r="H74" s="235"/>
      <c r="I74" s="236">
        <f>ROUND(E74*H74,2)</f>
        <v>0</v>
      </c>
      <c r="J74" s="235"/>
      <c r="K74" s="236">
        <f>ROUND(E74*J74,2)</f>
        <v>0</v>
      </c>
      <c r="L74" s="236">
        <v>21</v>
      </c>
      <c r="M74" s="236">
        <f>G74*(1+L74/100)</f>
        <v>0</v>
      </c>
      <c r="N74" s="234">
        <v>0</v>
      </c>
      <c r="O74" s="234">
        <f>ROUND(E74*N74,2)</f>
        <v>0</v>
      </c>
      <c r="P74" s="234">
        <v>0.126</v>
      </c>
      <c r="Q74" s="234">
        <f>ROUND(E74*P74,2)</f>
        <v>7.39</v>
      </c>
      <c r="R74" s="236" t="s">
        <v>249</v>
      </c>
      <c r="S74" s="236" t="s">
        <v>196</v>
      </c>
      <c r="T74" s="237" t="s">
        <v>196</v>
      </c>
      <c r="U74" s="220">
        <v>3.4000000000000002E-2</v>
      </c>
      <c r="V74" s="220">
        <f>ROUND(E74*U74,2)</f>
        <v>1.99</v>
      </c>
      <c r="W74" s="220"/>
      <c r="X74" s="220" t="s">
        <v>197</v>
      </c>
      <c r="Y74" s="220" t="s">
        <v>198</v>
      </c>
      <c r="Z74" s="210"/>
      <c r="AA74" s="210"/>
      <c r="AB74" s="210"/>
      <c r="AC74" s="210"/>
      <c r="AD74" s="210"/>
      <c r="AE74" s="210"/>
      <c r="AF74" s="210"/>
      <c r="AG74" s="210" t="s">
        <v>199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52" t="s">
        <v>273</v>
      </c>
      <c r="D75" s="221"/>
      <c r="E75" s="222"/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203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17"/>
      <c r="B76" s="218"/>
      <c r="C76" s="252" t="s">
        <v>274</v>
      </c>
      <c r="D76" s="221"/>
      <c r="E76" s="222"/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203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52" t="s">
        <v>1504</v>
      </c>
      <c r="D77" s="221"/>
      <c r="E77" s="222">
        <v>58.64575</v>
      </c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203</v>
      </c>
      <c r="AH77" s="210">
        <v>5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2.5" outlineLevel="1" x14ac:dyDescent="0.2">
      <c r="A78" s="231">
        <v>15</v>
      </c>
      <c r="B78" s="232" t="s">
        <v>1505</v>
      </c>
      <c r="C78" s="250" t="s">
        <v>1506</v>
      </c>
      <c r="D78" s="233" t="s">
        <v>234</v>
      </c>
      <c r="E78" s="234">
        <v>2.6</v>
      </c>
      <c r="F78" s="235"/>
      <c r="G78" s="236">
        <f>ROUND(E78*F78,2)</f>
        <v>0</v>
      </c>
      <c r="H78" s="235"/>
      <c r="I78" s="236">
        <f>ROUND(E78*H78,2)</f>
        <v>0</v>
      </c>
      <c r="J78" s="235"/>
      <c r="K78" s="236">
        <f>ROUND(E78*J78,2)</f>
        <v>0</v>
      </c>
      <c r="L78" s="236">
        <v>21</v>
      </c>
      <c r="M78" s="236">
        <f>G78*(1+L78/100)</f>
        <v>0</v>
      </c>
      <c r="N78" s="234">
        <v>0</v>
      </c>
      <c r="O78" s="234">
        <f>ROUND(E78*N78,2)</f>
        <v>0</v>
      </c>
      <c r="P78" s="234">
        <v>0</v>
      </c>
      <c r="Q78" s="234">
        <f>ROUND(E78*P78,2)</f>
        <v>0</v>
      </c>
      <c r="R78" s="236" t="s">
        <v>249</v>
      </c>
      <c r="S78" s="236" t="s">
        <v>196</v>
      </c>
      <c r="T78" s="237" t="s">
        <v>196</v>
      </c>
      <c r="U78" s="220">
        <v>0.22</v>
      </c>
      <c r="V78" s="220">
        <f>ROUND(E78*U78,2)</f>
        <v>0.56999999999999995</v>
      </c>
      <c r="W78" s="220"/>
      <c r="X78" s="220" t="s">
        <v>197</v>
      </c>
      <c r="Y78" s="220" t="s">
        <v>198</v>
      </c>
      <c r="Z78" s="210"/>
      <c r="AA78" s="210"/>
      <c r="AB78" s="210"/>
      <c r="AC78" s="210"/>
      <c r="AD78" s="210"/>
      <c r="AE78" s="210"/>
      <c r="AF78" s="210"/>
      <c r="AG78" s="210" t="s">
        <v>199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2" x14ac:dyDescent="0.2">
      <c r="A79" s="217"/>
      <c r="B79" s="218"/>
      <c r="C79" s="251" t="s">
        <v>1507</v>
      </c>
      <c r="D79" s="239"/>
      <c r="E79" s="239"/>
      <c r="F79" s="239"/>
      <c r="G79" s="239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201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38" t="str">
        <f>C79</f>
        <v>od spojovacího materiálu, s uložením očištěných kostek na skládku, s odklizením odpadových hmot na hromady a s odklizením vybouraných kostek na vzdálenost do 3 m</v>
      </c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52" t="s">
        <v>1508</v>
      </c>
      <c r="D80" s="221"/>
      <c r="E80" s="222"/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203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17"/>
      <c r="B81" s="218"/>
      <c r="C81" s="252" t="s">
        <v>1509</v>
      </c>
      <c r="D81" s="221"/>
      <c r="E81" s="222"/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203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52" t="s">
        <v>1510</v>
      </c>
      <c r="D82" s="221"/>
      <c r="E82" s="222">
        <v>2.6</v>
      </c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203</v>
      </c>
      <c r="AH82" s="210">
        <v>5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x14ac:dyDescent="0.2">
      <c r="A83" s="224" t="s">
        <v>190</v>
      </c>
      <c r="B83" s="225" t="s">
        <v>134</v>
      </c>
      <c r="C83" s="249" t="s">
        <v>135</v>
      </c>
      <c r="D83" s="226"/>
      <c r="E83" s="227"/>
      <c r="F83" s="228"/>
      <c r="G83" s="228">
        <f>SUMIF(AG84:AG111,"&lt;&gt;NOR",G84:G111)</f>
        <v>0</v>
      </c>
      <c r="H83" s="228"/>
      <c r="I83" s="228">
        <f>SUM(I84:I111)</f>
        <v>0</v>
      </c>
      <c r="J83" s="228"/>
      <c r="K83" s="228">
        <f>SUM(K84:K111)</f>
        <v>0</v>
      </c>
      <c r="L83" s="228"/>
      <c r="M83" s="228">
        <f>SUM(M84:M111)</f>
        <v>0</v>
      </c>
      <c r="N83" s="227"/>
      <c r="O83" s="227">
        <f>SUM(O84:O111)</f>
        <v>177.51000000000002</v>
      </c>
      <c r="P83" s="227"/>
      <c r="Q83" s="227">
        <f>SUM(Q84:Q111)</f>
        <v>0</v>
      </c>
      <c r="R83" s="228"/>
      <c r="S83" s="228"/>
      <c r="T83" s="229"/>
      <c r="U83" s="223"/>
      <c r="V83" s="223">
        <f>SUM(V84:V111)</f>
        <v>97.94</v>
      </c>
      <c r="W83" s="223"/>
      <c r="X83" s="223"/>
      <c r="Y83" s="223"/>
      <c r="AG83" t="s">
        <v>191</v>
      </c>
    </row>
    <row r="84" spans="1:60" ht="22.5" outlineLevel="1" x14ac:dyDescent="0.2">
      <c r="A84" s="231">
        <v>16</v>
      </c>
      <c r="B84" s="232" t="s">
        <v>285</v>
      </c>
      <c r="C84" s="250" t="s">
        <v>280</v>
      </c>
      <c r="D84" s="233" t="s">
        <v>234</v>
      </c>
      <c r="E84" s="234">
        <v>117.2915</v>
      </c>
      <c r="F84" s="235"/>
      <c r="G84" s="236">
        <f>ROUND(E84*F84,2)</f>
        <v>0</v>
      </c>
      <c r="H84" s="235"/>
      <c r="I84" s="236">
        <f>ROUND(E84*H84,2)</f>
        <v>0</v>
      </c>
      <c r="J84" s="235"/>
      <c r="K84" s="236">
        <f>ROUND(E84*J84,2)</f>
        <v>0</v>
      </c>
      <c r="L84" s="236">
        <v>21</v>
      </c>
      <c r="M84" s="236">
        <f>G84*(1+L84/100)</f>
        <v>0</v>
      </c>
      <c r="N84" s="234">
        <v>0.13188</v>
      </c>
      <c r="O84" s="234">
        <f>ROUND(E84*N84,2)</f>
        <v>15.47</v>
      </c>
      <c r="P84" s="234">
        <v>0</v>
      </c>
      <c r="Q84" s="234">
        <f>ROUND(E84*P84,2)</f>
        <v>0</v>
      </c>
      <c r="R84" s="236" t="s">
        <v>249</v>
      </c>
      <c r="S84" s="236" t="s">
        <v>196</v>
      </c>
      <c r="T84" s="237" t="s">
        <v>196</v>
      </c>
      <c r="U84" s="220">
        <v>4.9000000000000002E-2</v>
      </c>
      <c r="V84" s="220">
        <f>ROUND(E84*U84,2)</f>
        <v>5.75</v>
      </c>
      <c r="W84" s="220"/>
      <c r="X84" s="220" t="s">
        <v>197</v>
      </c>
      <c r="Y84" s="220" t="s">
        <v>198</v>
      </c>
      <c r="Z84" s="210"/>
      <c r="AA84" s="210"/>
      <c r="AB84" s="210"/>
      <c r="AC84" s="210"/>
      <c r="AD84" s="210"/>
      <c r="AE84" s="210"/>
      <c r="AF84" s="210"/>
      <c r="AG84" s="210" t="s">
        <v>199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51" t="s">
        <v>281</v>
      </c>
      <c r="D85" s="239"/>
      <c r="E85" s="239"/>
      <c r="F85" s="239"/>
      <c r="G85" s="239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201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52" t="s">
        <v>286</v>
      </c>
      <c r="D86" s="221"/>
      <c r="E86" s="222"/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203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52" t="s">
        <v>287</v>
      </c>
      <c r="D87" s="221"/>
      <c r="E87" s="222"/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203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52" t="s">
        <v>1511</v>
      </c>
      <c r="D88" s="221"/>
      <c r="E88" s="222">
        <v>117.2915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203</v>
      </c>
      <c r="AH88" s="210">
        <v>5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31">
        <v>17</v>
      </c>
      <c r="B89" s="232" t="s">
        <v>289</v>
      </c>
      <c r="C89" s="250" t="s">
        <v>290</v>
      </c>
      <c r="D89" s="233" t="s">
        <v>234</v>
      </c>
      <c r="E89" s="234">
        <v>1290.2065</v>
      </c>
      <c r="F89" s="235"/>
      <c r="G89" s="236">
        <f>ROUND(E89*F89,2)</f>
        <v>0</v>
      </c>
      <c r="H89" s="235"/>
      <c r="I89" s="236">
        <f>ROUND(E89*H89,2)</f>
        <v>0</v>
      </c>
      <c r="J89" s="235"/>
      <c r="K89" s="236">
        <f>ROUND(E89*J89,2)</f>
        <v>0</v>
      </c>
      <c r="L89" s="236">
        <v>21</v>
      </c>
      <c r="M89" s="236">
        <f>G89*(1+L89/100)</f>
        <v>0</v>
      </c>
      <c r="N89" s="234">
        <v>7.0200000000000002E-3</v>
      </c>
      <c r="O89" s="234">
        <f>ROUND(E89*N89,2)</f>
        <v>9.06</v>
      </c>
      <c r="P89" s="234">
        <v>0</v>
      </c>
      <c r="Q89" s="234">
        <f>ROUND(E89*P89,2)</f>
        <v>0</v>
      </c>
      <c r="R89" s="236" t="s">
        <v>249</v>
      </c>
      <c r="S89" s="236" t="s">
        <v>196</v>
      </c>
      <c r="T89" s="237" t="s">
        <v>196</v>
      </c>
      <c r="U89" s="220">
        <v>4.0000000000000001E-3</v>
      </c>
      <c r="V89" s="220">
        <f>ROUND(E89*U89,2)</f>
        <v>5.16</v>
      </c>
      <c r="W89" s="220"/>
      <c r="X89" s="220" t="s">
        <v>197</v>
      </c>
      <c r="Y89" s="220" t="s">
        <v>198</v>
      </c>
      <c r="Z89" s="210"/>
      <c r="AA89" s="210"/>
      <c r="AB89" s="210"/>
      <c r="AC89" s="210"/>
      <c r="AD89" s="210"/>
      <c r="AE89" s="210"/>
      <c r="AF89" s="210"/>
      <c r="AG89" s="210" t="s">
        <v>199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52" t="s">
        <v>291</v>
      </c>
      <c r="D90" s="221"/>
      <c r="E90" s="222"/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203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52" t="s">
        <v>296</v>
      </c>
      <c r="D91" s="221"/>
      <c r="E91" s="222"/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203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52" t="s">
        <v>1498</v>
      </c>
      <c r="D92" s="221"/>
      <c r="E92" s="222">
        <v>117.2915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203</v>
      </c>
      <c r="AH92" s="210">
        <v>5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52" t="s">
        <v>266</v>
      </c>
      <c r="D93" s="221"/>
      <c r="E93" s="222"/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203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52" t="s">
        <v>1499</v>
      </c>
      <c r="D94" s="221"/>
      <c r="E94" s="222">
        <v>1172.915</v>
      </c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203</v>
      </c>
      <c r="AH94" s="210">
        <v>5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2.5" outlineLevel="1" x14ac:dyDescent="0.2">
      <c r="A95" s="231">
        <v>18</v>
      </c>
      <c r="B95" s="232" t="s">
        <v>293</v>
      </c>
      <c r="C95" s="250" t="s">
        <v>294</v>
      </c>
      <c r="D95" s="233" t="s">
        <v>234</v>
      </c>
      <c r="E95" s="234">
        <v>1290.2065</v>
      </c>
      <c r="F95" s="235"/>
      <c r="G95" s="236">
        <f>ROUND(E95*F95,2)</f>
        <v>0</v>
      </c>
      <c r="H95" s="235"/>
      <c r="I95" s="236">
        <f>ROUND(E95*H95,2)</f>
        <v>0</v>
      </c>
      <c r="J95" s="235"/>
      <c r="K95" s="236">
        <f>ROUND(E95*J95,2)</f>
        <v>0</v>
      </c>
      <c r="L95" s="236">
        <v>21</v>
      </c>
      <c r="M95" s="236">
        <f>G95*(1+L95/100)</f>
        <v>0</v>
      </c>
      <c r="N95" s="234">
        <v>6.9999999999999999E-4</v>
      </c>
      <c r="O95" s="234">
        <f>ROUND(E95*N95,2)</f>
        <v>0.9</v>
      </c>
      <c r="P95" s="234">
        <v>0</v>
      </c>
      <c r="Q95" s="234">
        <f>ROUND(E95*P95,2)</f>
        <v>0</v>
      </c>
      <c r="R95" s="236" t="s">
        <v>249</v>
      </c>
      <c r="S95" s="236" t="s">
        <v>196</v>
      </c>
      <c r="T95" s="237" t="s">
        <v>196</v>
      </c>
      <c r="U95" s="220">
        <v>2E-3</v>
      </c>
      <c r="V95" s="220">
        <f>ROUND(E95*U95,2)</f>
        <v>2.58</v>
      </c>
      <c r="W95" s="220"/>
      <c r="X95" s="220" t="s">
        <v>197</v>
      </c>
      <c r="Y95" s="220" t="s">
        <v>198</v>
      </c>
      <c r="Z95" s="210"/>
      <c r="AA95" s="210"/>
      <c r="AB95" s="210"/>
      <c r="AC95" s="210"/>
      <c r="AD95" s="210"/>
      <c r="AE95" s="210"/>
      <c r="AF95" s="210"/>
      <c r="AG95" s="210" t="s">
        <v>199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51" t="s">
        <v>1512</v>
      </c>
      <c r="D96" s="239"/>
      <c r="E96" s="239"/>
      <c r="F96" s="239"/>
      <c r="G96" s="239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201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17"/>
      <c r="B97" s="218"/>
      <c r="C97" s="252" t="s">
        <v>295</v>
      </c>
      <c r="D97" s="221"/>
      <c r="E97" s="222"/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203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52" t="s">
        <v>1513</v>
      </c>
      <c r="D98" s="221"/>
      <c r="E98" s="222">
        <v>1290.2065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203</v>
      </c>
      <c r="AH98" s="210">
        <v>5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1" x14ac:dyDescent="0.2">
      <c r="A99" s="231">
        <v>19</v>
      </c>
      <c r="B99" s="232" t="s">
        <v>301</v>
      </c>
      <c r="C99" s="250" t="s">
        <v>302</v>
      </c>
      <c r="D99" s="233" t="s">
        <v>234</v>
      </c>
      <c r="E99" s="234">
        <v>1172.915</v>
      </c>
      <c r="F99" s="235"/>
      <c r="G99" s="236">
        <f>ROUND(E99*F99,2)</f>
        <v>0</v>
      </c>
      <c r="H99" s="235"/>
      <c r="I99" s="236">
        <f>ROUND(E99*H99,2)</f>
        <v>0</v>
      </c>
      <c r="J99" s="235"/>
      <c r="K99" s="236">
        <f>ROUND(E99*J99,2)</f>
        <v>0</v>
      </c>
      <c r="L99" s="236">
        <v>21</v>
      </c>
      <c r="M99" s="236">
        <f>G99*(1+L99/100)</f>
        <v>0</v>
      </c>
      <c r="N99" s="234">
        <v>0.12966</v>
      </c>
      <c r="O99" s="234">
        <f>ROUND(E99*N99,2)</f>
        <v>152.08000000000001</v>
      </c>
      <c r="P99" s="234">
        <v>0</v>
      </c>
      <c r="Q99" s="234">
        <f>ROUND(E99*P99,2)</f>
        <v>0</v>
      </c>
      <c r="R99" s="236" t="s">
        <v>249</v>
      </c>
      <c r="S99" s="236" t="s">
        <v>196</v>
      </c>
      <c r="T99" s="237" t="s">
        <v>196</v>
      </c>
      <c r="U99" s="220">
        <v>7.1999999999999995E-2</v>
      </c>
      <c r="V99" s="220">
        <f>ROUND(E99*U99,2)</f>
        <v>84.45</v>
      </c>
      <c r="W99" s="220"/>
      <c r="X99" s="220" t="s">
        <v>197</v>
      </c>
      <c r="Y99" s="220" t="s">
        <v>198</v>
      </c>
      <c r="Z99" s="210"/>
      <c r="AA99" s="210"/>
      <c r="AB99" s="210"/>
      <c r="AC99" s="210"/>
      <c r="AD99" s="210"/>
      <c r="AE99" s="210"/>
      <c r="AF99" s="210"/>
      <c r="AG99" s="210" t="s">
        <v>199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17"/>
      <c r="B100" s="218"/>
      <c r="C100" s="252" t="s">
        <v>313</v>
      </c>
      <c r="D100" s="221"/>
      <c r="E100" s="222"/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203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52" t="s">
        <v>304</v>
      </c>
      <c r="D101" s="221"/>
      <c r="E101" s="222"/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203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52" t="s">
        <v>308</v>
      </c>
      <c r="D102" s="221"/>
      <c r="E102" s="222"/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203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2.5" outlineLevel="3" x14ac:dyDescent="0.2">
      <c r="A103" s="217"/>
      <c r="B103" s="218"/>
      <c r="C103" s="252" t="s">
        <v>1514</v>
      </c>
      <c r="D103" s="221"/>
      <c r="E103" s="222">
        <v>42.72</v>
      </c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203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52" t="s">
        <v>1515</v>
      </c>
      <c r="D104" s="221"/>
      <c r="E104" s="222">
        <v>731.79</v>
      </c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203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3" x14ac:dyDescent="0.2">
      <c r="A105" s="217"/>
      <c r="B105" s="218"/>
      <c r="C105" s="252" t="s">
        <v>1516</v>
      </c>
      <c r="D105" s="221"/>
      <c r="E105" s="222">
        <v>200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203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3" x14ac:dyDescent="0.2">
      <c r="A106" s="217"/>
      <c r="B106" s="218"/>
      <c r="C106" s="252" t="s">
        <v>1517</v>
      </c>
      <c r="D106" s="221"/>
      <c r="E106" s="222">
        <v>17.25</v>
      </c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203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2.5" outlineLevel="3" x14ac:dyDescent="0.2">
      <c r="A107" s="217"/>
      <c r="B107" s="218"/>
      <c r="C107" s="252" t="s">
        <v>1518</v>
      </c>
      <c r="D107" s="221"/>
      <c r="E107" s="222">
        <v>41.4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203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2.5" outlineLevel="3" x14ac:dyDescent="0.2">
      <c r="A108" s="217"/>
      <c r="B108" s="218"/>
      <c r="C108" s="252" t="s">
        <v>1519</v>
      </c>
      <c r="D108" s="221"/>
      <c r="E108" s="222">
        <v>63.13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203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2.5" outlineLevel="3" x14ac:dyDescent="0.2">
      <c r="A109" s="217"/>
      <c r="B109" s="218"/>
      <c r="C109" s="252" t="s">
        <v>1520</v>
      </c>
      <c r="D109" s="221"/>
      <c r="E109" s="222">
        <v>56.875</v>
      </c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203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52" t="s">
        <v>306</v>
      </c>
      <c r="D110" s="221"/>
      <c r="E110" s="222"/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203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52" t="s">
        <v>1521</v>
      </c>
      <c r="D111" s="221"/>
      <c r="E111" s="222">
        <v>19.75</v>
      </c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203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x14ac:dyDescent="0.2">
      <c r="A112" s="224" t="s">
        <v>190</v>
      </c>
      <c r="B112" s="225" t="s">
        <v>144</v>
      </c>
      <c r="C112" s="249" t="s">
        <v>145</v>
      </c>
      <c r="D112" s="226"/>
      <c r="E112" s="227"/>
      <c r="F112" s="228"/>
      <c r="G112" s="228">
        <f>SUMIF(AG113:AG123,"&lt;&gt;NOR",G113:G123)</f>
        <v>0</v>
      </c>
      <c r="H112" s="228"/>
      <c r="I112" s="228">
        <f>SUM(I113:I123)</f>
        <v>0</v>
      </c>
      <c r="J112" s="228"/>
      <c r="K112" s="228">
        <f>SUM(K113:K123)</f>
        <v>0</v>
      </c>
      <c r="L112" s="228"/>
      <c r="M112" s="228">
        <f>SUM(M113:M123)</f>
        <v>0</v>
      </c>
      <c r="N112" s="227"/>
      <c r="O112" s="227">
        <f>SUM(O113:O123)</f>
        <v>8.2200000000000006</v>
      </c>
      <c r="P112" s="227"/>
      <c r="Q112" s="227">
        <f>SUM(Q113:Q123)</f>
        <v>0</v>
      </c>
      <c r="R112" s="228"/>
      <c r="S112" s="228"/>
      <c r="T112" s="229"/>
      <c r="U112" s="223"/>
      <c r="V112" s="223">
        <f>SUM(V113:V123)</f>
        <v>60.04</v>
      </c>
      <c r="W112" s="223"/>
      <c r="X112" s="223"/>
      <c r="Y112" s="223"/>
      <c r="AG112" t="s">
        <v>191</v>
      </c>
    </row>
    <row r="113" spans="1:60" outlineLevel="1" x14ac:dyDescent="0.2">
      <c r="A113" s="231">
        <v>20</v>
      </c>
      <c r="B113" s="232" t="s">
        <v>1522</v>
      </c>
      <c r="C113" s="250" t="s">
        <v>1523</v>
      </c>
      <c r="D113" s="233" t="s">
        <v>322</v>
      </c>
      <c r="E113" s="234">
        <v>5</v>
      </c>
      <c r="F113" s="235"/>
      <c r="G113" s="236">
        <f>ROUND(E113*F113,2)</f>
        <v>0</v>
      </c>
      <c r="H113" s="235"/>
      <c r="I113" s="236">
        <f>ROUND(E113*H113,2)</f>
        <v>0</v>
      </c>
      <c r="J113" s="235"/>
      <c r="K113" s="236">
        <f>ROUND(E113*J113,2)</f>
        <v>0</v>
      </c>
      <c r="L113" s="236">
        <v>21</v>
      </c>
      <c r="M113" s="236">
        <f>G113*(1+L113/100)</f>
        <v>0</v>
      </c>
      <c r="N113" s="234">
        <v>0.32272000000000001</v>
      </c>
      <c r="O113" s="234">
        <f>ROUND(E113*N113,2)</f>
        <v>1.61</v>
      </c>
      <c r="P113" s="234">
        <v>0</v>
      </c>
      <c r="Q113" s="234">
        <f>ROUND(E113*P113,2)</f>
        <v>0</v>
      </c>
      <c r="R113" s="236" t="s">
        <v>249</v>
      </c>
      <c r="S113" s="236" t="s">
        <v>196</v>
      </c>
      <c r="T113" s="237" t="s">
        <v>196</v>
      </c>
      <c r="U113" s="220">
        <v>2.5249999999999999</v>
      </c>
      <c r="V113" s="220">
        <f>ROUND(E113*U113,2)</f>
        <v>12.63</v>
      </c>
      <c r="W113" s="220"/>
      <c r="X113" s="220" t="s">
        <v>197</v>
      </c>
      <c r="Y113" s="220" t="s">
        <v>198</v>
      </c>
      <c r="Z113" s="210"/>
      <c r="AA113" s="210"/>
      <c r="AB113" s="210"/>
      <c r="AC113" s="210"/>
      <c r="AD113" s="210"/>
      <c r="AE113" s="210"/>
      <c r="AF113" s="210"/>
      <c r="AG113" s="210" t="s">
        <v>199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33.75" outlineLevel="2" x14ac:dyDescent="0.2">
      <c r="A114" s="217"/>
      <c r="B114" s="218"/>
      <c r="C114" s="251" t="s">
        <v>323</v>
      </c>
      <c r="D114" s="239"/>
      <c r="E114" s="239"/>
      <c r="F114" s="239"/>
      <c r="G114" s="239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201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38" t="str">
        <f>C114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52" t="s">
        <v>1524</v>
      </c>
      <c r="D115" s="221"/>
      <c r="E115" s="222">
        <v>5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203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31">
        <v>21</v>
      </c>
      <c r="B116" s="232" t="s">
        <v>320</v>
      </c>
      <c r="C116" s="250" t="s">
        <v>321</v>
      </c>
      <c r="D116" s="233" t="s">
        <v>322</v>
      </c>
      <c r="E116" s="234">
        <v>12</v>
      </c>
      <c r="F116" s="235"/>
      <c r="G116" s="236">
        <f>ROUND(E116*F116,2)</f>
        <v>0</v>
      </c>
      <c r="H116" s="235"/>
      <c r="I116" s="236">
        <f>ROUND(E116*H116,2)</f>
        <v>0</v>
      </c>
      <c r="J116" s="235"/>
      <c r="K116" s="236">
        <f>ROUND(E116*J116,2)</f>
        <v>0</v>
      </c>
      <c r="L116" s="236">
        <v>21</v>
      </c>
      <c r="M116" s="236">
        <f>G116*(1+L116/100)</f>
        <v>0</v>
      </c>
      <c r="N116" s="234">
        <v>0.32973999999999998</v>
      </c>
      <c r="O116" s="234">
        <f>ROUND(E116*N116,2)</f>
        <v>3.96</v>
      </c>
      <c r="P116" s="234">
        <v>0</v>
      </c>
      <c r="Q116" s="234">
        <f>ROUND(E116*P116,2)</f>
        <v>0</v>
      </c>
      <c r="R116" s="236" t="s">
        <v>249</v>
      </c>
      <c r="S116" s="236" t="s">
        <v>196</v>
      </c>
      <c r="T116" s="237" t="s">
        <v>196</v>
      </c>
      <c r="U116" s="220">
        <v>2.6579999999999999</v>
      </c>
      <c r="V116" s="220">
        <f>ROUND(E116*U116,2)</f>
        <v>31.9</v>
      </c>
      <c r="W116" s="220"/>
      <c r="X116" s="220" t="s">
        <v>197</v>
      </c>
      <c r="Y116" s="220" t="s">
        <v>198</v>
      </c>
      <c r="Z116" s="210"/>
      <c r="AA116" s="210"/>
      <c r="AB116" s="210"/>
      <c r="AC116" s="210"/>
      <c r="AD116" s="210"/>
      <c r="AE116" s="210"/>
      <c r="AF116" s="210"/>
      <c r="AG116" s="210" t="s">
        <v>199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33.75" outlineLevel="2" x14ac:dyDescent="0.2">
      <c r="A117" s="217"/>
      <c r="B117" s="218"/>
      <c r="C117" s="251" t="s">
        <v>323</v>
      </c>
      <c r="D117" s="239"/>
      <c r="E117" s="239"/>
      <c r="F117" s="239"/>
      <c r="G117" s="239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201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38" t="str">
        <f>C117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17"/>
      <c r="B118" s="218"/>
      <c r="C118" s="252" t="s">
        <v>1525</v>
      </c>
      <c r="D118" s="221"/>
      <c r="E118" s="222">
        <v>12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203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31">
        <v>22</v>
      </c>
      <c r="B119" s="232" t="s">
        <v>859</v>
      </c>
      <c r="C119" s="250" t="s">
        <v>860</v>
      </c>
      <c r="D119" s="233" t="s">
        <v>322</v>
      </c>
      <c r="E119" s="234">
        <v>10</v>
      </c>
      <c r="F119" s="235"/>
      <c r="G119" s="236">
        <f>ROUND(E119*F119,2)</f>
        <v>0</v>
      </c>
      <c r="H119" s="235"/>
      <c r="I119" s="236">
        <f>ROUND(E119*H119,2)</f>
        <v>0</v>
      </c>
      <c r="J119" s="235"/>
      <c r="K119" s="236">
        <f>ROUND(E119*J119,2)</f>
        <v>0</v>
      </c>
      <c r="L119" s="236">
        <v>21</v>
      </c>
      <c r="M119" s="236">
        <f>G119*(1+L119/100)</f>
        <v>0</v>
      </c>
      <c r="N119" s="234">
        <v>0.26469999999999999</v>
      </c>
      <c r="O119" s="234">
        <f>ROUND(E119*N119,2)</f>
        <v>2.65</v>
      </c>
      <c r="P119" s="234">
        <v>0</v>
      </c>
      <c r="Q119" s="234">
        <f>ROUND(E119*P119,2)</f>
        <v>0</v>
      </c>
      <c r="R119" s="236" t="s">
        <v>249</v>
      </c>
      <c r="S119" s="236" t="s">
        <v>196</v>
      </c>
      <c r="T119" s="237" t="s">
        <v>196</v>
      </c>
      <c r="U119" s="220">
        <v>1.5509999999999999</v>
      </c>
      <c r="V119" s="220">
        <f>ROUND(E119*U119,2)</f>
        <v>15.51</v>
      </c>
      <c r="W119" s="220"/>
      <c r="X119" s="220" t="s">
        <v>197</v>
      </c>
      <c r="Y119" s="220" t="s">
        <v>198</v>
      </c>
      <c r="Z119" s="210"/>
      <c r="AA119" s="210"/>
      <c r="AB119" s="210"/>
      <c r="AC119" s="210"/>
      <c r="AD119" s="210"/>
      <c r="AE119" s="210"/>
      <c r="AF119" s="210"/>
      <c r="AG119" s="210" t="s">
        <v>199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33.75" outlineLevel="2" x14ac:dyDescent="0.2">
      <c r="A120" s="217"/>
      <c r="B120" s="218"/>
      <c r="C120" s="251" t="s">
        <v>323</v>
      </c>
      <c r="D120" s="239"/>
      <c r="E120" s="239"/>
      <c r="F120" s="239"/>
      <c r="G120" s="239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201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38" t="str">
        <f>C120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52" t="s">
        <v>1526</v>
      </c>
      <c r="D121" s="221"/>
      <c r="E121" s="222">
        <v>10</v>
      </c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203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17"/>
      <c r="B122" s="218"/>
      <c r="C122" s="252" t="s">
        <v>1527</v>
      </c>
      <c r="D122" s="221"/>
      <c r="E122" s="222"/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203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52" t="s">
        <v>1528</v>
      </c>
      <c r="D123" s="221"/>
      <c r="E123" s="222"/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203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x14ac:dyDescent="0.2">
      <c r="A124" s="224" t="s">
        <v>190</v>
      </c>
      <c r="B124" s="225" t="s">
        <v>148</v>
      </c>
      <c r="C124" s="249" t="s">
        <v>149</v>
      </c>
      <c r="D124" s="226"/>
      <c r="E124" s="227"/>
      <c r="F124" s="228"/>
      <c r="G124" s="228">
        <f>SUMIF(AG125:AG206,"&lt;&gt;NOR",G125:G206)</f>
        <v>0</v>
      </c>
      <c r="H124" s="228"/>
      <c r="I124" s="228">
        <f>SUM(I125:I206)</f>
        <v>0</v>
      </c>
      <c r="J124" s="228"/>
      <c r="K124" s="228">
        <f>SUM(K125:K206)</f>
        <v>0</v>
      </c>
      <c r="L124" s="228"/>
      <c r="M124" s="228">
        <f>SUM(M125:M206)</f>
        <v>0</v>
      </c>
      <c r="N124" s="227"/>
      <c r="O124" s="227">
        <f>SUM(O125:O206)</f>
        <v>3.76</v>
      </c>
      <c r="P124" s="227"/>
      <c r="Q124" s="227">
        <f>SUM(Q125:Q206)</f>
        <v>0</v>
      </c>
      <c r="R124" s="228"/>
      <c r="S124" s="228"/>
      <c r="T124" s="229"/>
      <c r="U124" s="223"/>
      <c r="V124" s="223">
        <f>SUM(V125:V206)</f>
        <v>107.98000000000002</v>
      </c>
      <c r="W124" s="223"/>
      <c r="X124" s="223"/>
      <c r="Y124" s="223"/>
      <c r="AG124" t="s">
        <v>191</v>
      </c>
    </row>
    <row r="125" spans="1:60" outlineLevel="1" x14ac:dyDescent="0.2">
      <c r="A125" s="231">
        <v>23</v>
      </c>
      <c r="B125" s="232" t="s">
        <v>1529</v>
      </c>
      <c r="C125" s="250" t="s">
        <v>1530</v>
      </c>
      <c r="D125" s="233" t="s">
        <v>327</v>
      </c>
      <c r="E125" s="234">
        <v>329.4</v>
      </c>
      <c r="F125" s="235"/>
      <c r="G125" s="236">
        <f>ROUND(E125*F125,2)</f>
        <v>0</v>
      </c>
      <c r="H125" s="235"/>
      <c r="I125" s="236">
        <f>ROUND(E125*H125,2)</f>
        <v>0</v>
      </c>
      <c r="J125" s="235"/>
      <c r="K125" s="236">
        <f>ROUND(E125*J125,2)</f>
        <v>0</v>
      </c>
      <c r="L125" s="236">
        <v>21</v>
      </c>
      <c r="M125" s="236">
        <f>G125*(1+L125/100)</f>
        <v>0</v>
      </c>
      <c r="N125" s="234">
        <v>9.0000000000000006E-5</v>
      </c>
      <c r="O125" s="234">
        <f>ROUND(E125*N125,2)</f>
        <v>0.03</v>
      </c>
      <c r="P125" s="234">
        <v>0</v>
      </c>
      <c r="Q125" s="234">
        <f>ROUND(E125*P125,2)</f>
        <v>0</v>
      </c>
      <c r="R125" s="236" t="s">
        <v>249</v>
      </c>
      <c r="S125" s="236" t="s">
        <v>196</v>
      </c>
      <c r="T125" s="237" t="s">
        <v>196</v>
      </c>
      <c r="U125" s="220">
        <v>2.1999999999999999E-2</v>
      </c>
      <c r="V125" s="220">
        <f>ROUND(E125*U125,2)</f>
        <v>7.25</v>
      </c>
      <c r="W125" s="220"/>
      <c r="X125" s="220" t="s">
        <v>197</v>
      </c>
      <c r="Y125" s="220" t="s">
        <v>198</v>
      </c>
      <c r="Z125" s="210"/>
      <c r="AA125" s="210"/>
      <c r="AB125" s="210"/>
      <c r="AC125" s="210"/>
      <c r="AD125" s="210"/>
      <c r="AE125" s="210"/>
      <c r="AF125" s="210"/>
      <c r="AG125" s="210" t="s">
        <v>199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52" t="s">
        <v>1531</v>
      </c>
      <c r="D126" s="221"/>
      <c r="E126" s="222"/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203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17"/>
      <c r="B127" s="218"/>
      <c r="C127" s="252" t="s">
        <v>304</v>
      </c>
      <c r="D127" s="221"/>
      <c r="E127" s="222"/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203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17"/>
      <c r="B128" s="218"/>
      <c r="C128" s="252" t="s">
        <v>1532</v>
      </c>
      <c r="D128" s="221"/>
      <c r="E128" s="222"/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203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17"/>
      <c r="B129" s="218"/>
      <c r="C129" s="252" t="s">
        <v>1533</v>
      </c>
      <c r="D129" s="221"/>
      <c r="E129" s="222">
        <v>84</v>
      </c>
      <c r="F129" s="220"/>
      <c r="G129" s="22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203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">
      <c r="A130" s="217"/>
      <c r="B130" s="218"/>
      <c r="C130" s="252" t="s">
        <v>1534</v>
      </c>
      <c r="D130" s="221"/>
      <c r="E130" s="222">
        <v>173.4</v>
      </c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203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">
      <c r="A131" s="217"/>
      <c r="B131" s="218"/>
      <c r="C131" s="252" t="s">
        <v>1535</v>
      </c>
      <c r="D131" s="221"/>
      <c r="E131" s="222"/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203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17"/>
      <c r="B132" s="218"/>
      <c r="C132" s="252" t="s">
        <v>1536</v>
      </c>
      <c r="D132" s="221"/>
      <c r="E132" s="222">
        <v>20</v>
      </c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203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17"/>
      <c r="B133" s="218"/>
      <c r="C133" s="252" t="s">
        <v>1537</v>
      </c>
      <c r="D133" s="221"/>
      <c r="E133" s="222">
        <v>10</v>
      </c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203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52" t="s">
        <v>1538</v>
      </c>
      <c r="D134" s="221"/>
      <c r="E134" s="222">
        <v>28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203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52" t="s">
        <v>1539</v>
      </c>
      <c r="D135" s="221"/>
      <c r="E135" s="222"/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203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52" t="s">
        <v>1540</v>
      </c>
      <c r="D136" s="221"/>
      <c r="E136" s="222">
        <v>9</v>
      </c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203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52" t="s">
        <v>1541</v>
      </c>
      <c r="D137" s="221"/>
      <c r="E137" s="222">
        <v>5</v>
      </c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203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31">
        <v>24</v>
      </c>
      <c r="B138" s="232" t="s">
        <v>1542</v>
      </c>
      <c r="C138" s="250" t="s">
        <v>1543</v>
      </c>
      <c r="D138" s="233" t="s">
        <v>327</v>
      </c>
      <c r="E138" s="234">
        <v>25</v>
      </c>
      <c r="F138" s="235"/>
      <c r="G138" s="236">
        <f>ROUND(E138*F138,2)</f>
        <v>0</v>
      </c>
      <c r="H138" s="235"/>
      <c r="I138" s="236">
        <f>ROUND(E138*H138,2)</f>
        <v>0</v>
      </c>
      <c r="J138" s="235"/>
      <c r="K138" s="236">
        <f>ROUND(E138*J138,2)</f>
        <v>0</v>
      </c>
      <c r="L138" s="236">
        <v>21</v>
      </c>
      <c r="M138" s="236">
        <f>G138*(1+L138/100)</f>
        <v>0</v>
      </c>
      <c r="N138" s="234">
        <v>1.2999999999999999E-4</v>
      </c>
      <c r="O138" s="234">
        <f>ROUND(E138*N138,2)</f>
        <v>0</v>
      </c>
      <c r="P138" s="234">
        <v>0</v>
      </c>
      <c r="Q138" s="234">
        <f>ROUND(E138*P138,2)</f>
        <v>0</v>
      </c>
      <c r="R138" s="236" t="s">
        <v>249</v>
      </c>
      <c r="S138" s="236" t="s">
        <v>196</v>
      </c>
      <c r="T138" s="237" t="s">
        <v>196</v>
      </c>
      <c r="U138" s="220">
        <v>2.1999999999999999E-2</v>
      </c>
      <c r="V138" s="220">
        <f>ROUND(E138*U138,2)</f>
        <v>0.55000000000000004</v>
      </c>
      <c r="W138" s="220"/>
      <c r="X138" s="220" t="s">
        <v>197</v>
      </c>
      <c r="Y138" s="220" t="s">
        <v>198</v>
      </c>
      <c r="Z138" s="210"/>
      <c r="AA138" s="210"/>
      <c r="AB138" s="210"/>
      <c r="AC138" s="210"/>
      <c r="AD138" s="210"/>
      <c r="AE138" s="210"/>
      <c r="AF138" s="210"/>
      <c r="AG138" s="210" t="s">
        <v>199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17"/>
      <c r="B139" s="218"/>
      <c r="C139" s="252" t="s">
        <v>1544</v>
      </c>
      <c r="D139" s="221"/>
      <c r="E139" s="222"/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203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17"/>
      <c r="B140" s="218"/>
      <c r="C140" s="252" t="s">
        <v>304</v>
      </c>
      <c r="D140" s="221"/>
      <c r="E140" s="222"/>
      <c r="F140" s="220"/>
      <c r="G140" s="22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203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17"/>
      <c r="B141" s="218"/>
      <c r="C141" s="252" t="s">
        <v>1545</v>
      </c>
      <c r="D141" s="221"/>
      <c r="E141" s="222"/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203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52" t="s">
        <v>1546</v>
      </c>
      <c r="D142" s="221"/>
      <c r="E142" s="222">
        <v>13.7</v>
      </c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203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17"/>
      <c r="B143" s="218"/>
      <c r="C143" s="252" t="s">
        <v>1547</v>
      </c>
      <c r="D143" s="221"/>
      <c r="E143" s="222">
        <v>11.3</v>
      </c>
      <c r="F143" s="220"/>
      <c r="G143" s="22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10"/>
      <c r="AA143" s="210"/>
      <c r="AB143" s="210"/>
      <c r="AC143" s="210"/>
      <c r="AD143" s="210"/>
      <c r="AE143" s="210"/>
      <c r="AF143" s="210"/>
      <c r="AG143" s="210" t="s">
        <v>203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31">
        <v>25</v>
      </c>
      <c r="B144" s="232" t="s">
        <v>1548</v>
      </c>
      <c r="C144" s="250" t="s">
        <v>1549</v>
      </c>
      <c r="D144" s="233" t="s">
        <v>327</v>
      </c>
      <c r="E144" s="234">
        <v>102</v>
      </c>
      <c r="F144" s="235"/>
      <c r="G144" s="236">
        <f>ROUND(E144*F144,2)</f>
        <v>0</v>
      </c>
      <c r="H144" s="235"/>
      <c r="I144" s="236">
        <f>ROUND(E144*H144,2)</f>
        <v>0</v>
      </c>
      <c r="J144" s="235"/>
      <c r="K144" s="236">
        <f>ROUND(E144*J144,2)</f>
        <v>0</v>
      </c>
      <c r="L144" s="236">
        <v>21</v>
      </c>
      <c r="M144" s="236">
        <f>G144*(1+L144/100)</f>
        <v>0</v>
      </c>
      <c r="N144" s="234">
        <v>1.8000000000000001E-4</v>
      </c>
      <c r="O144" s="234">
        <f>ROUND(E144*N144,2)</f>
        <v>0.02</v>
      </c>
      <c r="P144" s="234">
        <v>0</v>
      </c>
      <c r="Q144" s="234">
        <f>ROUND(E144*P144,2)</f>
        <v>0</v>
      </c>
      <c r="R144" s="236" t="s">
        <v>249</v>
      </c>
      <c r="S144" s="236" t="s">
        <v>196</v>
      </c>
      <c r="T144" s="237" t="s">
        <v>196</v>
      </c>
      <c r="U144" s="220">
        <v>4.2999999999999997E-2</v>
      </c>
      <c r="V144" s="220">
        <f>ROUND(E144*U144,2)</f>
        <v>4.3899999999999997</v>
      </c>
      <c r="W144" s="220"/>
      <c r="X144" s="220" t="s">
        <v>197</v>
      </c>
      <c r="Y144" s="220" t="s">
        <v>198</v>
      </c>
      <c r="Z144" s="210"/>
      <c r="AA144" s="210"/>
      <c r="AB144" s="210"/>
      <c r="AC144" s="210"/>
      <c r="AD144" s="210"/>
      <c r="AE144" s="210"/>
      <c r="AF144" s="210"/>
      <c r="AG144" s="210" t="s">
        <v>199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17"/>
      <c r="B145" s="218"/>
      <c r="C145" s="252" t="s">
        <v>1550</v>
      </c>
      <c r="D145" s="221"/>
      <c r="E145" s="222"/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203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17"/>
      <c r="B146" s="218"/>
      <c r="C146" s="252" t="s">
        <v>304</v>
      </c>
      <c r="D146" s="221"/>
      <c r="E146" s="222"/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203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52" t="s">
        <v>1551</v>
      </c>
      <c r="D147" s="221"/>
      <c r="E147" s="222">
        <v>102</v>
      </c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10"/>
      <c r="AA147" s="210"/>
      <c r="AB147" s="210"/>
      <c r="AC147" s="210"/>
      <c r="AD147" s="210"/>
      <c r="AE147" s="210"/>
      <c r="AF147" s="210"/>
      <c r="AG147" s="210" t="s">
        <v>203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2.5" outlineLevel="1" x14ac:dyDescent="0.2">
      <c r="A148" s="231">
        <v>26</v>
      </c>
      <c r="B148" s="232" t="s">
        <v>1146</v>
      </c>
      <c r="C148" s="250" t="s">
        <v>1147</v>
      </c>
      <c r="D148" s="233" t="s">
        <v>234</v>
      </c>
      <c r="E148" s="234">
        <v>38.35</v>
      </c>
      <c r="F148" s="235"/>
      <c r="G148" s="236">
        <f>ROUND(E148*F148,2)</f>
        <v>0</v>
      </c>
      <c r="H148" s="235"/>
      <c r="I148" s="236">
        <f>ROUND(E148*H148,2)</f>
        <v>0</v>
      </c>
      <c r="J148" s="235"/>
      <c r="K148" s="236">
        <f>ROUND(E148*J148,2)</f>
        <v>0</v>
      </c>
      <c r="L148" s="236">
        <v>21</v>
      </c>
      <c r="M148" s="236">
        <f>G148*(1+L148/100)</f>
        <v>0</v>
      </c>
      <c r="N148" s="234">
        <v>7.6000000000000004E-4</v>
      </c>
      <c r="O148" s="234">
        <f>ROUND(E148*N148,2)</f>
        <v>0.03</v>
      </c>
      <c r="P148" s="234">
        <v>0</v>
      </c>
      <c r="Q148" s="234">
        <f>ROUND(E148*P148,2)</f>
        <v>0</v>
      </c>
      <c r="R148" s="236" t="s">
        <v>249</v>
      </c>
      <c r="S148" s="236" t="s">
        <v>196</v>
      </c>
      <c r="T148" s="237" t="s">
        <v>196</v>
      </c>
      <c r="U148" s="220">
        <v>0.311</v>
      </c>
      <c r="V148" s="220">
        <f>ROUND(E148*U148,2)</f>
        <v>11.93</v>
      </c>
      <c r="W148" s="220"/>
      <c r="X148" s="220" t="s">
        <v>197</v>
      </c>
      <c r="Y148" s="220" t="s">
        <v>198</v>
      </c>
      <c r="Z148" s="210"/>
      <c r="AA148" s="210"/>
      <c r="AB148" s="210"/>
      <c r="AC148" s="210"/>
      <c r="AD148" s="210"/>
      <c r="AE148" s="210"/>
      <c r="AF148" s="210"/>
      <c r="AG148" s="210" t="s">
        <v>199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52" t="s">
        <v>1552</v>
      </c>
      <c r="D149" s="221"/>
      <c r="E149" s="222"/>
      <c r="F149" s="220"/>
      <c r="G149" s="22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203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17"/>
      <c r="B150" s="218"/>
      <c r="C150" s="252" t="s">
        <v>304</v>
      </c>
      <c r="D150" s="221"/>
      <c r="E150" s="222"/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203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52" t="s">
        <v>1553</v>
      </c>
      <c r="D151" s="221"/>
      <c r="E151" s="222">
        <v>26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203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52" t="s">
        <v>1554</v>
      </c>
      <c r="D152" s="221"/>
      <c r="E152" s="222">
        <v>10.35</v>
      </c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203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17"/>
      <c r="B153" s="218"/>
      <c r="C153" s="252" t="s">
        <v>1535</v>
      </c>
      <c r="D153" s="221"/>
      <c r="E153" s="222"/>
      <c r="F153" s="220"/>
      <c r="G153" s="22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203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17"/>
      <c r="B154" s="218"/>
      <c r="C154" s="252" t="s">
        <v>1555</v>
      </c>
      <c r="D154" s="221"/>
      <c r="E154" s="222">
        <v>2</v>
      </c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203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22.5" outlineLevel="1" x14ac:dyDescent="0.2">
      <c r="A155" s="231">
        <v>27</v>
      </c>
      <c r="B155" s="232" t="s">
        <v>1556</v>
      </c>
      <c r="C155" s="250" t="s">
        <v>1557</v>
      </c>
      <c r="D155" s="233" t="s">
        <v>327</v>
      </c>
      <c r="E155" s="234">
        <v>26</v>
      </c>
      <c r="F155" s="235"/>
      <c r="G155" s="236">
        <f>ROUND(E155*F155,2)</f>
        <v>0</v>
      </c>
      <c r="H155" s="235"/>
      <c r="I155" s="236">
        <f>ROUND(E155*H155,2)</f>
        <v>0</v>
      </c>
      <c r="J155" s="235"/>
      <c r="K155" s="236">
        <f>ROUND(E155*J155,2)</f>
        <v>0</v>
      </c>
      <c r="L155" s="236">
        <v>21</v>
      </c>
      <c r="M155" s="236">
        <f>G155*(1+L155/100)</f>
        <v>0</v>
      </c>
      <c r="N155" s="234">
        <v>9.9709999999999993E-2</v>
      </c>
      <c r="O155" s="234">
        <f>ROUND(E155*N155,2)</f>
        <v>2.59</v>
      </c>
      <c r="P155" s="234">
        <v>0</v>
      </c>
      <c r="Q155" s="234">
        <f>ROUND(E155*P155,2)</f>
        <v>0</v>
      </c>
      <c r="R155" s="236" t="s">
        <v>249</v>
      </c>
      <c r="S155" s="236" t="s">
        <v>196</v>
      </c>
      <c r="T155" s="237" t="s">
        <v>196</v>
      </c>
      <c r="U155" s="220">
        <v>0.11899999999999999</v>
      </c>
      <c r="V155" s="220">
        <f>ROUND(E155*U155,2)</f>
        <v>3.09</v>
      </c>
      <c r="W155" s="220"/>
      <c r="X155" s="220" t="s">
        <v>197</v>
      </c>
      <c r="Y155" s="220" t="s">
        <v>198</v>
      </c>
      <c r="Z155" s="210"/>
      <c r="AA155" s="210"/>
      <c r="AB155" s="210"/>
      <c r="AC155" s="210"/>
      <c r="AD155" s="210"/>
      <c r="AE155" s="210"/>
      <c r="AF155" s="210"/>
      <c r="AG155" s="210" t="s">
        <v>228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2" x14ac:dyDescent="0.2">
      <c r="A156" s="217"/>
      <c r="B156" s="218"/>
      <c r="C156" s="251" t="s">
        <v>1558</v>
      </c>
      <c r="D156" s="239"/>
      <c r="E156" s="239"/>
      <c r="F156" s="239"/>
      <c r="G156" s="239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201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2" x14ac:dyDescent="0.2">
      <c r="A157" s="217"/>
      <c r="B157" s="218"/>
      <c r="C157" s="252" t="s">
        <v>1559</v>
      </c>
      <c r="D157" s="221"/>
      <c r="E157" s="222"/>
      <c r="F157" s="220"/>
      <c r="G157" s="220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20"/>
      <c r="Z157" s="210"/>
      <c r="AA157" s="210"/>
      <c r="AB157" s="210"/>
      <c r="AC157" s="210"/>
      <c r="AD157" s="210"/>
      <c r="AE157" s="210"/>
      <c r="AF157" s="210"/>
      <c r="AG157" s="210" t="s">
        <v>203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">
      <c r="A158" s="217"/>
      <c r="B158" s="218"/>
      <c r="C158" s="252" t="s">
        <v>304</v>
      </c>
      <c r="D158" s="221"/>
      <c r="E158" s="222"/>
      <c r="F158" s="220"/>
      <c r="G158" s="220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203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">
      <c r="A159" s="217"/>
      <c r="B159" s="218"/>
      <c r="C159" s="252" t="s">
        <v>1560</v>
      </c>
      <c r="D159" s="221"/>
      <c r="E159" s="222">
        <v>13</v>
      </c>
      <c r="F159" s="220"/>
      <c r="G159" s="220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20"/>
      <c r="Z159" s="210"/>
      <c r="AA159" s="210"/>
      <c r="AB159" s="210"/>
      <c r="AC159" s="210"/>
      <c r="AD159" s="210"/>
      <c r="AE159" s="210"/>
      <c r="AF159" s="210"/>
      <c r="AG159" s="210" t="s">
        <v>203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17"/>
      <c r="B160" s="218"/>
      <c r="C160" s="268" t="s">
        <v>1561</v>
      </c>
      <c r="D160" s="266"/>
      <c r="E160" s="267">
        <v>13</v>
      </c>
      <c r="F160" s="220"/>
      <c r="G160" s="22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203</v>
      </c>
      <c r="AH160" s="210">
        <v>1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17"/>
      <c r="B161" s="218"/>
      <c r="C161" s="265" t="s">
        <v>1562</v>
      </c>
      <c r="D161" s="263"/>
      <c r="E161" s="264">
        <v>13</v>
      </c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203</v>
      </c>
      <c r="AH161" s="210">
        <v>4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31">
        <v>28</v>
      </c>
      <c r="B162" s="232" t="s">
        <v>325</v>
      </c>
      <c r="C162" s="250" t="s">
        <v>326</v>
      </c>
      <c r="D162" s="233" t="s">
        <v>327</v>
      </c>
      <c r="E162" s="234">
        <v>223</v>
      </c>
      <c r="F162" s="235"/>
      <c r="G162" s="236">
        <f>ROUND(E162*F162,2)</f>
        <v>0</v>
      </c>
      <c r="H162" s="235"/>
      <c r="I162" s="236">
        <f>ROUND(E162*H162,2)</f>
        <v>0</v>
      </c>
      <c r="J162" s="235"/>
      <c r="K162" s="236">
        <f>ROUND(E162*J162,2)</f>
        <v>0</v>
      </c>
      <c r="L162" s="236">
        <v>21</v>
      </c>
      <c r="M162" s="236">
        <f>G162*(1+L162/100)</f>
        <v>0</v>
      </c>
      <c r="N162" s="234">
        <v>4.3E-3</v>
      </c>
      <c r="O162" s="234">
        <f>ROUND(E162*N162,2)</f>
        <v>0.96</v>
      </c>
      <c r="P162" s="234">
        <v>0</v>
      </c>
      <c r="Q162" s="234">
        <f>ROUND(E162*P162,2)</f>
        <v>0</v>
      </c>
      <c r="R162" s="236" t="s">
        <v>249</v>
      </c>
      <c r="S162" s="236" t="s">
        <v>196</v>
      </c>
      <c r="T162" s="237" t="s">
        <v>196</v>
      </c>
      <c r="U162" s="220">
        <v>0.20799999999999999</v>
      </c>
      <c r="V162" s="220">
        <f>ROUND(E162*U162,2)</f>
        <v>46.38</v>
      </c>
      <c r="W162" s="220"/>
      <c r="X162" s="220" t="s">
        <v>197</v>
      </c>
      <c r="Y162" s="220" t="s">
        <v>198</v>
      </c>
      <c r="Z162" s="210"/>
      <c r="AA162" s="210"/>
      <c r="AB162" s="210"/>
      <c r="AC162" s="210"/>
      <c r="AD162" s="210"/>
      <c r="AE162" s="210"/>
      <c r="AF162" s="210"/>
      <c r="AG162" s="210" t="s">
        <v>199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17"/>
      <c r="B163" s="218"/>
      <c r="C163" s="251" t="s">
        <v>328</v>
      </c>
      <c r="D163" s="239"/>
      <c r="E163" s="239"/>
      <c r="F163" s="239"/>
      <c r="G163" s="239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201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">
      <c r="A164" s="217"/>
      <c r="B164" s="218"/>
      <c r="C164" s="252" t="s">
        <v>329</v>
      </c>
      <c r="D164" s="221"/>
      <c r="E164" s="222"/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203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17"/>
      <c r="B165" s="218"/>
      <c r="C165" s="252" t="s">
        <v>1563</v>
      </c>
      <c r="D165" s="221"/>
      <c r="E165" s="222">
        <v>236</v>
      </c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203</v>
      </c>
      <c r="AH165" s="210">
        <v>5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17"/>
      <c r="B166" s="218"/>
      <c r="C166" s="252" t="s">
        <v>1564</v>
      </c>
      <c r="D166" s="221"/>
      <c r="E166" s="222"/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203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">
      <c r="A167" s="217"/>
      <c r="B167" s="218"/>
      <c r="C167" s="252" t="s">
        <v>1565</v>
      </c>
      <c r="D167" s="221"/>
      <c r="E167" s="222"/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203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17"/>
      <c r="B168" s="218"/>
      <c r="C168" s="252" t="s">
        <v>1566</v>
      </c>
      <c r="D168" s="221"/>
      <c r="E168" s="222">
        <v>-13</v>
      </c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203</v>
      </c>
      <c r="AH168" s="210">
        <v>5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31">
        <v>29</v>
      </c>
      <c r="B169" s="232" t="s">
        <v>331</v>
      </c>
      <c r="C169" s="250" t="s">
        <v>332</v>
      </c>
      <c r="D169" s="233" t="s">
        <v>327</v>
      </c>
      <c r="E169" s="234">
        <v>236</v>
      </c>
      <c r="F169" s="235"/>
      <c r="G169" s="236">
        <f>ROUND(E169*F169,2)</f>
        <v>0</v>
      </c>
      <c r="H169" s="235"/>
      <c r="I169" s="236">
        <f>ROUND(E169*H169,2)</f>
        <v>0</v>
      </c>
      <c r="J169" s="235"/>
      <c r="K169" s="236">
        <f>ROUND(E169*J169,2)</f>
        <v>0</v>
      </c>
      <c r="L169" s="236">
        <v>21</v>
      </c>
      <c r="M169" s="236">
        <f>G169*(1+L169/100)</f>
        <v>0</v>
      </c>
      <c r="N169" s="234">
        <v>1.0000000000000001E-5</v>
      </c>
      <c r="O169" s="234">
        <f>ROUND(E169*N169,2)</f>
        <v>0</v>
      </c>
      <c r="P169" s="234">
        <v>0</v>
      </c>
      <c r="Q169" s="234">
        <f>ROUND(E169*P169,2)</f>
        <v>0</v>
      </c>
      <c r="R169" s="236" t="s">
        <v>249</v>
      </c>
      <c r="S169" s="236" t="s">
        <v>196</v>
      </c>
      <c r="T169" s="237" t="s">
        <v>196</v>
      </c>
      <c r="U169" s="220">
        <v>3.5999999999999997E-2</v>
      </c>
      <c r="V169" s="220">
        <f>ROUND(E169*U169,2)</f>
        <v>8.5</v>
      </c>
      <c r="W169" s="220"/>
      <c r="X169" s="220" t="s">
        <v>197</v>
      </c>
      <c r="Y169" s="220" t="s">
        <v>198</v>
      </c>
      <c r="Z169" s="210"/>
      <c r="AA169" s="210"/>
      <c r="AB169" s="210"/>
      <c r="AC169" s="210"/>
      <c r="AD169" s="210"/>
      <c r="AE169" s="210"/>
      <c r="AF169" s="210"/>
      <c r="AG169" s="210" t="s">
        <v>199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">
      <c r="A170" s="217"/>
      <c r="B170" s="218"/>
      <c r="C170" s="251" t="s">
        <v>333</v>
      </c>
      <c r="D170" s="239"/>
      <c r="E170" s="239"/>
      <c r="F170" s="239"/>
      <c r="G170" s="239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201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17"/>
      <c r="B171" s="218"/>
      <c r="C171" s="252" t="s">
        <v>334</v>
      </c>
      <c r="D171" s="221"/>
      <c r="E171" s="222"/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203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17"/>
      <c r="B172" s="218"/>
      <c r="C172" s="252" t="s">
        <v>335</v>
      </c>
      <c r="D172" s="221"/>
      <c r="E172" s="222"/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203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52" t="s">
        <v>304</v>
      </c>
      <c r="D173" s="221"/>
      <c r="E173" s="222"/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203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52" t="s">
        <v>1567</v>
      </c>
      <c r="D174" s="221"/>
      <c r="E174" s="222">
        <v>84.6</v>
      </c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203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17"/>
      <c r="B175" s="218"/>
      <c r="C175" s="252" t="s">
        <v>1568</v>
      </c>
      <c r="D175" s="221"/>
      <c r="E175" s="222">
        <v>7.9</v>
      </c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203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22.5" outlineLevel="3" x14ac:dyDescent="0.2">
      <c r="A176" s="217"/>
      <c r="B176" s="218"/>
      <c r="C176" s="252" t="s">
        <v>1569</v>
      </c>
      <c r="D176" s="221"/>
      <c r="E176" s="222">
        <v>21.3</v>
      </c>
      <c r="F176" s="220"/>
      <c r="G176" s="220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20"/>
      <c r="Z176" s="210"/>
      <c r="AA176" s="210"/>
      <c r="AB176" s="210"/>
      <c r="AC176" s="210"/>
      <c r="AD176" s="210"/>
      <c r="AE176" s="210"/>
      <c r="AF176" s="210"/>
      <c r="AG176" s="210" t="s">
        <v>203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">
      <c r="A177" s="217"/>
      <c r="B177" s="218"/>
      <c r="C177" s="252" t="s">
        <v>306</v>
      </c>
      <c r="D177" s="221"/>
      <c r="E177" s="222"/>
      <c r="F177" s="220"/>
      <c r="G177" s="22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203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17"/>
      <c r="B178" s="218"/>
      <c r="C178" s="252" t="s">
        <v>1570</v>
      </c>
      <c r="D178" s="221"/>
      <c r="E178" s="222">
        <v>7.9</v>
      </c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203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17"/>
      <c r="B179" s="218"/>
      <c r="C179" s="252" t="s">
        <v>306</v>
      </c>
      <c r="D179" s="221"/>
      <c r="E179" s="222"/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10"/>
      <c r="AA179" s="210"/>
      <c r="AB179" s="210"/>
      <c r="AC179" s="210"/>
      <c r="AD179" s="210"/>
      <c r="AE179" s="210"/>
      <c r="AF179" s="210"/>
      <c r="AG179" s="210" t="s">
        <v>203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17"/>
      <c r="B180" s="218"/>
      <c r="C180" s="252" t="s">
        <v>1565</v>
      </c>
      <c r="D180" s="221"/>
      <c r="E180" s="222"/>
      <c r="F180" s="220"/>
      <c r="G180" s="220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203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17"/>
      <c r="B181" s="218"/>
      <c r="C181" s="252" t="s">
        <v>1571</v>
      </c>
      <c r="D181" s="221"/>
      <c r="E181" s="222">
        <v>13</v>
      </c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203</v>
      </c>
      <c r="AH181" s="210">
        <v>5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17"/>
      <c r="B182" s="218"/>
      <c r="C182" s="252" t="s">
        <v>306</v>
      </c>
      <c r="D182" s="221"/>
      <c r="E182" s="222"/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203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17"/>
      <c r="B183" s="218"/>
      <c r="C183" s="252" t="s">
        <v>1572</v>
      </c>
      <c r="D183" s="221"/>
      <c r="E183" s="222"/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203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ht="22.5" outlineLevel="3" x14ac:dyDescent="0.2">
      <c r="A184" s="217"/>
      <c r="B184" s="218"/>
      <c r="C184" s="252" t="s">
        <v>1573</v>
      </c>
      <c r="D184" s="221"/>
      <c r="E184" s="222">
        <v>4.8</v>
      </c>
      <c r="F184" s="220"/>
      <c r="G184" s="22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203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">
      <c r="A185" s="217"/>
      <c r="B185" s="218"/>
      <c r="C185" s="252" t="s">
        <v>1567</v>
      </c>
      <c r="D185" s="221"/>
      <c r="E185" s="222">
        <v>84.6</v>
      </c>
      <c r="F185" s="220"/>
      <c r="G185" s="22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10"/>
      <c r="AA185" s="210"/>
      <c r="AB185" s="210"/>
      <c r="AC185" s="210"/>
      <c r="AD185" s="210"/>
      <c r="AE185" s="210"/>
      <c r="AF185" s="210"/>
      <c r="AG185" s="210" t="s">
        <v>203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22.5" outlineLevel="3" x14ac:dyDescent="0.2">
      <c r="A186" s="217"/>
      <c r="B186" s="218"/>
      <c r="C186" s="252" t="s">
        <v>1574</v>
      </c>
      <c r="D186" s="221"/>
      <c r="E186" s="222">
        <v>6</v>
      </c>
      <c r="F186" s="220"/>
      <c r="G186" s="22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10"/>
      <c r="AA186" s="210"/>
      <c r="AB186" s="210"/>
      <c r="AC186" s="210"/>
      <c r="AD186" s="210"/>
      <c r="AE186" s="210"/>
      <c r="AF186" s="210"/>
      <c r="AG186" s="210" t="s">
        <v>203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ht="22.5" outlineLevel="3" x14ac:dyDescent="0.2">
      <c r="A187" s="217"/>
      <c r="B187" s="218"/>
      <c r="C187" s="252" t="s">
        <v>1575</v>
      </c>
      <c r="D187" s="221"/>
      <c r="E187" s="222">
        <v>5.9</v>
      </c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203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31">
        <v>30</v>
      </c>
      <c r="B188" s="232" t="s">
        <v>341</v>
      </c>
      <c r="C188" s="250" t="s">
        <v>342</v>
      </c>
      <c r="D188" s="233" t="s">
        <v>327</v>
      </c>
      <c r="E188" s="234">
        <v>249</v>
      </c>
      <c r="F188" s="235"/>
      <c r="G188" s="236">
        <f>ROUND(E188*F188,2)</f>
        <v>0</v>
      </c>
      <c r="H188" s="235"/>
      <c r="I188" s="236">
        <f>ROUND(E188*H188,2)</f>
        <v>0</v>
      </c>
      <c r="J188" s="235"/>
      <c r="K188" s="236">
        <f>ROUND(E188*J188,2)</f>
        <v>0</v>
      </c>
      <c r="L188" s="236">
        <v>21</v>
      </c>
      <c r="M188" s="236">
        <f>G188*(1+L188/100)</f>
        <v>0</v>
      </c>
      <c r="N188" s="234">
        <v>0</v>
      </c>
      <c r="O188" s="234">
        <f>ROUND(E188*N188,2)</f>
        <v>0</v>
      </c>
      <c r="P188" s="234">
        <v>0</v>
      </c>
      <c r="Q188" s="234">
        <f>ROUND(E188*P188,2)</f>
        <v>0</v>
      </c>
      <c r="R188" s="236" t="s">
        <v>249</v>
      </c>
      <c r="S188" s="236" t="s">
        <v>196</v>
      </c>
      <c r="T188" s="237" t="s">
        <v>196</v>
      </c>
      <c r="U188" s="220">
        <v>6.7000000000000004E-2</v>
      </c>
      <c r="V188" s="220">
        <f>ROUND(E188*U188,2)</f>
        <v>16.68</v>
      </c>
      <c r="W188" s="220"/>
      <c r="X188" s="220" t="s">
        <v>197</v>
      </c>
      <c r="Y188" s="220" t="s">
        <v>198</v>
      </c>
      <c r="Z188" s="210"/>
      <c r="AA188" s="210"/>
      <c r="AB188" s="210"/>
      <c r="AC188" s="210"/>
      <c r="AD188" s="210"/>
      <c r="AE188" s="210"/>
      <c r="AF188" s="210"/>
      <c r="AG188" s="210" t="s">
        <v>199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">
      <c r="A189" s="217"/>
      <c r="B189" s="218"/>
      <c r="C189" s="251" t="s">
        <v>343</v>
      </c>
      <c r="D189" s="239"/>
      <c r="E189" s="239"/>
      <c r="F189" s="239"/>
      <c r="G189" s="239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10"/>
      <c r="AA189" s="210"/>
      <c r="AB189" s="210"/>
      <c r="AC189" s="210"/>
      <c r="AD189" s="210"/>
      <c r="AE189" s="210"/>
      <c r="AF189" s="210"/>
      <c r="AG189" s="210" t="s">
        <v>201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">
      <c r="A190" s="217"/>
      <c r="B190" s="218"/>
      <c r="C190" s="252" t="s">
        <v>344</v>
      </c>
      <c r="D190" s="221"/>
      <c r="E190" s="222"/>
      <c r="F190" s="220"/>
      <c r="G190" s="220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10"/>
      <c r="AA190" s="210"/>
      <c r="AB190" s="210"/>
      <c r="AC190" s="210"/>
      <c r="AD190" s="210"/>
      <c r="AE190" s="210"/>
      <c r="AF190" s="210"/>
      <c r="AG190" s="210" t="s">
        <v>203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">
      <c r="A191" s="217"/>
      <c r="B191" s="218"/>
      <c r="C191" s="252" t="s">
        <v>335</v>
      </c>
      <c r="D191" s="221"/>
      <c r="E191" s="222"/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20"/>
      <c r="Z191" s="210"/>
      <c r="AA191" s="210"/>
      <c r="AB191" s="210"/>
      <c r="AC191" s="210"/>
      <c r="AD191" s="210"/>
      <c r="AE191" s="210"/>
      <c r="AF191" s="210"/>
      <c r="AG191" s="210" t="s">
        <v>203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">
      <c r="A192" s="217"/>
      <c r="B192" s="218"/>
      <c r="C192" s="252" t="s">
        <v>1563</v>
      </c>
      <c r="D192" s="221"/>
      <c r="E192" s="222">
        <v>236</v>
      </c>
      <c r="F192" s="220"/>
      <c r="G192" s="22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10"/>
      <c r="AA192" s="210"/>
      <c r="AB192" s="210"/>
      <c r="AC192" s="210"/>
      <c r="AD192" s="210"/>
      <c r="AE192" s="210"/>
      <c r="AF192" s="210"/>
      <c r="AG192" s="210" t="s">
        <v>203</v>
      </c>
      <c r="AH192" s="210">
        <v>5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">
      <c r="A193" s="217"/>
      <c r="B193" s="218"/>
      <c r="C193" s="252" t="s">
        <v>1576</v>
      </c>
      <c r="D193" s="221"/>
      <c r="E193" s="222"/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203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">
      <c r="A194" s="217"/>
      <c r="B194" s="218"/>
      <c r="C194" s="252" t="s">
        <v>1571</v>
      </c>
      <c r="D194" s="221"/>
      <c r="E194" s="222">
        <v>13</v>
      </c>
      <c r="F194" s="220"/>
      <c r="G194" s="220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203</v>
      </c>
      <c r="AH194" s="210">
        <v>5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31">
        <v>31</v>
      </c>
      <c r="B195" s="232" t="s">
        <v>345</v>
      </c>
      <c r="C195" s="250" t="s">
        <v>346</v>
      </c>
      <c r="D195" s="233" t="s">
        <v>327</v>
      </c>
      <c r="E195" s="234">
        <v>249</v>
      </c>
      <c r="F195" s="235"/>
      <c r="G195" s="236">
        <f>ROUND(E195*F195,2)</f>
        <v>0</v>
      </c>
      <c r="H195" s="235"/>
      <c r="I195" s="236">
        <f>ROUND(E195*H195,2)</f>
        <v>0</v>
      </c>
      <c r="J195" s="235"/>
      <c r="K195" s="236">
        <f>ROUND(E195*J195,2)</f>
        <v>0</v>
      </c>
      <c r="L195" s="236">
        <v>21</v>
      </c>
      <c r="M195" s="236">
        <f>G195*(1+L195/100)</f>
        <v>0</v>
      </c>
      <c r="N195" s="234">
        <v>0</v>
      </c>
      <c r="O195" s="234">
        <f>ROUND(E195*N195,2)</f>
        <v>0</v>
      </c>
      <c r="P195" s="234">
        <v>0</v>
      </c>
      <c r="Q195" s="234">
        <f>ROUND(E195*P195,2)</f>
        <v>0</v>
      </c>
      <c r="R195" s="236" t="s">
        <v>249</v>
      </c>
      <c r="S195" s="236" t="s">
        <v>196</v>
      </c>
      <c r="T195" s="237" t="s">
        <v>196</v>
      </c>
      <c r="U195" s="220">
        <v>3.6999999999999998E-2</v>
      </c>
      <c r="V195" s="220">
        <f>ROUND(E195*U195,2)</f>
        <v>9.2100000000000009</v>
      </c>
      <c r="W195" s="220"/>
      <c r="X195" s="220" t="s">
        <v>197</v>
      </c>
      <c r="Y195" s="220" t="s">
        <v>198</v>
      </c>
      <c r="Z195" s="210"/>
      <c r="AA195" s="210"/>
      <c r="AB195" s="210"/>
      <c r="AC195" s="210"/>
      <c r="AD195" s="210"/>
      <c r="AE195" s="210"/>
      <c r="AF195" s="210"/>
      <c r="AG195" s="210" t="s">
        <v>199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">
      <c r="A196" s="217"/>
      <c r="B196" s="218"/>
      <c r="C196" s="251" t="s">
        <v>347</v>
      </c>
      <c r="D196" s="239"/>
      <c r="E196" s="239"/>
      <c r="F196" s="239"/>
      <c r="G196" s="239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201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">
      <c r="A197" s="217"/>
      <c r="B197" s="218"/>
      <c r="C197" s="252" t="s">
        <v>348</v>
      </c>
      <c r="D197" s="221"/>
      <c r="E197" s="222"/>
      <c r="F197" s="220"/>
      <c r="G197" s="220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20"/>
      <c r="Z197" s="210"/>
      <c r="AA197" s="210"/>
      <c r="AB197" s="210"/>
      <c r="AC197" s="210"/>
      <c r="AD197" s="210"/>
      <c r="AE197" s="210"/>
      <c r="AF197" s="210"/>
      <c r="AG197" s="210" t="s">
        <v>203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">
      <c r="A198" s="217"/>
      <c r="B198" s="218"/>
      <c r="C198" s="252" t="s">
        <v>335</v>
      </c>
      <c r="D198" s="221"/>
      <c r="E198" s="222"/>
      <c r="F198" s="220"/>
      <c r="G198" s="22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10"/>
      <c r="AA198" s="210"/>
      <c r="AB198" s="210"/>
      <c r="AC198" s="210"/>
      <c r="AD198" s="210"/>
      <c r="AE198" s="210"/>
      <c r="AF198" s="210"/>
      <c r="AG198" s="210" t="s">
        <v>203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">
      <c r="A199" s="217"/>
      <c r="B199" s="218"/>
      <c r="C199" s="252" t="s">
        <v>1577</v>
      </c>
      <c r="D199" s="221"/>
      <c r="E199" s="222">
        <v>249</v>
      </c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10"/>
      <c r="AA199" s="210"/>
      <c r="AB199" s="210"/>
      <c r="AC199" s="210"/>
      <c r="AD199" s="210"/>
      <c r="AE199" s="210"/>
      <c r="AF199" s="210"/>
      <c r="AG199" s="210" t="s">
        <v>203</v>
      </c>
      <c r="AH199" s="210">
        <v>5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31">
        <v>32</v>
      </c>
      <c r="B200" s="232" t="s">
        <v>1578</v>
      </c>
      <c r="C200" s="250" t="s">
        <v>1579</v>
      </c>
      <c r="D200" s="233" t="s">
        <v>352</v>
      </c>
      <c r="E200" s="234">
        <v>0.1326</v>
      </c>
      <c r="F200" s="235"/>
      <c r="G200" s="236">
        <f>ROUND(E200*F200,2)</f>
        <v>0</v>
      </c>
      <c r="H200" s="235"/>
      <c r="I200" s="236">
        <f>ROUND(E200*H200,2)</f>
        <v>0</v>
      </c>
      <c r="J200" s="235"/>
      <c r="K200" s="236">
        <f>ROUND(E200*J200,2)</f>
        <v>0</v>
      </c>
      <c r="L200" s="236">
        <v>21</v>
      </c>
      <c r="M200" s="236">
        <f>G200*(1+L200/100)</f>
        <v>0</v>
      </c>
      <c r="N200" s="234">
        <v>1</v>
      </c>
      <c r="O200" s="234">
        <f>ROUND(E200*N200,2)</f>
        <v>0.13</v>
      </c>
      <c r="P200" s="234">
        <v>0</v>
      </c>
      <c r="Q200" s="234">
        <f>ROUND(E200*P200,2)</f>
        <v>0</v>
      </c>
      <c r="R200" s="236" t="s">
        <v>546</v>
      </c>
      <c r="S200" s="236" t="s">
        <v>196</v>
      </c>
      <c r="T200" s="237" t="s">
        <v>196</v>
      </c>
      <c r="U200" s="220">
        <v>0</v>
      </c>
      <c r="V200" s="220">
        <f>ROUND(E200*U200,2)</f>
        <v>0</v>
      </c>
      <c r="W200" s="220"/>
      <c r="X200" s="220" t="s">
        <v>547</v>
      </c>
      <c r="Y200" s="220" t="s">
        <v>198</v>
      </c>
      <c r="Z200" s="210"/>
      <c r="AA200" s="210"/>
      <c r="AB200" s="210"/>
      <c r="AC200" s="210"/>
      <c r="AD200" s="210"/>
      <c r="AE200" s="210"/>
      <c r="AF200" s="210"/>
      <c r="AG200" s="210" t="s">
        <v>590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2" x14ac:dyDescent="0.2">
      <c r="A201" s="217"/>
      <c r="B201" s="218"/>
      <c r="C201" s="252" t="s">
        <v>1580</v>
      </c>
      <c r="D201" s="221"/>
      <c r="E201" s="222"/>
      <c r="F201" s="220"/>
      <c r="G201" s="220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10"/>
      <c r="AA201" s="210"/>
      <c r="AB201" s="210"/>
      <c r="AC201" s="210"/>
      <c r="AD201" s="210"/>
      <c r="AE201" s="210"/>
      <c r="AF201" s="210"/>
      <c r="AG201" s="210" t="s">
        <v>203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">
      <c r="A202" s="217"/>
      <c r="B202" s="218"/>
      <c r="C202" s="252" t="s">
        <v>1581</v>
      </c>
      <c r="D202" s="221"/>
      <c r="E202" s="222"/>
      <c r="F202" s="220"/>
      <c r="G202" s="22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203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">
      <c r="A203" s="217"/>
      <c r="B203" s="218"/>
      <c r="C203" s="261" t="s">
        <v>466</v>
      </c>
      <c r="D203" s="259"/>
      <c r="E203" s="260"/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10"/>
      <c r="AA203" s="210"/>
      <c r="AB203" s="210"/>
      <c r="AC203" s="210"/>
      <c r="AD203" s="210"/>
      <c r="AE203" s="210"/>
      <c r="AF203" s="210"/>
      <c r="AG203" s="210" t="s">
        <v>203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">
      <c r="A204" s="217"/>
      <c r="B204" s="218"/>
      <c r="C204" s="262" t="s">
        <v>1582</v>
      </c>
      <c r="D204" s="259"/>
      <c r="E204" s="260">
        <v>5.1000000000000004E-3</v>
      </c>
      <c r="F204" s="220"/>
      <c r="G204" s="220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10"/>
      <c r="AA204" s="210"/>
      <c r="AB204" s="210"/>
      <c r="AC204" s="210"/>
      <c r="AD204" s="210"/>
      <c r="AE204" s="210"/>
      <c r="AF204" s="210"/>
      <c r="AG204" s="210" t="s">
        <v>203</v>
      </c>
      <c r="AH204" s="210">
        <v>2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">
      <c r="A205" s="217"/>
      <c r="B205" s="218"/>
      <c r="C205" s="261" t="s">
        <v>468</v>
      </c>
      <c r="D205" s="259"/>
      <c r="E205" s="260"/>
      <c r="F205" s="220"/>
      <c r="G205" s="220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10"/>
      <c r="AA205" s="210"/>
      <c r="AB205" s="210"/>
      <c r="AC205" s="210"/>
      <c r="AD205" s="210"/>
      <c r="AE205" s="210"/>
      <c r="AF205" s="210"/>
      <c r="AG205" s="210" t="s">
        <v>203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">
      <c r="A206" s="217"/>
      <c r="B206" s="218"/>
      <c r="C206" s="252" t="s">
        <v>1583</v>
      </c>
      <c r="D206" s="221"/>
      <c r="E206" s="222">
        <v>0.1326</v>
      </c>
      <c r="F206" s="220"/>
      <c r="G206" s="22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203</v>
      </c>
      <c r="AH206" s="210">
        <v>5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x14ac:dyDescent="0.2">
      <c r="A207" s="224" t="s">
        <v>190</v>
      </c>
      <c r="B207" s="225" t="s">
        <v>152</v>
      </c>
      <c r="C207" s="249" t="s">
        <v>153</v>
      </c>
      <c r="D207" s="226"/>
      <c r="E207" s="227"/>
      <c r="F207" s="228"/>
      <c r="G207" s="228">
        <f>SUMIF(AG208:AG212,"&lt;&gt;NOR",G208:G212)</f>
        <v>0</v>
      </c>
      <c r="H207" s="228"/>
      <c r="I207" s="228">
        <f>SUM(I208:I212)</f>
        <v>0</v>
      </c>
      <c r="J207" s="228"/>
      <c r="K207" s="228">
        <f>SUM(K208:K212)</f>
        <v>0</v>
      </c>
      <c r="L207" s="228"/>
      <c r="M207" s="228">
        <f>SUM(M208:M212)</f>
        <v>0</v>
      </c>
      <c r="N207" s="227"/>
      <c r="O207" s="227">
        <f>SUM(O208:O212)</f>
        <v>0</v>
      </c>
      <c r="P207" s="227"/>
      <c r="Q207" s="227">
        <f>SUM(Q208:Q212)</f>
        <v>0</v>
      </c>
      <c r="R207" s="228"/>
      <c r="S207" s="228"/>
      <c r="T207" s="229"/>
      <c r="U207" s="223"/>
      <c r="V207" s="223">
        <f>SUM(V208:V212)</f>
        <v>3.03</v>
      </c>
      <c r="W207" s="223"/>
      <c r="X207" s="223"/>
      <c r="Y207" s="223"/>
      <c r="AG207" t="s">
        <v>191</v>
      </c>
    </row>
    <row r="208" spans="1:60" outlineLevel="1" x14ac:dyDescent="0.2">
      <c r="A208" s="231">
        <v>33</v>
      </c>
      <c r="B208" s="232" t="s">
        <v>350</v>
      </c>
      <c r="C208" s="250" t="s">
        <v>351</v>
      </c>
      <c r="D208" s="233" t="s">
        <v>352</v>
      </c>
      <c r="E208" s="234">
        <v>189.49315999999999</v>
      </c>
      <c r="F208" s="235"/>
      <c r="G208" s="236">
        <f>ROUND(E208*F208,2)</f>
        <v>0</v>
      </c>
      <c r="H208" s="235"/>
      <c r="I208" s="236">
        <f>ROUND(E208*H208,2)</f>
        <v>0</v>
      </c>
      <c r="J208" s="235"/>
      <c r="K208" s="236">
        <f>ROUND(E208*J208,2)</f>
        <v>0</v>
      </c>
      <c r="L208" s="236">
        <v>21</v>
      </c>
      <c r="M208" s="236">
        <f>G208*(1+L208/100)</f>
        <v>0</v>
      </c>
      <c r="N208" s="234">
        <v>0</v>
      </c>
      <c r="O208" s="234">
        <f>ROUND(E208*N208,2)</f>
        <v>0</v>
      </c>
      <c r="P208" s="234">
        <v>0</v>
      </c>
      <c r="Q208" s="234">
        <f>ROUND(E208*P208,2)</f>
        <v>0</v>
      </c>
      <c r="R208" s="236" t="s">
        <v>249</v>
      </c>
      <c r="S208" s="236" t="s">
        <v>196</v>
      </c>
      <c r="T208" s="237" t="s">
        <v>196</v>
      </c>
      <c r="U208" s="220">
        <v>1.6E-2</v>
      </c>
      <c r="V208" s="220">
        <f>ROUND(E208*U208,2)</f>
        <v>3.03</v>
      </c>
      <c r="W208" s="220"/>
      <c r="X208" s="220" t="s">
        <v>353</v>
      </c>
      <c r="Y208" s="220" t="s">
        <v>198</v>
      </c>
      <c r="Z208" s="210"/>
      <c r="AA208" s="210"/>
      <c r="AB208" s="210"/>
      <c r="AC208" s="210"/>
      <c r="AD208" s="210"/>
      <c r="AE208" s="210"/>
      <c r="AF208" s="210"/>
      <c r="AG208" s="210" t="s">
        <v>606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">
      <c r="A209" s="217"/>
      <c r="B209" s="218"/>
      <c r="C209" s="251" t="s">
        <v>355</v>
      </c>
      <c r="D209" s="239"/>
      <c r="E209" s="239"/>
      <c r="F209" s="239"/>
      <c r="G209" s="239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10"/>
      <c r="AA209" s="210"/>
      <c r="AB209" s="210"/>
      <c r="AC209" s="210"/>
      <c r="AD209" s="210"/>
      <c r="AE209" s="210"/>
      <c r="AF209" s="210"/>
      <c r="AG209" s="210" t="s">
        <v>201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">
      <c r="A210" s="217"/>
      <c r="B210" s="218"/>
      <c r="C210" s="252" t="s">
        <v>356</v>
      </c>
      <c r="D210" s="221"/>
      <c r="E210" s="222"/>
      <c r="F210" s="220"/>
      <c r="G210" s="220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20"/>
      <c r="Z210" s="210"/>
      <c r="AA210" s="210"/>
      <c r="AB210" s="210"/>
      <c r="AC210" s="210"/>
      <c r="AD210" s="210"/>
      <c r="AE210" s="210"/>
      <c r="AF210" s="210"/>
      <c r="AG210" s="210" t="s">
        <v>203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">
      <c r="A211" s="217"/>
      <c r="B211" s="218"/>
      <c r="C211" s="252" t="s">
        <v>1584</v>
      </c>
      <c r="D211" s="221"/>
      <c r="E211" s="222"/>
      <c r="F211" s="220"/>
      <c r="G211" s="220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20"/>
      <c r="Z211" s="210"/>
      <c r="AA211" s="210"/>
      <c r="AB211" s="210"/>
      <c r="AC211" s="210"/>
      <c r="AD211" s="210"/>
      <c r="AE211" s="210"/>
      <c r="AF211" s="210"/>
      <c r="AG211" s="210" t="s">
        <v>203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17"/>
      <c r="B212" s="218"/>
      <c r="C212" s="252" t="s">
        <v>1585</v>
      </c>
      <c r="D212" s="221"/>
      <c r="E212" s="222">
        <v>189.49315999999999</v>
      </c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203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x14ac:dyDescent="0.2">
      <c r="A213" s="224" t="s">
        <v>190</v>
      </c>
      <c r="B213" s="225" t="s">
        <v>156</v>
      </c>
      <c r="C213" s="249" t="s">
        <v>157</v>
      </c>
      <c r="D213" s="226"/>
      <c r="E213" s="227"/>
      <c r="F213" s="228"/>
      <c r="G213" s="228">
        <f>SUMIF(AG214:AG242,"&lt;&gt;NOR",G214:G242)</f>
        <v>0</v>
      </c>
      <c r="H213" s="228"/>
      <c r="I213" s="228">
        <f>SUM(I214:I242)</f>
        <v>0</v>
      </c>
      <c r="J213" s="228"/>
      <c r="K213" s="228">
        <f>SUM(K214:K242)</f>
        <v>0</v>
      </c>
      <c r="L213" s="228"/>
      <c r="M213" s="228">
        <f>SUM(M214:M242)</f>
        <v>0</v>
      </c>
      <c r="N213" s="227"/>
      <c r="O213" s="227">
        <f>SUM(O214:O242)</f>
        <v>0</v>
      </c>
      <c r="P213" s="227"/>
      <c r="Q213" s="227">
        <f>SUM(Q214:Q242)</f>
        <v>0</v>
      </c>
      <c r="R213" s="228"/>
      <c r="S213" s="228"/>
      <c r="T213" s="229"/>
      <c r="U213" s="223"/>
      <c r="V213" s="223">
        <f>SUM(V214:V242)</f>
        <v>26.659999999999997</v>
      </c>
      <c r="W213" s="223"/>
      <c r="X213" s="223"/>
      <c r="Y213" s="223"/>
      <c r="AG213" t="s">
        <v>191</v>
      </c>
    </row>
    <row r="214" spans="1:60" ht="33.75" outlineLevel="1" x14ac:dyDescent="0.2">
      <c r="A214" s="231">
        <v>34</v>
      </c>
      <c r="B214" s="232" t="s">
        <v>1586</v>
      </c>
      <c r="C214" s="250" t="s">
        <v>1587</v>
      </c>
      <c r="D214" s="233" t="s">
        <v>352</v>
      </c>
      <c r="E214" s="234">
        <v>141.92272</v>
      </c>
      <c r="F214" s="235"/>
      <c r="G214" s="236">
        <f>ROUND(E214*F214,2)</f>
        <v>0</v>
      </c>
      <c r="H214" s="235"/>
      <c r="I214" s="236">
        <f>ROUND(E214*H214,2)</f>
        <v>0</v>
      </c>
      <c r="J214" s="235"/>
      <c r="K214" s="236">
        <f>ROUND(E214*J214,2)</f>
        <v>0</v>
      </c>
      <c r="L214" s="236">
        <v>21</v>
      </c>
      <c r="M214" s="236">
        <f>G214*(1+L214/100)</f>
        <v>0</v>
      </c>
      <c r="N214" s="234">
        <v>0</v>
      </c>
      <c r="O214" s="234">
        <f>ROUND(E214*N214,2)</f>
        <v>0</v>
      </c>
      <c r="P214" s="234">
        <v>0</v>
      </c>
      <c r="Q214" s="234">
        <f>ROUND(E214*P214,2)</f>
        <v>0</v>
      </c>
      <c r="R214" s="236" t="s">
        <v>361</v>
      </c>
      <c r="S214" s="236" t="s">
        <v>196</v>
      </c>
      <c r="T214" s="237" t="s">
        <v>196</v>
      </c>
      <c r="U214" s="220">
        <v>0</v>
      </c>
      <c r="V214" s="220">
        <f>ROUND(E214*U214,2)</f>
        <v>0</v>
      </c>
      <c r="W214" s="220"/>
      <c r="X214" s="220" t="s">
        <v>197</v>
      </c>
      <c r="Y214" s="220" t="s">
        <v>198</v>
      </c>
      <c r="Z214" s="210"/>
      <c r="AA214" s="210"/>
      <c r="AB214" s="210"/>
      <c r="AC214" s="210"/>
      <c r="AD214" s="210"/>
      <c r="AE214" s="210"/>
      <c r="AF214" s="210"/>
      <c r="AG214" s="210" t="s">
        <v>199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">
      <c r="A215" s="217"/>
      <c r="B215" s="218"/>
      <c r="C215" s="251" t="s">
        <v>362</v>
      </c>
      <c r="D215" s="239"/>
      <c r="E215" s="239"/>
      <c r="F215" s="239"/>
      <c r="G215" s="239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20"/>
      <c r="Z215" s="210"/>
      <c r="AA215" s="210"/>
      <c r="AB215" s="210"/>
      <c r="AC215" s="210"/>
      <c r="AD215" s="210"/>
      <c r="AE215" s="210"/>
      <c r="AF215" s="210"/>
      <c r="AG215" s="210" t="s">
        <v>201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">
      <c r="A216" s="217"/>
      <c r="B216" s="218"/>
      <c r="C216" s="252" t="s">
        <v>1588</v>
      </c>
      <c r="D216" s="221"/>
      <c r="E216" s="222"/>
      <c r="F216" s="220"/>
      <c r="G216" s="220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20"/>
      <c r="Z216" s="210"/>
      <c r="AA216" s="210"/>
      <c r="AB216" s="210"/>
      <c r="AC216" s="210"/>
      <c r="AD216" s="210"/>
      <c r="AE216" s="210"/>
      <c r="AF216" s="210"/>
      <c r="AG216" s="210" t="s">
        <v>203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">
      <c r="A217" s="217"/>
      <c r="B217" s="218"/>
      <c r="C217" s="252" t="s">
        <v>369</v>
      </c>
      <c r="D217" s="221"/>
      <c r="E217" s="222"/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203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17"/>
      <c r="B218" s="218"/>
      <c r="C218" s="252" t="s">
        <v>1589</v>
      </c>
      <c r="D218" s="221"/>
      <c r="E218" s="222">
        <v>129.02064999999999</v>
      </c>
      <c r="F218" s="220"/>
      <c r="G218" s="22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10"/>
      <c r="AA218" s="210"/>
      <c r="AB218" s="210"/>
      <c r="AC218" s="210"/>
      <c r="AD218" s="210"/>
      <c r="AE218" s="210"/>
      <c r="AF218" s="210"/>
      <c r="AG218" s="210" t="s">
        <v>203</v>
      </c>
      <c r="AH218" s="210">
        <v>7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">
      <c r="A219" s="217"/>
      <c r="B219" s="218"/>
      <c r="C219" s="252" t="s">
        <v>371</v>
      </c>
      <c r="D219" s="221"/>
      <c r="E219" s="222"/>
      <c r="F219" s="220"/>
      <c r="G219" s="22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20"/>
      <c r="Z219" s="210"/>
      <c r="AA219" s="210"/>
      <c r="AB219" s="210"/>
      <c r="AC219" s="210"/>
      <c r="AD219" s="210"/>
      <c r="AE219" s="210"/>
      <c r="AF219" s="210"/>
      <c r="AG219" s="210" t="s">
        <v>203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">
      <c r="A220" s="217"/>
      <c r="B220" s="218"/>
      <c r="C220" s="252" t="s">
        <v>1590</v>
      </c>
      <c r="D220" s="221"/>
      <c r="E220" s="222">
        <v>12.90207</v>
      </c>
      <c r="F220" s="220"/>
      <c r="G220" s="220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20"/>
      <c r="Z220" s="210"/>
      <c r="AA220" s="210"/>
      <c r="AB220" s="210"/>
      <c r="AC220" s="210"/>
      <c r="AD220" s="210"/>
      <c r="AE220" s="210"/>
      <c r="AF220" s="210"/>
      <c r="AG220" s="210" t="s">
        <v>203</v>
      </c>
      <c r="AH220" s="210">
        <v>7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31">
        <v>35</v>
      </c>
      <c r="B221" s="232" t="s">
        <v>379</v>
      </c>
      <c r="C221" s="250" t="s">
        <v>380</v>
      </c>
      <c r="D221" s="233" t="s">
        <v>352</v>
      </c>
      <c r="E221" s="234">
        <v>9.5343599999999995</v>
      </c>
      <c r="F221" s="235"/>
      <c r="G221" s="236">
        <f>ROUND(E221*F221,2)</f>
        <v>0</v>
      </c>
      <c r="H221" s="235"/>
      <c r="I221" s="236">
        <f>ROUND(E221*H221,2)</f>
        <v>0</v>
      </c>
      <c r="J221" s="235"/>
      <c r="K221" s="236">
        <f>ROUND(E221*J221,2)</f>
        <v>0</v>
      </c>
      <c r="L221" s="236">
        <v>21</v>
      </c>
      <c r="M221" s="236">
        <f>G221*(1+L221/100)</f>
        <v>0</v>
      </c>
      <c r="N221" s="234">
        <v>0</v>
      </c>
      <c r="O221" s="234">
        <f>ROUND(E221*N221,2)</f>
        <v>0</v>
      </c>
      <c r="P221" s="234">
        <v>0</v>
      </c>
      <c r="Q221" s="234">
        <f>ROUND(E221*P221,2)</f>
        <v>0</v>
      </c>
      <c r="R221" s="236" t="s">
        <v>381</v>
      </c>
      <c r="S221" s="236" t="s">
        <v>196</v>
      </c>
      <c r="T221" s="237" t="s">
        <v>196</v>
      </c>
      <c r="U221" s="220">
        <v>4.2000000000000003E-2</v>
      </c>
      <c r="V221" s="220">
        <f>ROUND(E221*U221,2)</f>
        <v>0.4</v>
      </c>
      <c r="W221" s="220"/>
      <c r="X221" s="220" t="s">
        <v>197</v>
      </c>
      <c r="Y221" s="220" t="s">
        <v>198</v>
      </c>
      <c r="Z221" s="210"/>
      <c r="AA221" s="210"/>
      <c r="AB221" s="210"/>
      <c r="AC221" s="210"/>
      <c r="AD221" s="210"/>
      <c r="AE221" s="210"/>
      <c r="AF221" s="210"/>
      <c r="AG221" s="210" t="s">
        <v>199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2" x14ac:dyDescent="0.2">
      <c r="A222" s="217"/>
      <c r="B222" s="218"/>
      <c r="C222" s="251" t="s">
        <v>382</v>
      </c>
      <c r="D222" s="239"/>
      <c r="E222" s="239"/>
      <c r="F222" s="239"/>
      <c r="G222" s="239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20"/>
      <c r="Z222" s="210"/>
      <c r="AA222" s="210"/>
      <c r="AB222" s="210"/>
      <c r="AC222" s="210"/>
      <c r="AD222" s="210"/>
      <c r="AE222" s="210"/>
      <c r="AF222" s="210"/>
      <c r="AG222" s="210" t="s">
        <v>201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2" x14ac:dyDescent="0.2">
      <c r="A223" s="217"/>
      <c r="B223" s="218"/>
      <c r="C223" s="252" t="s">
        <v>383</v>
      </c>
      <c r="D223" s="221"/>
      <c r="E223" s="222"/>
      <c r="F223" s="220"/>
      <c r="G223" s="220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20"/>
      <c r="Z223" s="210"/>
      <c r="AA223" s="210"/>
      <c r="AB223" s="210"/>
      <c r="AC223" s="210"/>
      <c r="AD223" s="210"/>
      <c r="AE223" s="210"/>
      <c r="AF223" s="210"/>
      <c r="AG223" s="210" t="s">
        <v>203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">
      <c r="A224" s="217"/>
      <c r="B224" s="218"/>
      <c r="C224" s="252" t="s">
        <v>384</v>
      </c>
      <c r="D224" s="221"/>
      <c r="E224" s="222"/>
      <c r="F224" s="220"/>
      <c r="G224" s="220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20"/>
      <c r="Z224" s="210"/>
      <c r="AA224" s="210"/>
      <c r="AB224" s="210"/>
      <c r="AC224" s="210"/>
      <c r="AD224" s="210"/>
      <c r="AE224" s="210"/>
      <c r="AF224" s="210"/>
      <c r="AG224" s="210" t="s">
        <v>203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">
      <c r="A225" s="217"/>
      <c r="B225" s="218"/>
      <c r="C225" s="252" t="s">
        <v>1591</v>
      </c>
      <c r="D225" s="221"/>
      <c r="E225" s="222">
        <v>2.145</v>
      </c>
      <c r="F225" s="220"/>
      <c r="G225" s="220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20"/>
      <c r="Z225" s="210"/>
      <c r="AA225" s="210"/>
      <c r="AB225" s="210"/>
      <c r="AC225" s="210"/>
      <c r="AD225" s="210"/>
      <c r="AE225" s="210"/>
      <c r="AF225" s="210"/>
      <c r="AG225" s="210" t="s">
        <v>203</v>
      </c>
      <c r="AH225" s="210">
        <v>7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">
      <c r="A226" s="217"/>
      <c r="B226" s="218"/>
      <c r="C226" s="252" t="s">
        <v>386</v>
      </c>
      <c r="D226" s="221"/>
      <c r="E226" s="222"/>
      <c r="F226" s="220"/>
      <c r="G226" s="220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10"/>
      <c r="AA226" s="210"/>
      <c r="AB226" s="210"/>
      <c r="AC226" s="210"/>
      <c r="AD226" s="210"/>
      <c r="AE226" s="210"/>
      <c r="AF226" s="210"/>
      <c r="AG226" s="210" t="s">
        <v>203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">
      <c r="A227" s="217"/>
      <c r="B227" s="218"/>
      <c r="C227" s="252" t="s">
        <v>387</v>
      </c>
      <c r="D227" s="221"/>
      <c r="E227" s="222"/>
      <c r="F227" s="220"/>
      <c r="G227" s="220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20"/>
      <c r="Z227" s="210"/>
      <c r="AA227" s="210"/>
      <c r="AB227" s="210"/>
      <c r="AC227" s="210"/>
      <c r="AD227" s="210"/>
      <c r="AE227" s="210"/>
      <c r="AF227" s="210"/>
      <c r="AG227" s="210" t="s">
        <v>203</v>
      </c>
      <c r="AH227" s="210">
        <v>7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">
      <c r="A228" s="217"/>
      <c r="B228" s="218"/>
      <c r="C228" s="252" t="s">
        <v>1592</v>
      </c>
      <c r="D228" s="221"/>
      <c r="E228" s="222">
        <v>7.3893599999999999</v>
      </c>
      <c r="F228" s="220"/>
      <c r="G228" s="220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20"/>
      <c r="Z228" s="210"/>
      <c r="AA228" s="210"/>
      <c r="AB228" s="210"/>
      <c r="AC228" s="210"/>
      <c r="AD228" s="210"/>
      <c r="AE228" s="210"/>
      <c r="AF228" s="210"/>
      <c r="AG228" s="210" t="s">
        <v>203</v>
      </c>
      <c r="AH228" s="210">
        <v>7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31">
        <v>36</v>
      </c>
      <c r="B229" s="232" t="s">
        <v>389</v>
      </c>
      <c r="C229" s="250" t="s">
        <v>390</v>
      </c>
      <c r="D229" s="233" t="s">
        <v>352</v>
      </c>
      <c r="E229" s="234">
        <v>85.809280000000001</v>
      </c>
      <c r="F229" s="235"/>
      <c r="G229" s="236">
        <f>ROUND(E229*F229,2)</f>
        <v>0</v>
      </c>
      <c r="H229" s="235"/>
      <c r="I229" s="236">
        <f>ROUND(E229*H229,2)</f>
        <v>0</v>
      </c>
      <c r="J229" s="235"/>
      <c r="K229" s="236">
        <f>ROUND(E229*J229,2)</f>
        <v>0</v>
      </c>
      <c r="L229" s="236">
        <v>21</v>
      </c>
      <c r="M229" s="236">
        <f>G229*(1+L229/100)</f>
        <v>0</v>
      </c>
      <c r="N229" s="234">
        <v>0</v>
      </c>
      <c r="O229" s="234">
        <f>ROUND(E229*N229,2)</f>
        <v>0</v>
      </c>
      <c r="P229" s="234">
        <v>0</v>
      </c>
      <c r="Q229" s="234">
        <f>ROUND(E229*P229,2)</f>
        <v>0</v>
      </c>
      <c r="R229" s="236" t="s">
        <v>381</v>
      </c>
      <c r="S229" s="236" t="s">
        <v>196</v>
      </c>
      <c r="T229" s="237" t="s">
        <v>196</v>
      </c>
      <c r="U229" s="220">
        <v>0</v>
      </c>
      <c r="V229" s="220">
        <f>ROUND(E229*U229,2)</f>
        <v>0</v>
      </c>
      <c r="W229" s="220"/>
      <c r="X229" s="220" t="s">
        <v>197</v>
      </c>
      <c r="Y229" s="220" t="s">
        <v>198</v>
      </c>
      <c r="Z229" s="210"/>
      <c r="AA229" s="210"/>
      <c r="AB229" s="210"/>
      <c r="AC229" s="210"/>
      <c r="AD229" s="210"/>
      <c r="AE229" s="210"/>
      <c r="AF229" s="210"/>
      <c r="AG229" s="210" t="s">
        <v>199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">
      <c r="A230" s="217"/>
      <c r="B230" s="218"/>
      <c r="C230" s="251" t="s">
        <v>382</v>
      </c>
      <c r="D230" s="239"/>
      <c r="E230" s="239"/>
      <c r="F230" s="239"/>
      <c r="G230" s="239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10"/>
      <c r="AA230" s="210"/>
      <c r="AB230" s="210"/>
      <c r="AC230" s="210"/>
      <c r="AD230" s="210"/>
      <c r="AE230" s="210"/>
      <c r="AF230" s="210"/>
      <c r="AG230" s="210" t="s">
        <v>201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2" x14ac:dyDescent="0.2">
      <c r="A231" s="217"/>
      <c r="B231" s="218"/>
      <c r="C231" s="252" t="s">
        <v>391</v>
      </c>
      <c r="D231" s="221"/>
      <c r="E231" s="222"/>
      <c r="F231" s="220"/>
      <c r="G231" s="220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20"/>
      <c r="Z231" s="210"/>
      <c r="AA231" s="210"/>
      <c r="AB231" s="210"/>
      <c r="AC231" s="210"/>
      <c r="AD231" s="210"/>
      <c r="AE231" s="210"/>
      <c r="AF231" s="210"/>
      <c r="AG231" s="210" t="s">
        <v>203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">
      <c r="A232" s="217"/>
      <c r="B232" s="218"/>
      <c r="C232" s="252" t="s">
        <v>1593</v>
      </c>
      <c r="D232" s="221"/>
      <c r="E232" s="222">
        <v>85.809280000000001</v>
      </c>
      <c r="F232" s="220"/>
      <c r="G232" s="220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20"/>
      <c r="Z232" s="210"/>
      <c r="AA232" s="210"/>
      <c r="AB232" s="210"/>
      <c r="AC232" s="210"/>
      <c r="AD232" s="210"/>
      <c r="AE232" s="210"/>
      <c r="AF232" s="210"/>
      <c r="AG232" s="210" t="s">
        <v>203</v>
      </c>
      <c r="AH232" s="210">
        <v>5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31">
        <v>37</v>
      </c>
      <c r="B233" s="232" t="s">
        <v>393</v>
      </c>
      <c r="C233" s="250" t="s">
        <v>394</v>
      </c>
      <c r="D233" s="233" t="s">
        <v>352</v>
      </c>
      <c r="E233" s="234">
        <v>154.44708</v>
      </c>
      <c r="F233" s="235"/>
      <c r="G233" s="236">
        <f>ROUND(E233*F233,2)</f>
        <v>0</v>
      </c>
      <c r="H233" s="235"/>
      <c r="I233" s="236">
        <f>ROUND(E233*H233,2)</f>
        <v>0</v>
      </c>
      <c r="J233" s="235"/>
      <c r="K233" s="236">
        <f>ROUND(E233*J233,2)</f>
        <v>0</v>
      </c>
      <c r="L233" s="236">
        <v>21</v>
      </c>
      <c r="M233" s="236">
        <f>G233*(1+L233/100)</f>
        <v>0</v>
      </c>
      <c r="N233" s="234">
        <v>0</v>
      </c>
      <c r="O233" s="234">
        <f>ROUND(E233*N233,2)</f>
        <v>0</v>
      </c>
      <c r="P233" s="234">
        <v>0</v>
      </c>
      <c r="Q233" s="234">
        <f>ROUND(E233*P233,2)</f>
        <v>0</v>
      </c>
      <c r="R233" s="236" t="s">
        <v>395</v>
      </c>
      <c r="S233" s="236" t="s">
        <v>196</v>
      </c>
      <c r="T233" s="237" t="s">
        <v>196</v>
      </c>
      <c r="U233" s="220">
        <v>0.16400000000000001</v>
      </c>
      <c r="V233" s="220">
        <f>ROUND(E233*U233,2)</f>
        <v>25.33</v>
      </c>
      <c r="W233" s="220"/>
      <c r="X233" s="220" t="s">
        <v>396</v>
      </c>
      <c r="Y233" s="220" t="s">
        <v>198</v>
      </c>
      <c r="Z233" s="210"/>
      <c r="AA233" s="210"/>
      <c r="AB233" s="210"/>
      <c r="AC233" s="210"/>
      <c r="AD233" s="210"/>
      <c r="AE233" s="210"/>
      <c r="AF233" s="210"/>
      <c r="AG233" s="210" t="s">
        <v>397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22.5" outlineLevel="2" x14ac:dyDescent="0.2">
      <c r="A234" s="217"/>
      <c r="B234" s="218"/>
      <c r="C234" s="251" t="s">
        <v>398</v>
      </c>
      <c r="D234" s="239"/>
      <c r="E234" s="239"/>
      <c r="F234" s="239"/>
      <c r="G234" s="239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20"/>
      <c r="Z234" s="210"/>
      <c r="AA234" s="210"/>
      <c r="AB234" s="210"/>
      <c r="AC234" s="210"/>
      <c r="AD234" s="210"/>
      <c r="AE234" s="210"/>
      <c r="AF234" s="210"/>
      <c r="AG234" s="210" t="s">
        <v>201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38" t="str">
        <f>C234</f>
        <v>se složením a hrubým urovnáním nebo s přeložením na jiný dopravní prostředek kromě lodi, vč. příplatku za každých dalších i započatých 1000 m přes 1000 m,</v>
      </c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">
      <c r="A235" s="217"/>
      <c r="B235" s="218"/>
      <c r="C235" s="252" t="s">
        <v>399</v>
      </c>
      <c r="D235" s="221"/>
      <c r="E235" s="222"/>
      <c r="F235" s="220"/>
      <c r="G235" s="220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10"/>
      <c r="AA235" s="210"/>
      <c r="AB235" s="210"/>
      <c r="AC235" s="210"/>
      <c r="AD235" s="210"/>
      <c r="AE235" s="210"/>
      <c r="AF235" s="210"/>
      <c r="AG235" s="210" t="s">
        <v>203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">
      <c r="A236" s="217"/>
      <c r="B236" s="218"/>
      <c r="C236" s="252" t="s">
        <v>400</v>
      </c>
      <c r="D236" s="221"/>
      <c r="E236" s="222"/>
      <c r="F236" s="220"/>
      <c r="G236" s="220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20"/>
      <c r="Z236" s="210"/>
      <c r="AA236" s="210"/>
      <c r="AB236" s="210"/>
      <c r="AC236" s="210"/>
      <c r="AD236" s="210"/>
      <c r="AE236" s="210"/>
      <c r="AF236" s="210"/>
      <c r="AG236" s="210" t="s">
        <v>203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">
      <c r="A237" s="217"/>
      <c r="B237" s="218"/>
      <c r="C237" s="252" t="s">
        <v>1594</v>
      </c>
      <c r="D237" s="221"/>
      <c r="E237" s="222">
        <v>154.44708</v>
      </c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203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31">
        <v>38</v>
      </c>
      <c r="B238" s="232" t="s">
        <v>402</v>
      </c>
      <c r="C238" s="250" t="s">
        <v>403</v>
      </c>
      <c r="D238" s="233" t="s">
        <v>352</v>
      </c>
      <c r="E238" s="234">
        <v>154.44708</v>
      </c>
      <c r="F238" s="235"/>
      <c r="G238" s="236">
        <f>ROUND(E238*F238,2)</f>
        <v>0</v>
      </c>
      <c r="H238" s="235"/>
      <c r="I238" s="236">
        <f>ROUND(E238*H238,2)</f>
        <v>0</v>
      </c>
      <c r="J238" s="235"/>
      <c r="K238" s="236">
        <f>ROUND(E238*J238,2)</f>
        <v>0</v>
      </c>
      <c r="L238" s="236">
        <v>21</v>
      </c>
      <c r="M238" s="236">
        <f>G238*(1+L238/100)</f>
        <v>0</v>
      </c>
      <c r="N238" s="234">
        <v>0</v>
      </c>
      <c r="O238" s="234">
        <f>ROUND(E238*N238,2)</f>
        <v>0</v>
      </c>
      <c r="P238" s="234">
        <v>0</v>
      </c>
      <c r="Q238" s="234">
        <f>ROUND(E238*P238,2)</f>
        <v>0</v>
      </c>
      <c r="R238" s="236" t="s">
        <v>381</v>
      </c>
      <c r="S238" s="236" t="s">
        <v>196</v>
      </c>
      <c r="T238" s="237" t="s">
        <v>196</v>
      </c>
      <c r="U238" s="220">
        <v>6.0000000000000001E-3</v>
      </c>
      <c r="V238" s="220">
        <f>ROUND(E238*U238,2)</f>
        <v>0.93</v>
      </c>
      <c r="W238" s="220"/>
      <c r="X238" s="220" t="s">
        <v>396</v>
      </c>
      <c r="Y238" s="220" t="s">
        <v>198</v>
      </c>
      <c r="Z238" s="210"/>
      <c r="AA238" s="210"/>
      <c r="AB238" s="210"/>
      <c r="AC238" s="210"/>
      <c r="AD238" s="210"/>
      <c r="AE238" s="210"/>
      <c r="AF238" s="210"/>
      <c r="AG238" s="210" t="s">
        <v>397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2" x14ac:dyDescent="0.2">
      <c r="A239" s="217"/>
      <c r="B239" s="218"/>
      <c r="C239" s="251" t="s">
        <v>404</v>
      </c>
      <c r="D239" s="239"/>
      <c r="E239" s="239"/>
      <c r="F239" s="239"/>
      <c r="G239" s="239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201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2" x14ac:dyDescent="0.2">
      <c r="A240" s="217"/>
      <c r="B240" s="218"/>
      <c r="C240" s="252" t="s">
        <v>399</v>
      </c>
      <c r="D240" s="221"/>
      <c r="E240" s="222"/>
      <c r="F240" s="220"/>
      <c r="G240" s="22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20"/>
      <c r="Z240" s="210"/>
      <c r="AA240" s="210"/>
      <c r="AB240" s="210"/>
      <c r="AC240" s="210"/>
      <c r="AD240" s="210"/>
      <c r="AE240" s="210"/>
      <c r="AF240" s="210"/>
      <c r="AG240" s="210" t="s">
        <v>203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">
      <c r="A241" s="217"/>
      <c r="B241" s="218"/>
      <c r="C241" s="252" t="s">
        <v>400</v>
      </c>
      <c r="D241" s="221"/>
      <c r="E241" s="222"/>
      <c r="F241" s="220"/>
      <c r="G241" s="22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10"/>
      <c r="AA241" s="210"/>
      <c r="AB241" s="210"/>
      <c r="AC241" s="210"/>
      <c r="AD241" s="210"/>
      <c r="AE241" s="210"/>
      <c r="AF241" s="210"/>
      <c r="AG241" s="210" t="s">
        <v>203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">
      <c r="A242" s="217"/>
      <c r="B242" s="218"/>
      <c r="C242" s="252" t="s">
        <v>1594</v>
      </c>
      <c r="D242" s="221"/>
      <c r="E242" s="222">
        <v>154.44708</v>
      </c>
      <c r="F242" s="220"/>
      <c r="G242" s="220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220"/>
      <c r="Z242" s="210"/>
      <c r="AA242" s="210"/>
      <c r="AB242" s="210"/>
      <c r="AC242" s="210"/>
      <c r="AD242" s="210"/>
      <c r="AE242" s="210"/>
      <c r="AF242" s="210"/>
      <c r="AG242" s="210" t="s">
        <v>203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x14ac:dyDescent="0.2">
      <c r="A243" s="224" t="s">
        <v>190</v>
      </c>
      <c r="B243" s="225" t="s">
        <v>159</v>
      </c>
      <c r="C243" s="249" t="s">
        <v>160</v>
      </c>
      <c r="D243" s="226"/>
      <c r="E243" s="227"/>
      <c r="F243" s="228"/>
      <c r="G243" s="228">
        <f>SUMIF(AG244:AG250,"&lt;&gt;NOR",G244:G250)</f>
        <v>0</v>
      </c>
      <c r="H243" s="228"/>
      <c r="I243" s="228">
        <f>SUM(I244:I250)</f>
        <v>0</v>
      </c>
      <c r="J243" s="228"/>
      <c r="K243" s="228">
        <f>SUM(K244:K250)</f>
        <v>0</v>
      </c>
      <c r="L243" s="228"/>
      <c r="M243" s="228">
        <f>SUM(M244:M250)</f>
        <v>0</v>
      </c>
      <c r="N243" s="227"/>
      <c r="O243" s="227">
        <f>SUM(O244:O250)</f>
        <v>0</v>
      </c>
      <c r="P243" s="227"/>
      <c r="Q243" s="227">
        <f>SUM(Q244:Q250)</f>
        <v>0</v>
      </c>
      <c r="R243" s="228"/>
      <c r="S243" s="228"/>
      <c r="T243" s="229"/>
      <c r="U243" s="223"/>
      <c r="V243" s="223">
        <f>SUM(V244:V250)</f>
        <v>0</v>
      </c>
      <c r="W243" s="223"/>
      <c r="X243" s="223"/>
      <c r="Y243" s="223"/>
      <c r="AG243" t="s">
        <v>191</v>
      </c>
    </row>
    <row r="244" spans="1:60" outlineLevel="1" x14ac:dyDescent="0.2">
      <c r="A244" s="231">
        <v>39</v>
      </c>
      <c r="B244" s="232" t="s">
        <v>405</v>
      </c>
      <c r="C244" s="250" t="s">
        <v>406</v>
      </c>
      <c r="D244" s="233" t="s">
        <v>352</v>
      </c>
      <c r="E244" s="234">
        <v>9.5343599999999995</v>
      </c>
      <c r="F244" s="235"/>
      <c r="G244" s="236">
        <f>ROUND(E244*F244,2)</f>
        <v>0</v>
      </c>
      <c r="H244" s="235"/>
      <c r="I244" s="236">
        <f>ROUND(E244*H244,2)</f>
        <v>0</v>
      </c>
      <c r="J244" s="235"/>
      <c r="K244" s="236">
        <f>ROUND(E244*J244,2)</f>
        <v>0</v>
      </c>
      <c r="L244" s="236">
        <v>21</v>
      </c>
      <c r="M244" s="236">
        <f>G244*(1+L244/100)</f>
        <v>0</v>
      </c>
      <c r="N244" s="234">
        <v>0</v>
      </c>
      <c r="O244" s="234">
        <f>ROUND(E244*N244,2)</f>
        <v>0</v>
      </c>
      <c r="P244" s="234">
        <v>0</v>
      </c>
      <c r="Q244" s="234">
        <f>ROUND(E244*P244,2)</f>
        <v>0</v>
      </c>
      <c r="R244" s="236" t="s">
        <v>407</v>
      </c>
      <c r="S244" s="236" t="s">
        <v>196</v>
      </c>
      <c r="T244" s="237" t="s">
        <v>196</v>
      </c>
      <c r="U244" s="220">
        <v>0</v>
      </c>
      <c r="V244" s="220">
        <f>ROUND(E244*U244,2)</f>
        <v>0</v>
      </c>
      <c r="W244" s="220"/>
      <c r="X244" s="220" t="s">
        <v>197</v>
      </c>
      <c r="Y244" s="220" t="s">
        <v>198</v>
      </c>
      <c r="Z244" s="210"/>
      <c r="AA244" s="210"/>
      <c r="AB244" s="210"/>
      <c r="AC244" s="210"/>
      <c r="AD244" s="210"/>
      <c r="AE244" s="210"/>
      <c r="AF244" s="210"/>
      <c r="AG244" s="210" t="s">
        <v>199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2" x14ac:dyDescent="0.2">
      <c r="A245" s="217"/>
      <c r="B245" s="218"/>
      <c r="C245" s="252" t="s">
        <v>408</v>
      </c>
      <c r="D245" s="221"/>
      <c r="E245" s="222"/>
      <c r="F245" s="220"/>
      <c r="G245" s="22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10"/>
      <c r="AA245" s="210"/>
      <c r="AB245" s="210"/>
      <c r="AC245" s="210"/>
      <c r="AD245" s="210"/>
      <c r="AE245" s="210"/>
      <c r="AF245" s="210"/>
      <c r="AG245" s="210" t="s">
        <v>203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">
      <c r="A246" s="217"/>
      <c r="B246" s="218"/>
      <c r="C246" s="252" t="s">
        <v>384</v>
      </c>
      <c r="D246" s="221"/>
      <c r="E246" s="222"/>
      <c r="F246" s="220"/>
      <c r="G246" s="220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20"/>
      <c r="Z246" s="210"/>
      <c r="AA246" s="210"/>
      <c r="AB246" s="210"/>
      <c r="AC246" s="210"/>
      <c r="AD246" s="210"/>
      <c r="AE246" s="210"/>
      <c r="AF246" s="210"/>
      <c r="AG246" s="210" t="s">
        <v>203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">
      <c r="A247" s="217"/>
      <c r="B247" s="218"/>
      <c r="C247" s="252" t="s">
        <v>1591</v>
      </c>
      <c r="D247" s="221"/>
      <c r="E247" s="222">
        <v>2.145</v>
      </c>
      <c r="F247" s="220"/>
      <c r="G247" s="220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20"/>
      <c r="Z247" s="210"/>
      <c r="AA247" s="210"/>
      <c r="AB247" s="210"/>
      <c r="AC247" s="210"/>
      <c r="AD247" s="210"/>
      <c r="AE247" s="210"/>
      <c r="AF247" s="210"/>
      <c r="AG247" s="210" t="s">
        <v>203</v>
      </c>
      <c r="AH247" s="210">
        <v>7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">
      <c r="A248" s="217"/>
      <c r="B248" s="218"/>
      <c r="C248" s="252" t="s">
        <v>386</v>
      </c>
      <c r="D248" s="221"/>
      <c r="E248" s="222"/>
      <c r="F248" s="220"/>
      <c r="G248" s="22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20"/>
      <c r="Z248" s="210"/>
      <c r="AA248" s="210"/>
      <c r="AB248" s="210"/>
      <c r="AC248" s="210"/>
      <c r="AD248" s="210"/>
      <c r="AE248" s="210"/>
      <c r="AF248" s="210"/>
      <c r="AG248" s="210" t="s">
        <v>203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">
      <c r="A249" s="217"/>
      <c r="B249" s="218"/>
      <c r="C249" s="252" t="s">
        <v>387</v>
      </c>
      <c r="D249" s="221"/>
      <c r="E249" s="222"/>
      <c r="F249" s="220"/>
      <c r="G249" s="220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20"/>
      <c r="Z249" s="210"/>
      <c r="AA249" s="210"/>
      <c r="AB249" s="210"/>
      <c r="AC249" s="210"/>
      <c r="AD249" s="210"/>
      <c r="AE249" s="210"/>
      <c r="AF249" s="210"/>
      <c r="AG249" s="210" t="s">
        <v>203</v>
      </c>
      <c r="AH249" s="210">
        <v>7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">
      <c r="A250" s="217"/>
      <c r="B250" s="218"/>
      <c r="C250" s="252" t="s">
        <v>1592</v>
      </c>
      <c r="D250" s="221"/>
      <c r="E250" s="222">
        <v>7.3893599999999999</v>
      </c>
      <c r="F250" s="220"/>
      <c r="G250" s="220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20"/>
      <c r="Z250" s="210"/>
      <c r="AA250" s="210"/>
      <c r="AB250" s="210"/>
      <c r="AC250" s="210"/>
      <c r="AD250" s="210"/>
      <c r="AE250" s="210"/>
      <c r="AF250" s="210"/>
      <c r="AG250" s="210" t="s">
        <v>203</v>
      </c>
      <c r="AH250" s="210">
        <v>7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x14ac:dyDescent="0.2">
      <c r="A251" s="224" t="s">
        <v>190</v>
      </c>
      <c r="B251" s="225" t="s">
        <v>161</v>
      </c>
      <c r="C251" s="249" t="s">
        <v>27</v>
      </c>
      <c r="D251" s="226"/>
      <c r="E251" s="227"/>
      <c r="F251" s="228"/>
      <c r="G251" s="228">
        <f>SUMIF(AG252:AG267,"&lt;&gt;NOR",G252:G267)</f>
        <v>0</v>
      </c>
      <c r="H251" s="228"/>
      <c r="I251" s="228">
        <f>SUM(I252:I267)</f>
        <v>0</v>
      </c>
      <c r="J251" s="228"/>
      <c r="K251" s="228">
        <f>SUM(K252:K267)</f>
        <v>0</v>
      </c>
      <c r="L251" s="228"/>
      <c r="M251" s="228">
        <f>SUM(M252:M267)</f>
        <v>0</v>
      </c>
      <c r="N251" s="227"/>
      <c r="O251" s="227">
        <f>SUM(O252:O267)</f>
        <v>0</v>
      </c>
      <c r="P251" s="227"/>
      <c r="Q251" s="227">
        <f>SUM(Q252:Q267)</f>
        <v>0</v>
      </c>
      <c r="R251" s="228"/>
      <c r="S251" s="228"/>
      <c r="T251" s="229"/>
      <c r="U251" s="223"/>
      <c r="V251" s="223">
        <f>SUM(V252:V267)</f>
        <v>0</v>
      </c>
      <c r="W251" s="223"/>
      <c r="X251" s="223"/>
      <c r="Y251" s="223"/>
      <c r="AG251" t="s">
        <v>191</v>
      </c>
    </row>
    <row r="252" spans="1:60" outlineLevel="1" x14ac:dyDescent="0.2">
      <c r="A252" s="231">
        <v>40</v>
      </c>
      <c r="B252" s="232" t="s">
        <v>418</v>
      </c>
      <c r="C252" s="250" t="s">
        <v>419</v>
      </c>
      <c r="D252" s="233" t="s">
        <v>412</v>
      </c>
      <c r="E252" s="234">
        <v>1</v>
      </c>
      <c r="F252" s="235"/>
      <c r="G252" s="236">
        <f>ROUND(E252*F252,2)</f>
        <v>0</v>
      </c>
      <c r="H252" s="235"/>
      <c r="I252" s="236">
        <f>ROUND(E252*H252,2)</f>
        <v>0</v>
      </c>
      <c r="J252" s="235"/>
      <c r="K252" s="236">
        <f>ROUND(E252*J252,2)</f>
        <v>0</v>
      </c>
      <c r="L252" s="236">
        <v>21</v>
      </c>
      <c r="M252" s="236">
        <f>G252*(1+L252/100)</f>
        <v>0</v>
      </c>
      <c r="N252" s="234">
        <v>0</v>
      </c>
      <c r="O252" s="234">
        <f>ROUND(E252*N252,2)</f>
        <v>0</v>
      </c>
      <c r="P252" s="234">
        <v>0</v>
      </c>
      <c r="Q252" s="234">
        <f>ROUND(E252*P252,2)</f>
        <v>0</v>
      </c>
      <c r="R252" s="236"/>
      <c r="S252" s="236" t="s">
        <v>196</v>
      </c>
      <c r="T252" s="237" t="s">
        <v>413</v>
      </c>
      <c r="U252" s="220">
        <v>0</v>
      </c>
      <c r="V252" s="220">
        <f>ROUND(E252*U252,2)</f>
        <v>0</v>
      </c>
      <c r="W252" s="220"/>
      <c r="X252" s="220" t="s">
        <v>414</v>
      </c>
      <c r="Y252" s="220" t="s">
        <v>198</v>
      </c>
      <c r="Z252" s="210"/>
      <c r="AA252" s="210"/>
      <c r="AB252" s="210"/>
      <c r="AC252" s="210"/>
      <c r="AD252" s="210"/>
      <c r="AE252" s="210"/>
      <c r="AF252" s="210"/>
      <c r="AG252" s="210" t="s">
        <v>415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ht="22.5" outlineLevel="2" x14ac:dyDescent="0.2">
      <c r="A253" s="217"/>
      <c r="B253" s="218"/>
      <c r="C253" s="255" t="s">
        <v>420</v>
      </c>
      <c r="D253" s="248"/>
      <c r="E253" s="248"/>
      <c r="F253" s="248"/>
      <c r="G253" s="248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10"/>
      <c r="AA253" s="210"/>
      <c r="AB253" s="210"/>
      <c r="AC253" s="210"/>
      <c r="AD253" s="210"/>
      <c r="AE253" s="210"/>
      <c r="AF253" s="210"/>
      <c r="AG253" s="210" t="s">
        <v>364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38" t="str">
        <f>C253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31">
        <v>41</v>
      </c>
      <c r="B254" s="232" t="s">
        <v>421</v>
      </c>
      <c r="C254" s="250" t="s">
        <v>422</v>
      </c>
      <c r="D254" s="233" t="s">
        <v>412</v>
      </c>
      <c r="E254" s="234">
        <v>1</v>
      </c>
      <c r="F254" s="235"/>
      <c r="G254" s="236">
        <f>ROUND(E254*F254,2)</f>
        <v>0</v>
      </c>
      <c r="H254" s="235"/>
      <c r="I254" s="236">
        <f>ROUND(E254*H254,2)</f>
        <v>0</v>
      </c>
      <c r="J254" s="235"/>
      <c r="K254" s="236">
        <f>ROUND(E254*J254,2)</f>
        <v>0</v>
      </c>
      <c r="L254" s="236">
        <v>21</v>
      </c>
      <c r="M254" s="236">
        <f>G254*(1+L254/100)</f>
        <v>0</v>
      </c>
      <c r="N254" s="234">
        <v>0</v>
      </c>
      <c r="O254" s="234">
        <f>ROUND(E254*N254,2)</f>
        <v>0</v>
      </c>
      <c r="P254" s="234">
        <v>0</v>
      </c>
      <c r="Q254" s="234">
        <f>ROUND(E254*P254,2)</f>
        <v>0</v>
      </c>
      <c r="R254" s="236"/>
      <c r="S254" s="236" t="s">
        <v>196</v>
      </c>
      <c r="T254" s="237" t="s">
        <v>413</v>
      </c>
      <c r="U254" s="220">
        <v>0</v>
      </c>
      <c r="V254" s="220">
        <f>ROUND(E254*U254,2)</f>
        <v>0</v>
      </c>
      <c r="W254" s="220"/>
      <c r="X254" s="220" t="s">
        <v>414</v>
      </c>
      <c r="Y254" s="220" t="s">
        <v>198</v>
      </c>
      <c r="Z254" s="210"/>
      <c r="AA254" s="210"/>
      <c r="AB254" s="210"/>
      <c r="AC254" s="210"/>
      <c r="AD254" s="210"/>
      <c r="AE254" s="210"/>
      <c r="AF254" s="210"/>
      <c r="AG254" s="210" t="s">
        <v>415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ht="33.75" outlineLevel="2" x14ac:dyDescent="0.2">
      <c r="A255" s="217"/>
      <c r="B255" s="218"/>
      <c r="C255" s="255" t="s">
        <v>423</v>
      </c>
      <c r="D255" s="248"/>
      <c r="E255" s="248"/>
      <c r="F255" s="248"/>
      <c r="G255" s="248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10"/>
      <c r="AA255" s="210"/>
      <c r="AB255" s="210"/>
      <c r="AC255" s="210"/>
      <c r="AD255" s="210"/>
      <c r="AE255" s="210"/>
      <c r="AF255" s="210"/>
      <c r="AG255" s="210" t="s">
        <v>364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38" t="str">
        <f>C255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31">
        <v>42</v>
      </c>
      <c r="B256" s="232" t="s">
        <v>424</v>
      </c>
      <c r="C256" s="250" t="s">
        <v>425</v>
      </c>
      <c r="D256" s="233" t="s">
        <v>412</v>
      </c>
      <c r="E256" s="234">
        <v>1</v>
      </c>
      <c r="F256" s="235"/>
      <c r="G256" s="236">
        <f>ROUND(E256*F256,2)</f>
        <v>0</v>
      </c>
      <c r="H256" s="235"/>
      <c r="I256" s="236">
        <f>ROUND(E256*H256,2)</f>
        <v>0</v>
      </c>
      <c r="J256" s="235"/>
      <c r="K256" s="236">
        <f>ROUND(E256*J256,2)</f>
        <v>0</v>
      </c>
      <c r="L256" s="236">
        <v>21</v>
      </c>
      <c r="M256" s="236">
        <f>G256*(1+L256/100)</f>
        <v>0</v>
      </c>
      <c r="N256" s="234">
        <v>0</v>
      </c>
      <c r="O256" s="234">
        <f>ROUND(E256*N256,2)</f>
        <v>0</v>
      </c>
      <c r="P256" s="234">
        <v>0</v>
      </c>
      <c r="Q256" s="234">
        <f>ROUND(E256*P256,2)</f>
        <v>0</v>
      </c>
      <c r="R256" s="236"/>
      <c r="S256" s="236" t="s">
        <v>196</v>
      </c>
      <c r="T256" s="237" t="s">
        <v>413</v>
      </c>
      <c r="U256" s="220">
        <v>0</v>
      </c>
      <c r="V256" s="220">
        <f>ROUND(E256*U256,2)</f>
        <v>0</v>
      </c>
      <c r="W256" s="220"/>
      <c r="X256" s="220" t="s">
        <v>414</v>
      </c>
      <c r="Y256" s="220" t="s">
        <v>198</v>
      </c>
      <c r="Z256" s="210"/>
      <c r="AA256" s="210"/>
      <c r="AB256" s="210"/>
      <c r="AC256" s="210"/>
      <c r="AD256" s="210"/>
      <c r="AE256" s="210"/>
      <c r="AF256" s="210"/>
      <c r="AG256" s="210" t="s">
        <v>415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ht="22.5" outlineLevel="2" x14ac:dyDescent="0.2">
      <c r="A257" s="217"/>
      <c r="B257" s="218"/>
      <c r="C257" s="255" t="s">
        <v>426</v>
      </c>
      <c r="D257" s="248"/>
      <c r="E257" s="248"/>
      <c r="F257" s="248"/>
      <c r="G257" s="248"/>
      <c r="H257" s="220"/>
      <c r="I257" s="220"/>
      <c r="J257" s="220"/>
      <c r="K257" s="220"/>
      <c r="L257" s="220"/>
      <c r="M257" s="220"/>
      <c r="N257" s="219"/>
      <c r="O257" s="219"/>
      <c r="P257" s="219"/>
      <c r="Q257" s="219"/>
      <c r="R257" s="220"/>
      <c r="S257" s="220"/>
      <c r="T257" s="220"/>
      <c r="U257" s="220"/>
      <c r="V257" s="220"/>
      <c r="W257" s="220"/>
      <c r="X257" s="220"/>
      <c r="Y257" s="220"/>
      <c r="Z257" s="210"/>
      <c r="AA257" s="210"/>
      <c r="AB257" s="210"/>
      <c r="AC257" s="210"/>
      <c r="AD257" s="210"/>
      <c r="AE257" s="210"/>
      <c r="AF257" s="210"/>
      <c r="AG257" s="210" t="s">
        <v>364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38" t="str">
        <f>C257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31">
        <v>43</v>
      </c>
      <c r="B258" s="232" t="s">
        <v>427</v>
      </c>
      <c r="C258" s="250" t="s">
        <v>428</v>
      </c>
      <c r="D258" s="233" t="s">
        <v>412</v>
      </c>
      <c r="E258" s="234">
        <v>1</v>
      </c>
      <c r="F258" s="235"/>
      <c r="G258" s="236">
        <f>ROUND(E258*F258,2)</f>
        <v>0</v>
      </c>
      <c r="H258" s="235"/>
      <c r="I258" s="236">
        <f>ROUND(E258*H258,2)</f>
        <v>0</v>
      </c>
      <c r="J258" s="235"/>
      <c r="K258" s="236">
        <f>ROUND(E258*J258,2)</f>
        <v>0</v>
      </c>
      <c r="L258" s="236">
        <v>21</v>
      </c>
      <c r="M258" s="236">
        <f>G258*(1+L258/100)</f>
        <v>0</v>
      </c>
      <c r="N258" s="234">
        <v>0</v>
      </c>
      <c r="O258" s="234">
        <f>ROUND(E258*N258,2)</f>
        <v>0</v>
      </c>
      <c r="P258" s="234">
        <v>0</v>
      </c>
      <c r="Q258" s="234">
        <f>ROUND(E258*P258,2)</f>
        <v>0</v>
      </c>
      <c r="R258" s="236"/>
      <c r="S258" s="236" t="s">
        <v>196</v>
      </c>
      <c r="T258" s="237" t="s">
        <v>413</v>
      </c>
      <c r="U258" s="220">
        <v>0</v>
      </c>
      <c r="V258" s="220">
        <f>ROUND(E258*U258,2)</f>
        <v>0</v>
      </c>
      <c r="W258" s="220"/>
      <c r="X258" s="220" t="s">
        <v>414</v>
      </c>
      <c r="Y258" s="220" t="s">
        <v>198</v>
      </c>
      <c r="Z258" s="210"/>
      <c r="AA258" s="210"/>
      <c r="AB258" s="210"/>
      <c r="AC258" s="210"/>
      <c r="AD258" s="210"/>
      <c r="AE258" s="210"/>
      <c r="AF258" s="210"/>
      <c r="AG258" s="210" t="s">
        <v>415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ht="33.75" outlineLevel="2" x14ac:dyDescent="0.2">
      <c r="A259" s="217"/>
      <c r="B259" s="218"/>
      <c r="C259" s="255" t="s">
        <v>429</v>
      </c>
      <c r="D259" s="248"/>
      <c r="E259" s="248"/>
      <c r="F259" s="248"/>
      <c r="G259" s="248"/>
      <c r="H259" s="220"/>
      <c r="I259" s="220"/>
      <c r="J259" s="220"/>
      <c r="K259" s="220"/>
      <c r="L259" s="220"/>
      <c r="M259" s="220"/>
      <c r="N259" s="219"/>
      <c r="O259" s="219"/>
      <c r="P259" s="219"/>
      <c r="Q259" s="219"/>
      <c r="R259" s="220"/>
      <c r="S259" s="220"/>
      <c r="T259" s="220"/>
      <c r="U259" s="220"/>
      <c r="V259" s="220"/>
      <c r="W259" s="220"/>
      <c r="X259" s="220"/>
      <c r="Y259" s="220"/>
      <c r="Z259" s="210"/>
      <c r="AA259" s="210"/>
      <c r="AB259" s="210"/>
      <c r="AC259" s="210"/>
      <c r="AD259" s="210"/>
      <c r="AE259" s="210"/>
      <c r="AF259" s="210"/>
      <c r="AG259" s="210" t="s">
        <v>364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38" t="str">
        <f>C259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">
      <c r="A260" s="231">
        <v>44</v>
      </c>
      <c r="B260" s="232" t="s">
        <v>430</v>
      </c>
      <c r="C260" s="250" t="s">
        <v>431</v>
      </c>
      <c r="D260" s="233" t="s">
        <v>412</v>
      </c>
      <c r="E260" s="234">
        <v>1</v>
      </c>
      <c r="F260" s="235"/>
      <c r="G260" s="236">
        <f>ROUND(E260*F260,2)</f>
        <v>0</v>
      </c>
      <c r="H260" s="235"/>
      <c r="I260" s="236">
        <f>ROUND(E260*H260,2)</f>
        <v>0</v>
      </c>
      <c r="J260" s="235"/>
      <c r="K260" s="236">
        <f>ROUND(E260*J260,2)</f>
        <v>0</v>
      </c>
      <c r="L260" s="236">
        <v>21</v>
      </c>
      <c r="M260" s="236">
        <f>G260*(1+L260/100)</f>
        <v>0</v>
      </c>
      <c r="N260" s="234">
        <v>0</v>
      </c>
      <c r="O260" s="234">
        <f>ROUND(E260*N260,2)</f>
        <v>0</v>
      </c>
      <c r="P260" s="234">
        <v>0</v>
      </c>
      <c r="Q260" s="234">
        <f>ROUND(E260*P260,2)</f>
        <v>0</v>
      </c>
      <c r="R260" s="236"/>
      <c r="S260" s="236" t="s">
        <v>196</v>
      </c>
      <c r="T260" s="237" t="s">
        <v>413</v>
      </c>
      <c r="U260" s="220">
        <v>0</v>
      </c>
      <c r="V260" s="220">
        <f>ROUND(E260*U260,2)</f>
        <v>0</v>
      </c>
      <c r="W260" s="220"/>
      <c r="X260" s="220" t="s">
        <v>414</v>
      </c>
      <c r="Y260" s="220" t="s">
        <v>198</v>
      </c>
      <c r="Z260" s="210"/>
      <c r="AA260" s="210"/>
      <c r="AB260" s="210"/>
      <c r="AC260" s="210"/>
      <c r="AD260" s="210"/>
      <c r="AE260" s="210"/>
      <c r="AF260" s="210"/>
      <c r="AG260" s="210" t="s">
        <v>415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2" x14ac:dyDescent="0.2">
      <c r="A261" s="217"/>
      <c r="B261" s="218"/>
      <c r="C261" s="255" t="s">
        <v>432</v>
      </c>
      <c r="D261" s="248"/>
      <c r="E261" s="248"/>
      <c r="F261" s="248"/>
      <c r="G261" s="248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20"/>
      <c r="Z261" s="210"/>
      <c r="AA261" s="210"/>
      <c r="AB261" s="210"/>
      <c r="AC261" s="210"/>
      <c r="AD261" s="210"/>
      <c r="AE261" s="210"/>
      <c r="AF261" s="210"/>
      <c r="AG261" s="210" t="s">
        <v>364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31">
        <v>45</v>
      </c>
      <c r="B262" s="232" t="s">
        <v>433</v>
      </c>
      <c r="C262" s="250" t="s">
        <v>434</v>
      </c>
      <c r="D262" s="233" t="s">
        <v>412</v>
      </c>
      <c r="E262" s="234">
        <v>1</v>
      </c>
      <c r="F262" s="235"/>
      <c r="G262" s="236">
        <f>ROUND(E262*F262,2)</f>
        <v>0</v>
      </c>
      <c r="H262" s="235"/>
      <c r="I262" s="236">
        <f>ROUND(E262*H262,2)</f>
        <v>0</v>
      </c>
      <c r="J262" s="235"/>
      <c r="K262" s="236">
        <f>ROUND(E262*J262,2)</f>
        <v>0</v>
      </c>
      <c r="L262" s="236">
        <v>21</v>
      </c>
      <c r="M262" s="236">
        <f>G262*(1+L262/100)</f>
        <v>0</v>
      </c>
      <c r="N262" s="234">
        <v>0</v>
      </c>
      <c r="O262" s="234">
        <f>ROUND(E262*N262,2)</f>
        <v>0</v>
      </c>
      <c r="P262" s="234">
        <v>0</v>
      </c>
      <c r="Q262" s="234">
        <f>ROUND(E262*P262,2)</f>
        <v>0</v>
      </c>
      <c r="R262" s="236"/>
      <c r="S262" s="236" t="s">
        <v>196</v>
      </c>
      <c r="T262" s="237" t="s">
        <v>413</v>
      </c>
      <c r="U262" s="220">
        <v>0</v>
      </c>
      <c r="V262" s="220">
        <f>ROUND(E262*U262,2)</f>
        <v>0</v>
      </c>
      <c r="W262" s="220"/>
      <c r="X262" s="220" t="s">
        <v>414</v>
      </c>
      <c r="Y262" s="220" t="s">
        <v>198</v>
      </c>
      <c r="Z262" s="210"/>
      <c r="AA262" s="210"/>
      <c r="AB262" s="210"/>
      <c r="AC262" s="210"/>
      <c r="AD262" s="210"/>
      <c r="AE262" s="210"/>
      <c r="AF262" s="210"/>
      <c r="AG262" s="210" t="s">
        <v>415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2" x14ac:dyDescent="0.2">
      <c r="A263" s="217"/>
      <c r="B263" s="218"/>
      <c r="C263" s="255" t="s">
        <v>435</v>
      </c>
      <c r="D263" s="248"/>
      <c r="E263" s="248"/>
      <c r="F263" s="248"/>
      <c r="G263" s="248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20"/>
      <c r="Z263" s="210"/>
      <c r="AA263" s="210"/>
      <c r="AB263" s="210"/>
      <c r="AC263" s="210"/>
      <c r="AD263" s="210"/>
      <c r="AE263" s="210"/>
      <c r="AF263" s="210"/>
      <c r="AG263" s="210" t="s">
        <v>364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31">
        <v>46</v>
      </c>
      <c r="B264" s="232" t="s">
        <v>436</v>
      </c>
      <c r="C264" s="250" t="s">
        <v>437</v>
      </c>
      <c r="D264" s="233" t="s">
        <v>412</v>
      </c>
      <c r="E264" s="234">
        <v>1</v>
      </c>
      <c r="F264" s="235"/>
      <c r="G264" s="236">
        <f>ROUND(E264*F264,2)</f>
        <v>0</v>
      </c>
      <c r="H264" s="235"/>
      <c r="I264" s="236">
        <f>ROUND(E264*H264,2)</f>
        <v>0</v>
      </c>
      <c r="J264" s="235"/>
      <c r="K264" s="236">
        <f>ROUND(E264*J264,2)</f>
        <v>0</v>
      </c>
      <c r="L264" s="236">
        <v>21</v>
      </c>
      <c r="M264" s="236">
        <f>G264*(1+L264/100)</f>
        <v>0</v>
      </c>
      <c r="N264" s="234">
        <v>0</v>
      </c>
      <c r="O264" s="234">
        <f>ROUND(E264*N264,2)</f>
        <v>0</v>
      </c>
      <c r="P264" s="234">
        <v>0</v>
      </c>
      <c r="Q264" s="234">
        <f>ROUND(E264*P264,2)</f>
        <v>0</v>
      </c>
      <c r="R264" s="236"/>
      <c r="S264" s="236" t="s">
        <v>196</v>
      </c>
      <c r="T264" s="237" t="s">
        <v>413</v>
      </c>
      <c r="U264" s="220">
        <v>0</v>
      </c>
      <c r="V264" s="220">
        <f>ROUND(E264*U264,2)</f>
        <v>0</v>
      </c>
      <c r="W264" s="220"/>
      <c r="X264" s="220" t="s">
        <v>414</v>
      </c>
      <c r="Y264" s="220" t="s">
        <v>198</v>
      </c>
      <c r="Z264" s="210"/>
      <c r="AA264" s="210"/>
      <c r="AB264" s="210"/>
      <c r="AC264" s="210"/>
      <c r="AD264" s="210"/>
      <c r="AE264" s="210"/>
      <c r="AF264" s="210"/>
      <c r="AG264" s="210" t="s">
        <v>415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ht="33.75" outlineLevel="2" x14ac:dyDescent="0.2">
      <c r="A265" s="217"/>
      <c r="B265" s="218"/>
      <c r="C265" s="255" t="s">
        <v>438</v>
      </c>
      <c r="D265" s="248"/>
      <c r="E265" s="248"/>
      <c r="F265" s="248"/>
      <c r="G265" s="248"/>
      <c r="H265" s="220"/>
      <c r="I265" s="220"/>
      <c r="J265" s="220"/>
      <c r="K265" s="220"/>
      <c r="L265" s="220"/>
      <c r="M265" s="220"/>
      <c r="N265" s="219"/>
      <c r="O265" s="219"/>
      <c r="P265" s="219"/>
      <c r="Q265" s="219"/>
      <c r="R265" s="220"/>
      <c r="S265" s="220"/>
      <c r="T265" s="220"/>
      <c r="U265" s="220"/>
      <c r="V265" s="220"/>
      <c r="W265" s="220"/>
      <c r="X265" s="220"/>
      <c r="Y265" s="220"/>
      <c r="Z265" s="210"/>
      <c r="AA265" s="210"/>
      <c r="AB265" s="210"/>
      <c r="AC265" s="210"/>
      <c r="AD265" s="210"/>
      <c r="AE265" s="210"/>
      <c r="AF265" s="210"/>
      <c r="AG265" s="210" t="s">
        <v>364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38" t="str">
        <f>C265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41">
        <v>47</v>
      </c>
      <c r="B266" s="242" t="s">
        <v>410</v>
      </c>
      <c r="C266" s="254" t="s">
        <v>411</v>
      </c>
      <c r="D266" s="243" t="s">
        <v>412</v>
      </c>
      <c r="E266" s="244">
        <v>1</v>
      </c>
      <c r="F266" s="245"/>
      <c r="G266" s="246">
        <f>ROUND(E266*F266,2)</f>
        <v>0</v>
      </c>
      <c r="H266" s="245"/>
      <c r="I266" s="246">
        <f>ROUND(E266*H266,2)</f>
        <v>0</v>
      </c>
      <c r="J266" s="245"/>
      <c r="K266" s="246">
        <f>ROUND(E266*J266,2)</f>
        <v>0</v>
      </c>
      <c r="L266" s="246">
        <v>21</v>
      </c>
      <c r="M266" s="246">
        <f>G266*(1+L266/100)</f>
        <v>0</v>
      </c>
      <c r="N266" s="244">
        <v>0</v>
      </c>
      <c r="O266" s="244">
        <f>ROUND(E266*N266,2)</f>
        <v>0</v>
      </c>
      <c r="P266" s="244">
        <v>0</v>
      </c>
      <c r="Q266" s="244">
        <f>ROUND(E266*P266,2)</f>
        <v>0</v>
      </c>
      <c r="R266" s="246"/>
      <c r="S266" s="246" t="s">
        <v>318</v>
      </c>
      <c r="T266" s="247" t="s">
        <v>413</v>
      </c>
      <c r="U266" s="220">
        <v>0</v>
      </c>
      <c r="V266" s="220">
        <f>ROUND(E266*U266,2)</f>
        <v>0</v>
      </c>
      <c r="W266" s="220"/>
      <c r="X266" s="220" t="s">
        <v>414</v>
      </c>
      <c r="Y266" s="220" t="s">
        <v>198</v>
      </c>
      <c r="Z266" s="210"/>
      <c r="AA266" s="210"/>
      <c r="AB266" s="210"/>
      <c r="AC266" s="210"/>
      <c r="AD266" s="210"/>
      <c r="AE266" s="210"/>
      <c r="AF266" s="210"/>
      <c r="AG266" s="210" t="s">
        <v>415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41">
        <v>48</v>
      </c>
      <c r="B267" s="242" t="s">
        <v>416</v>
      </c>
      <c r="C267" s="254" t="s">
        <v>417</v>
      </c>
      <c r="D267" s="243" t="s">
        <v>412</v>
      </c>
      <c r="E267" s="244">
        <v>1</v>
      </c>
      <c r="F267" s="245"/>
      <c r="G267" s="246">
        <f>ROUND(E267*F267,2)</f>
        <v>0</v>
      </c>
      <c r="H267" s="245"/>
      <c r="I267" s="246">
        <f>ROUND(E267*H267,2)</f>
        <v>0</v>
      </c>
      <c r="J267" s="245"/>
      <c r="K267" s="246">
        <f>ROUND(E267*J267,2)</f>
        <v>0</v>
      </c>
      <c r="L267" s="246">
        <v>21</v>
      </c>
      <c r="M267" s="246">
        <f>G267*(1+L267/100)</f>
        <v>0</v>
      </c>
      <c r="N267" s="244">
        <v>0</v>
      </c>
      <c r="O267" s="244">
        <f>ROUND(E267*N267,2)</f>
        <v>0</v>
      </c>
      <c r="P267" s="244">
        <v>0</v>
      </c>
      <c r="Q267" s="244">
        <f>ROUND(E267*P267,2)</f>
        <v>0</v>
      </c>
      <c r="R267" s="246"/>
      <c r="S267" s="246" t="s">
        <v>318</v>
      </c>
      <c r="T267" s="247" t="s">
        <v>413</v>
      </c>
      <c r="U267" s="220">
        <v>0</v>
      </c>
      <c r="V267" s="220">
        <f>ROUND(E267*U267,2)</f>
        <v>0</v>
      </c>
      <c r="W267" s="220"/>
      <c r="X267" s="220" t="s">
        <v>414</v>
      </c>
      <c r="Y267" s="220" t="s">
        <v>198</v>
      </c>
      <c r="Z267" s="210"/>
      <c r="AA267" s="210"/>
      <c r="AB267" s="210"/>
      <c r="AC267" s="210"/>
      <c r="AD267" s="210"/>
      <c r="AE267" s="210"/>
      <c r="AF267" s="210"/>
      <c r="AG267" s="210" t="s">
        <v>415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x14ac:dyDescent="0.2">
      <c r="A268" s="224" t="s">
        <v>190</v>
      </c>
      <c r="B268" s="225" t="s">
        <v>162</v>
      </c>
      <c r="C268" s="249" t="s">
        <v>28</v>
      </c>
      <c r="D268" s="226"/>
      <c r="E268" s="227"/>
      <c r="F268" s="228"/>
      <c r="G268" s="228">
        <f>SUMIF(AG269:AG271,"&lt;&gt;NOR",G269:G271)</f>
        <v>0</v>
      </c>
      <c r="H268" s="228"/>
      <c r="I268" s="228">
        <f>SUM(I269:I271)</f>
        <v>0</v>
      </c>
      <c r="J268" s="228"/>
      <c r="K268" s="228">
        <f>SUM(K269:K271)</f>
        <v>0</v>
      </c>
      <c r="L268" s="228"/>
      <c r="M268" s="228">
        <f>SUM(M269:M271)</f>
        <v>0</v>
      </c>
      <c r="N268" s="227"/>
      <c r="O268" s="227">
        <f>SUM(O269:O271)</f>
        <v>0</v>
      </c>
      <c r="P268" s="227"/>
      <c r="Q268" s="227">
        <f>SUM(Q269:Q271)</f>
        <v>0</v>
      </c>
      <c r="R268" s="228"/>
      <c r="S268" s="228"/>
      <c r="T268" s="229"/>
      <c r="U268" s="223"/>
      <c r="V268" s="223">
        <f>SUM(V269:V271)</f>
        <v>0</v>
      </c>
      <c r="W268" s="223"/>
      <c r="X268" s="223"/>
      <c r="Y268" s="223"/>
      <c r="AG268" t="s">
        <v>191</v>
      </c>
    </row>
    <row r="269" spans="1:60" outlineLevel="1" x14ac:dyDescent="0.2">
      <c r="A269" s="231">
        <v>49</v>
      </c>
      <c r="B269" s="232" t="s">
        <v>455</v>
      </c>
      <c r="C269" s="250" t="s">
        <v>456</v>
      </c>
      <c r="D269" s="233" t="s">
        <v>412</v>
      </c>
      <c r="E269" s="234">
        <v>1</v>
      </c>
      <c r="F269" s="235"/>
      <c r="G269" s="236">
        <f>ROUND(E269*F269,2)</f>
        <v>0</v>
      </c>
      <c r="H269" s="235"/>
      <c r="I269" s="236">
        <f>ROUND(E269*H269,2)</f>
        <v>0</v>
      </c>
      <c r="J269" s="235"/>
      <c r="K269" s="236">
        <f>ROUND(E269*J269,2)</f>
        <v>0</v>
      </c>
      <c r="L269" s="236">
        <v>21</v>
      </c>
      <c r="M269" s="236">
        <f>G269*(1+L269/100)</f>
        <v>0</v>
      </c>
      <c r="N269" s="234">
        <v>0</v>
      </c>
      <c r="O269" s="234">
        <f>ROUND(E269*N269,2)</f>
        <v>0</v>
      </c>
      <c r="P269" s="234">
        <v>0</v>
      </c>
      <c r="Q269" s="234">
        <f>ROUND(E269*P269,2)</f>
        <v>0</v>
      </c>
      <c r="R269" s="236"/>
      <c r="S269" s="236" t="s">
        <v>196</v>
      </c>
      <c r="T269" s="237" t="s">
        <v>413</v>
      </c>
      <c r="U269" s="220">
        <v>0</v>
      </c>
      <c r="V269" s="220">
        <f>ROUND(E269*U269,2)</f>
        <v>0</v>
      </c>
      <c r="W269" s="220"/>
      <c r="X269" s="220" t="s">
        <v>414</v>
      </c>
      <c r="Y269" s="220" t="s">
        <v>198</v>
      </c>
      <c r="Z269" s="210"/>
      <c r="AA269" s="210"/>
      <c r="AB269" s="210"/>
      <c r="AC269" s="210"/>
      <c r="AD269" s="210"/>
      <c r="AE269" s="210"/>
      <c r="AF269" s="210"/>
      <c r="AG269" s="210" t="s">
        <v>415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">
      <c r="A270" s="217"/>
      <c r="B270" s="218"/>
      <c r="C270" s="255" t="s">
        <v>457</v>
      </c>
      <c r="D270" s="248"/>
      <c r="E270" s="248"/>
      <c r="F270" s="248"/>
      <c r="G270" s="248"/>
      <c r="H270" s="220"/>
      <c r="I270" s="220"/>
      <c r="J270" s="220"/>
      <c r="K270" s="220"/>
      <c r="L270" s="220"/>
      <c r="M270" s="220"/>
      <c r="N270" s="219"/>
      <c r="O270" s="219"/>
      <c r="P270" s="219"/>
      <c r="Q270" s="219"/>
      <c r="R270" s="220"/>
      <c r="S270" s="220"/>
      <c r="T270" s="220"/>
      <c r="U270" s="220"/>
      <c r="V270" s="220"/>
      <c r="W270" s="220"/>
      <c r="X270" s="220"/>
      <c r="Y270" s="220"/>
      <c r="Z270" s="210"/>
      <c r="AA270" s="210"/>
      <c r="AB270" s="210"/>
      <c r="AC270" s="210"/>
      <c r="AD270" s="210"/>
      <c r="AE270" s="210"/>
      <c r="AF270" s="210"/>
      <c r="AG270" s="210" t="s">
        <v>364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38" t="str">
        <f>C270</f>
        <v>Náklady zhotovitele, které vzniknou v souvislosti s povinnostmi zhotovitele při předání a převzetí díla.</v>
      </c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">
      <c r="A271" s="231">
        <v>50</v>
      </c>
      <c r="B271" s="232" t="s">
        <v>458</v>
      </c>
      <c r="C271" s="250" t="s">
        <v>459</v>
      </c>
      <c r="D271" s="233" t="s">
        <v>1595</v>
      </c>
      <c r="E271" s="234">
        <v>1</v>
      </c>
      <c r="F271" s="235"/>
      <c r="G271" s="236">
        <f>ROUND(E271*F271,2)</f>
        <v>0</v>
      </c>
      <c r="H271" s="235"/>
      <c r="I271" s="236">
        <f>ROUND(E271*H271,2)</f>
        <v>0</v>
      </c>
      <c r="J271" s="235"/>
      <c r="K271" s="236">
        <f>ROUND(E271*J271,2)</f>
        <v>0</v>
      </c>
      <c r="L271" s="236">
        <v>21</v>
      </c>
      <c r="M271" s="236">
        <f>G271*(1+L271/100)</f>
        <v>0</v>
      </c>
      <c r="N271" s="234">
        <v>0</v>
      </c>
      <c r="O271" s="234">
        <f>ROUND(E271*N271,2)</f>
        <v>0</v>
      </c>
      <c r="P271" s="234">
        <v>0</v>
      </c>
      <c r="Q271" s="234">
        <f>ROUND(E271*P271,2)</f>
        <v>0</v>
      </c>
      <c r="R271" s="236"/>
      <c r="S271" s="236" t="s">
        <v>318</v>
      </c>
      <c r="T271" s="237" t="s">
        <v>413</v>
      </c>
      <c r="U271" s="220">
        <v>0</v>
      </c>
      <c r="V271" s="220">
        <f>ROUND(E271*U271,2)</f>
        <v>0</v>
      </c>
      <c r="W271" s="220"/>
      <c r="X271" s="220" t="s">
        <v>414</v>
      </c>
      <c r="Y271" s="220" t="s">
        <v>198</v>
      </c>
      <c r="Z271" s="210"/>
      <c r="AA271" s="210"/>
      <c r="AB271" s="210"/>
      <c r="AC271" s="210"/>
      <c r="AD271" s="210"/>
      <c r="AE271" s="210"/>
      <c r="AF271" s="210"/>
      <c r="AG271" s="210" t="s">
        <v>415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x14ac:dyDescent="0.2">
      <c r="A272" s="3"/>
      <c r="B272" s="4"/>
      <c r="C272" s="256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AE272">
        <v>15</v>
      </c>
      <c r="AF272">
        <v>21</v>
      </c>
      <c r="AG272" t="s">
        <v>176</v>
      </c>
    </row>
    <row r="273" spans="1:33" x14ac:dyDescent="0.2">
      <c r="A273" s="213"/>
      <c r="B273" s="214" t="s">
        <v>29</v>
      </c>
      <c r="C273" s="257"/>
      <c r="D273" s="215"/>
      <c r="E273" s="216"/>
      <c r="F273" s="216"/>
      <c r="G273" s="230">
        <f>G8+G49+G83+G112+G124+G207+G213+G243+G251+G268</f>
        <v>0</v>
      </c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AE273">
        <f>SUMIF(L7:L271,AE272,G7:G271)</f>
        <v>0</v>
      </c>
      <c r="AF273">
        <f>SUMIF(L7:L271,AF272,G7:G271)</f>
        <v>0</v>
      </c>
      <c r="AG273" t="s">
        <v>460</v>
      </c>
    </row>
    <row r="274" spans="1:33" x14ac:dyDescent="0.2">
      <c r="C274" s="258"/>
      <c r="D274" s="10"/>
      <c r="AG274" t="s">
        <v>461</v>
      </c>
    </row>
    <row r="275" spans="1:33" x14ac:dyDescent="0.2">
      <c r="D275" s="10"/>
    </row>
    <row r="276" spans="1:33" x14ac:dyDescent="0.2">
      <c r="D276" s="10"/>
    </row>
    <row r="277" spans="1:33" x14ac:dyDescent="0.2">
      <c r="D277" s="10"/>
    </row>
    <row r="278" spans="1:33" x14ac:dyDescent="0.2">
      <c r="D278" s="10"/>
    </row>
    <row r="279" spans="1:33" x14ac:dyDescent="0.2">
      <c r="D279" s="10"/>
    </row>
    <row r="280" spans="1:33" x14ac:dyDescent="0.2">
      <c r="D280" s="10"/>
    </row>
    <row r="281" spans="1:33" x14ac:dyDescent="0.2">
      <c r="D281" s="10"/>
    </row>
    <row r="282" spans="1:33" x14ac:dyDescent="0.2">
      <c r="D282" s="10"/>
    </row>
    <row r="283" spans="1:33" x14ac:dyDescent="0.2">
      <c r="D283" s="10"/>
    </row>
    <row r="284" spans="1:33" x14ac:dyDescent="0.2">
      <c r="D284" s="10"/>
    </row>
    <row r="285" spans="1:33" x14ac:dyDescent="0.2">
      <c r="D285" s="10"/>
    </row>
    <row r="286" spans="1:33" x14ac:dyDescent="0.2">
      <c r="D286" s="10"/>
    </row>
    <row r="287" spans="1:33" x14ac:dyDescent="0.2">
      <c r="D287" s="10"/>
    </row>
    <row r="288" spans="1:33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/L/0HJkLU1pCgfMswZt8rf1Lx0sDu82cnZVFSjR+RQ8xqwXBlThbPJOUApIJc6q+2kCcCkdbOr3IlraORHUxA==" saltValue="fhwvITwKhmYphC5U47rpJw==" spinCount="100000" sheet="1" formatRows="0"/>
  <mergeCells count="38">
    <mergeCell ref="C265:G265"/>
    <mergeCell ref="C270:G270"/>
    <mergeCell ref="C253:G253"/>
    <mergeCell ref="C255:G255"/>
    <mergeCell ref="C257:G257"/>
    <mergeCell ref="C259:G259"/>
    <mergeCell ref="C261:G261"/>
    <mergeCell ref="C263:G263"/>
    <mergeCell ref="C209:G209"/>
    <mergeCell ref="C215:G215"/>
    <mergeCell ref="C222:G222"/>
    <mergeCell ref="C230:G230"/>
    <mergeCell ref="C234:G234"/>
    <mergeCell ref="C239:G239"/>
    <mergeCell ref="C120:G120"/>
    <mergeCell ref="C156:G156"/>
    <mergeCell ref="C163:G163"/>
    <mergeCell ref="C170:G170"/>
    <mergeCell ref="C189:G189"/>
    <mergeCell ref="C196:G196"/>
    <mergeCell ref="C65:G65"/>
    <mergeCell ref="C79:G79"/>
    <mergeCell ref="C85:G85"/>
    <mergeCell ref="C96:G96"/>
    <mergeCell ref="C114:G114"/>
    <mergeCell ref="C117:G117"/>
    <mergeCell ref="C23:G23"/>
    <mergeCell ref="C28:G28"/>
    <mergeCell ref="C37:G37"/>
    <mergeCell ref="C46:G46"/>
    <mergeCell ref="C55:G55"/>
    <mergeCell ref="C60:G60"/>
    <mergeCell ref="A1:G1"/>
    <mergeCell ref="C2:G2"/>
    <mergeCell ref="C3:G3"/>
    <mergeCell ref="C4:G4"/>
    <mergeCell ref="C10:G10"/>
    <mergeCell ref="C18:G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8FE11-DEDE-456C-9DEE-1929B38EC94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163</v>
      </c>
      <c r="B1" s="195"/>
      <c r="C1" s="195"/>
      <c r="D1" s="195"/>
      <c r="E1" s="195"/>
      <c r="F1" s="195"/>
      <c r="G1" s="195"/>
      <c r="AG1" t="s">
        <v>164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165</v>
      </c>
    </row>
    <row r="3" spans="1:60" ht="24.95" customHeight="1" x14ac:dyDescent="0.2">
      <c r="A3" s="196" t="s">
        <v>8</v>
      </c>
      <c r="B3" s="49" t="s">
        <v>84</v>
      </c>
      <c r="C3" s="199" t="s">
        <v>85</v>
      </c>
      <c r="D3" s="197"/>
      <c r="E3" s="197"/>
      <c r="F3" s="197"/>
      <c r="G3" s="198"/>
      <c r="AC3" s="174" t="s">
        <v>165</v>
      </c>
      <c r="AG3" t="s">
        <v>166</v>
      </c>
    </row>
    <row r="4" spans="1:60" ht="24.95" customHeight="1" x14ac:dyDescent="0.2">
      <c r="A4" s="200" t="s">
        <v>9</v>
      </c>
      <c r="B4" s="201" t="s">
        <v>88</v>
      </c>
      <c r="C4" s="202" t="s">
        <v>89</v>
      </c>
      <c r="D4" s="203"/>
      <c r="E4" s="203"/>
      <c r="F4" s="203"/>
      <c r="G4" s="204"/>
      <c r="AG4" t="s">
        <v>167</v>
      </c>
    </row>
    <row r="5" spans="1:60" x14ac:dyDescent="0.2">
      <c r="D5" s="10"/>
    </row>
    <row r="6" spans="1:60" ht="38.25" x14ac:dyDescent="0.2">
      <c r="A6" s="206" t="s">
        <v>168</v>
      </c>
      <c r="B6" s="208" t="s">
        <v>169</v>
      </c>
      <c r="C6" s="208" t="s">
        <v>170</v>
      </c>
      <c r="D6" s="207" t="s">
        <v>171</v>
      </c>
      <c r="E6" s="206" t="s">
        <v>172</v>
      </c>
      <c r="F6" s="205" t="s">
        <v>173</v>
      </c>
      <c r="G6" s="206" t="s">
        <v>29</v>
      </c>
      <c r="H6" s="209" t="s">
        <v>30</v>
      </c>
      <c r="I6" s="209" t="s">
        <v>174</v>
      </c>
      <c r="J6" s="209" t="s">
        <v>31</v>
      </c>
      <c r="K6" s="209" t="s">
        <v>175</v>
      </c>
      <c r="L6" s="209" t="s">
        <v>176</v>
      </c>
      <c r="M6" s="209" t="s">
        <v>177</v>
      </c>
      <c r="N6" s="209" t="s">
        <v>178</v>
      </c>
      <c r="O6" s="209" t="s">
        <v>179</v>
      </c>
      <c r="P6" s="209" t="s">
        <v>180</v>
      </c>
      <c r="Q6" s="209" t="s">
        <v>181</v>
      </c>
      <c r="R6" s="209" t="s">
        <v>182</v>
      </c>
      <c r="S6" s="209" t="s">
        <v>183</v>
      </c>
      <c r="T6" s="209" t="s">
        <v>184</v>
      </c>
      <c r="U6" s="209" t="s">
        <v>185</v>
      </c>
      <c r="V6" s="209" t="s">
        <v>186</v>
      </c>
      <c r="W6" s="209" t="s">
        <v>187</v>
      </c>
      <c r="X6" s="209" t="s">
        <v>188</v>
      </c>
      <c r="Y6" s="209" t="s">
        <v>189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190</v>
      </c>
      <c r="B8" s="225" t="s">
        <v>116</v>
      </c>
      <c r="C8" s="249" t="s">
        <v>117</v>
      </c>
      <c r="D8" s="226"/>
      <c r="E8" s="227"/>
      <c r="F8" s="228"/>
      <c r="G8" s="228">
        <f>SUMIF(AG9:AG48,"&lt;&gt;NOR",G9:G48)</f>
        <v>0</v>
      </c>
      <c r="H8" s="228"/>
      <c r="I8" s="228">
        <f>SUM(I9:I48)</f>
        <v>0</v>
      </c>
      <c r="J8" s="228"/>
      <c r="K8" s="228">
        <f>SUM(K9:K48)</f>
        <v>0</v>
      </c>
      <c r="L8" s="228"/>
      <c r="M8" s="228">
        <f>SUM(M9:M48)</f>
        <v>0</v>
      </c>
      <c r="N8" s="227"/>
      <c r="O8" s="227">
        <f>SUM(O9:O48)</f>
        <v>0</v>
      </c>
      <c r="P8" s="227"/>
      <c r="Q8" s="227">
        <f>SUM(Q9:Q48)</f>
        <v>0</v>
      </c>
      <c r="R8" s="228"/>
      <c r="S8" s="228"/>
      <c r="T8" s="229"/>
      <c r="U8" s="223"/>
      <c r="V8" s="223">
        <f>SUM(V9:V48)</f>
        <v>4.66</v>
      </c>
      <c r="W8" s="223"/>
      <c r="X8" s="223"/>
      <c r="Y8" s="223"/>
      <c r="AG8" t="s">
        <v>191</v>
      </c>
    </row>
    <row r="9" spans="1:60" outlineLevel="1" x14ac:dyDescent="0.2">
      <c r="A9" s="231">
        <v>1</v>
      </c>
      <c r="B9" s="232" t="s">
        <v>472</v>
      </c>
      <c r="C9" s="250" t="s">
        <v>473</v>
      </c>
      <c r="D9" s="233" t="s">
        <v>194</v>
      </c>
      <c r="E9" s="234">
        <v>3.375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 t="s">
        <v>195</v>
      </c>
      <c r="S9" s="236" t="s">
        <v>196</v>
      </c>
      <c r="T9" s="237" t="s">
        <v>196</v>
      </c>
      <c r="U9" s="220">
        <v>0.36499999999999999</v>
      </c>
      <c r="V9" s="220">
        <f>ROUND(E9*U9,2)</f>
        <v>1.23</v>
      </c>
      <c r="W9" s="220"/>
      <c r="X9" s="220" t="s">
        <v>197</v>
      </c>
      <c r="Y9" s="220" t="s">
        <v>198</v>
      </c>
      <c r="Z9" s="210"/>
      <c r="AA9" s="210"/>
      <c r="AB9" s="210"/>
      <c r="AC9" s="210"/>
      <c r="AD9" s="210"/>
      <c r="AE9" s="210"/>
      <c r="AF9" s="210"/>
      <c r="AG9" s="210" t="s">
        <v>199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51" t="s">
        <v>474</v>
      </c>
      <c r="D10" s="239"/>
      <c r="E10" s="239"/>
      <c r="F10" s="239"/>
      <c r="G10" s="239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201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8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2" t="s">
        <v>475</v>
      </c>
      <c r="D11" s="221"/>
      <c r="E11" s="222"/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203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2" t="s">
        <v>1596</v>
      </c>
      <c r="D12" s="221"/>
      <c r="E12" s="222"/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203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61" t="s">
        <v>466</v>
      </c>
      <c r="D13" s="259"/>
      <c r="E13" s="260"/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203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62" t="s">
        <v>1597</v>
      </c>
      <c r="D14" s="259"/>
      <c r="E14" s="260">
        <v>0.1125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203</v>
      </c>
      <c r="AH14" s="210">
        <v>2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17"/>
      <c r="B15" s="218"/>
      <c r="C15" s="261" t="s">
        <v>468</v>
      </c>
      <c r="D15" s="259"/>
      <c r="E15" s="260"/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203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52" t="s">
        <v>1598</v>
      </c>
      <c r="D16" s="221"/>
      <c r="E16" s="222">
        <v>3.375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203</v>
      </c>
      <c r="AH16" s="210">
        <v>5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1">
        <v>2</v>
      </c>
      <c r="B17" s="232" t="s">
        <v>485</v>
      </c>
      <c r="C17" s="250" t="s">
        <v>486</v>
      </c>
      <c r="D17" s="233" t="s">
        <v>194</v>
      </c>
      <c r="E17" s="234">
        <v>1.6875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6" t="s">
        <v>195</v>
      </c>
      <c r="S17" s="236" t="s">
        <v>196</v>
      </c>
      <c r="T17" s="237" t="s">
        <v>196</v>
      </c>
      <c r="U17" s="220">
        <v>0.64680000000000004</v>
      </c>
      <c r="V17" s="220">
        <f>ROUND(E17*U17,2)</f>
        <v>1.0900000000000001</v>
      </c>
      <c r="W17" s="220"/>
      <c r="X17" s="220" t="s">
        <v>197</v>
      </c>
      <c r="Y17" s="220" t="s">
        <v>198</v>
      </c>
      <c r="Z17" s="210"/>
      <c r="AA17" s="210"/>
      <c r="AB17" s="210"/>
      <c r="AC17" s="210"/>
      <c r="AD17" s="210"/>
      <c r="AE17" s="210"/>
      <c r="AF17" s="210"/>
      <c r="AG17" s="210" t="s">
        <v>199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2" x14ac:dyDescent="0.2">
      <c r="A18" s="217"/>
      <c r="B18" s="218"/>
      <c r="C18" s="251" t="s">
        <v>474</v>
      </c>
      <c r="D18" s="239"/>
      <c r="E18" s="239"/>
      <c r="F18" s="239"/>
      <c r="G18" s="239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201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38" t="str">
        <f>C18</f>
        <v>zapažených i nezapažených s urovnáním dna do předepsaného profilu a spádu, s přehozením výkopku na přilehlém terénu na vzdálenost do 3 m od podélné osy rýhy nebo s naložením výkopku na dopravní prostředek.</v>
      </c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2" t="s">
        <v>212</v>
      </c>
      <c r="D19" s="221"/>
      <c r="E19" s="222"/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203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52" t="s">
        <v>487</v>
      </c>
      <c r="D20" s="221"/>
      <c r="E20" s="222"/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203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2" t="s">
        <v>1599</v>
      </c>
      <c r="D21" s="221"/>
      <c r="E21" s="222">
        <v>1.6875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203</v>
      </c>
      <c r="AH21" s="210">
        <v>5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31">
        <v>3</v>
      </c>
      <c r="B22" s="232" t="s">
        <v>215</v>
      </c>
      <c r="C22" s="250" t="s">
        <v>216</v>
      </c>
      <c r="D22" s="233" t="s">
        <v>194</v>
      </c>
      <c r="E22" s="234">
        <v>3.375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4">
        <v>0</v>
      </c>
      <c r="O22" s="234">
        <f>ROUND(E22*N22,2)</f>
        <v>0</v>
      </c>
      <c r="P22" s="234">
        <v>0</v>
      </c>
      <c r="Q22" s="234">
        <f>ROUND(E22*P22,2)</f>
        <v>0</v>
      </c>
      <c r="R22" s="236" t="s">
        <v>195</v>
      </c>
      <c r="S22" s="236" t="s">
        <v>196</v>
      </c>
      <c r="T22" s="237" t="s">
        <v>196</v>
      </c>
      <c r="U22" s="220">
        <v>1.0999999999999999E-2</v>
      </c>
      <c r="V22" s="220">
        <f>ROUND(E22*U22,2)</f>
        <v>0.04</v>
      </c>
      <c r="W22" s="220"/>
      <c r="X22" s="220" t="s">
        <v>197</v>
      </c>
      <c r="Y22" s="220" t="s">
        <v>198</v>
      </c>
      <c r="Z22" s="210"/>
      <c r="AA22" s="210"/>
      <c r="AB22" s="210"/>
      <c r="AC22" s="210"/>
      <c r="AD22" s="210"/>
      <c r="AE22" s="210"/>
      <c r="AF22" s="210"/>
      <c r="AG22" s="210" t="s">
        <v>199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51" t="s">
        <v>217</v>
      </c>
      <c r="D23" s="239"/>
      <c r="E23" s="239"/>
      <c r="F23" s="239"/>
      <c r="G23" s="239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201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2" t="s">
        <v>218</v>
      </c>
      <c r="D24" s="221"/>
      <c r="E24" s="222"/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203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2" t="s">
        <v>219</v>
      </c>
      <c r="D25" s="221"/>
      <c r="E25" s="222"/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203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2" t="s">
        <v>1600</v>
      </c>
      <c r="D26" s="221"/>
      <c r="E26" s="222">
        <v>3.375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203</v>
      </c>
      <c r="AH26" s="210">
        <v>5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31">
        <v>4</v>
      </c>
      <c r="B27" s="232" t="s">
        <v>221</v>
      </c>
      <c r="C27" s="250" t="s">
        <v>222</v>
      </c>
      <c r="D27" s="233" t="s">
        <v>194</v>
      </c>
      <c r="E27" s="234">
        <v>16.875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21</v>
      </c>
      <c r="M27" s="236">
        <f>G27*(1+L27/100)</f>
        <v>0</v>
      </c>
      <c r="N27" s="234">
        <v>0</v>
      </c>
      <c r="O27" s="234">
        <f>ROUND(E27*N27,2)</f>
        <v>0</v>
      </c>
      <c r="P27" s="234">
        <v>0</v>
      </c>
      <c r="Q27" s="234">
        <f>ROUND(E27*P27,2)</f>
        <v>0</v>
      </c>
      <c r="R27" s="236" t="s">
        <v>195</v>
      </c>
      <c r="S27" s="236" t="s">
        <v>196</v>
      </c>
      <c r="T27" s="237" t="s">
        <v>196</v>
      </c>
      <c r="U27" s="220">
        <v>0</v>
      </c>
      <c r="V27" s="220">
        <f>ROUND(E27*U27,2)</f>
        <v>0</v>
      </c>
      <c r="W27" s="220"/>
      <c r="X27" s="220" t="s">
        <v>197</v>
      </c>
      <c r="Y27" s="220" t="s">
        <v>198</v>
      </c>
      <c r="Z27" s="210"/>
      <c r="AA27" s="210"/>
      <c r="AB27" s="210"/>
      <c r="AC27" s="210"/>
      <c r="AD27" s="210"/>
      <c r="AE27" s="210"/>
      <c r="AF27" s="210"/>
      <c r="AG27" s="210" t="s">
        <v>199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1" t="s">
        <v>217</v>
      </c>
      <c r="D28" s="239"/>
      <c r="E28" s="239"/>
      <c r="F28" s="239"/>
      <c r="G28" s="239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201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2" t="s">
        <v>223</v>
      </c>
      <c r="D29" s="221"/>
      <c r="E29" s="222"/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203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52" t="s">
        <v>224</v>
      </c>
      <c r="D30" s="221"/>
      <c r="E30" s="222"/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203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52" t="s">
        <v>1601</v>
      </c>
      <c r="D31" s="221"/>
      <c r="E31" s="222">
        <v>16.875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203</v>
      </c>
      <c r="AH31" s="210">
        <v>5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31">
        <v>5</v>
      </c>
      <c r="B32" s="232" t="s">
        <v>226</v>
      </c>
      <c r="C32" s="250" t="s">
        <v>227</v>
      </c>
      <c r="D32" s="233" t="s">
        <v>194</v>
      </c>
      <c r="E32" s="234">
        <v>3.375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4">
        <v>0</v>
      </c>
      <c r="O32" s="234">
        <f>ROUND(E32*N32,2)</f>
        <v>0</v>
      </c>
      <c r="P32" s="234">
        <v>0</v>
      </c>
      <c r="Q32" s="234">
        <f>ROUND(E32*P32,2)</f>
        <v>0</v>
      </c>
      <c r="R32" s="236" t="s">
        <v>195</v>
      </c>
      <c r="S32" s="236" t="s">
        <v>196</v>
      </c>
      <c r="T32" s="237" t="s">
        <v>196</v>
      </c>
      <c r="U32" s="220">
        <v>8.9999999999999993E-3</v>
      </c>
      <c r="V32" s="220">
        <f>ROUND(E32*U32,2)</f>
        <v>0.03</v>
      </c>
      <c r="W32" s="220"/>
      <c r="X32" s="220" t="s">
        <v>197</v>
      </c>
      <c r="Y32" s="220" t="s">
        <v>198</v>
      </c>
      <c r="Z32" s="210"/>
      <c r="AA32" s="210"/>
      <c r="AB32" s="210"/>
      <c r="AC32" s="210"/>
      <c r="AD32" s="210"/>
      <c r="AE32" s="210"/>
      <c r="AF32" s="210"/>
      <c r="AG32" s="210" t="s">
        <v>228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2" t="s">
        <v>229</v>
      </c>
      <c r="D33" s="221"/>
      <c r="E33" s="222"/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203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52" t="s">
        <v>230</v>
      </c>
      <c r="D34" s="221"/>
      <c r="E34" s="222"/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203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52" t="s">
        <v>1602</v>
      </c>
      <c r="D35" s="221"/>
      <c r="E35" s="222">
        <v>3.375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203</v>
      </c>
      <c r="AH35" s="210">
        <v>5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1">
        <v>6</v>
      </c>
      <c r="B36" s="232" t="s">
        <v>232</v>
      </c>
      <c r="C36" s="250" t="s">
        <v>233</v>
      </c>
      <c r="D36" s="233" t="s">
        <v>234</v>
      </c>
      <c r="E36" s="234">
        <v>13.5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4">
        <v>0</v>
      </c>
      <c r="O36" s="234">
        <f>ROUND(E36*N36,2)</f>
        <v>0</v>
      </c>
      <c r="P36" s="234">
        <v>0</v>
      </c>
      <c r="Q36" s="234">
        <f>ROUND(E36*P36,2)</f>
        <v>0</v>
      </c>
      <c r="R36" s="236" t="s">
        <v>195</v>
      </c>
      <c r="S36" s="236" t="s">
        <v>196</v>
      </c>
      <c r="T36" s="237" t="s">
        <v>196</v>
      </c>
      <c r="U36" s="220">
        <v>1.7999999999999999E-2</v>
      </c>
      <c r="V36" s="220">
        <f>ROUND(E36*U36,2)</f>
        <v>0.24</v>
      </c>
      <c r="W36" s="220"/>
      <c r="X36" s="220" t="s">
        <v>197</v>
      </c>
      <c r="Y36" s="220" t="s">
        <v>198</v>
      </c>
      <c r="Z36" s="210"/>
      <c r="AA36" s="210"/>
      <c r="AB36" s="210"/>
      <c r="AC36" s="210"/>
      <c r="AD36" s="210"/>
      <c r="AE36" s="210"/>
      <c r="AF36" s="210"/>
      <c r="AG36" s="210" t="s">
        <v>228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1" t="s">
        <v>235</v>
      </c>
      <c r="D37" s="239"/>
      <c r="E37" s="239"/>
      <c r="F37" s="239"/>
      <c r="G37" s="239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201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52" t="s">
        <v>236</v>
      </c>
      <c r="D38" s="221"/>
      <c r="E38" s="222"/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203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52" t="s">
        <v>1603</v>
      </c>
      <c r="D39" s="221"/>
      <c r="E39" s="222"/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203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52" t="s">
        <v>1604</v>
      </c>
      <c r="D40" s="221"/>
      <c r="E40" s="222">
        <v>13.5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203</v>
      </c>
      <c r="AH40" s="210">
        <v>5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1">
        <v>7</v>
      </c>
      <c r="B41" s="232" t="s">
        <v>239</v>
      </c>
      <c r="C41" s="250" t="s">
        <v>240</v>
      </c>
      <c r="D41" s="233" t="s">
        <v>194</v>
      </c>
      <c r="E41" s="234">
        <v>3.375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4">
        <v>0</v>
      </c>
      <c r="O41" s="234">
        <f>ROUND(E41*N41,2)</f>
        <v>0</v>
      </c>
      <c r="P41" s="234">
        <v>0</v>
      </c>
      <c r="Q41" s="234">
        <f>ROUND(E41*P41,2)</f>
        <v>0</v>
      </c>
      <c r="R41" s="236" t="s">
        <v>195</v>
      </c>
      <c r="S41" s="236" t="s">
        <v>196</v>
      </c>
      <c r="T41" s="237" t="s">
        <v>196</v>
      </c>
      <c r="U41" s="220">
        <v>0</v>
      </c>
      <c r="V41" s="220">
        <f>ROUND(E41*U41,2)</f>
        <v>0</v>
      </c>
      <c r="W41" s="220"/>
      <c r="X41" s="220" t="s">
        <v>197</v>
      </c>
      <c r="Y41" s="220" t="s">
        <v>198</v>
      </c>
      <c r="Z41" s="210"/>
      <c r="AA41" s="210"/>
      <c r="AB41" s="210"/>
      <c r="AC41" s="210"/>
      <c r="AD41" s="210"/>
      <c r="AE41" s="210"/>
      <c r="AF41" s="210"/>
      <c r="AG41" s="210" t="s">
        <v>199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2" t="s">
        <v>241</v>
      </c>
      <c r="D42" s="221"/>
      <c r="E42" s="222"/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203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52" t="s">
        <v>230</v>
      </c>
      <c r="D43" s="221"/>
      <c r="E43" s="222"/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203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52" t="s">
        <v>1602</v>
      </c>
      <c r="D44" s="221"/>
      <c r="E44" s="222">
        <v>3.375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203</v>
      </c>
      <c r="AH44" s="210">
        <v>5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31">
        <v>8</v>
      </c>
      <c r="B45" s="232" t="s">
        <v>242</v>
      </c>
      <c r="C45" s="250" t="s">
        <v>243</v>
      </c>
      <c r="D45" s="233" t="s">
        <v>234</v>
      </c>
      <c r="E45" s="234">
        <v>13.5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4">
        <v>0</v>
      </c>
      <c r="O45" s="234">
        <f>ROUND(E45*N45,2)</f>
        <v>0</v>
      </c>
      <c r="P45" s="234">
        <v>0</v>
      </c>
      <c r="Q45" s="234">
        <f>ROUND(E45*P45,2)</f>
        <v>0</v>
      </c>
      <c r="R45" s="236" t="s">
        <v>195</v>
      </c>
      <c r="S45" s="236" t="s">
        <v>196</v>
      </c>
      <c r="T45" s="237" t="s">
        <v>196</v>
      </c>
      <c r="U45" s="220">
        <v>0.15</v>
      </c>
      <c r="V45" s="220">
        <f>ROUND(E45*U45,2)</f>
        <v>2.0299999999999998</v>
      </c>
      <c r="W45" s="220"/>
      <c r="X45" s="220" t="s">
        <v>197</v>
      </c>
      <c r="Y45" s="220" t="s">
        <v>198</v>
      </c>
      <c r="Z45" s="210"/>
      <c r="AA45" s="210"/>
      <c r="AB45" s="210"/>
      <c r="AC45" s="210"/>
      <c r="AD45" s="210"/>
      <c r="AE45" s="210"/>
      <c r="AF45" s="210"/>
      <c r="AG45" s="210" t="s">
        <v>199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1" t="s">
        <v>244</v>
      </c>
      <c r="D46" s="239"/>
      <c r="E46" s="239"/>
      <c r="F46" s="239"/>
      <c r="G46" s="239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201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38" t="str">
        <f>C46</f>
        <v>z rostlé horniny tř.1 - 4 pod násypy z hornin soudržných do 92% PS a hornin nesoudržných sypkých relativní ulehlosti I(d) do 0,8</v>
      </c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2" t="s">
        <v>245</v>
      </c>
      <c r="D47" s="221"/>
      <c r="E47" s="222"/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203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52" t="s">
        <v>1605</v>
      </c>
      <c r="D48" s="221"/>
      <c r="E48" s="222">
        <v>13.5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203</v>
      </c>
      <c r="AH48" s="210">
        <v>5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">
      <c r="A49" s="224" t="s">
        <v>190</v>
      </c>
      <c r="B49" s="225" t="s">
        <v>118</v>
      </c>
      <c r="C49" s="249" t="s">
        <v>119</v>
      </c>
      <c r="D49" s="226"/>
      <c r="E49" s="227"/>
      <c r="F49" s="228"/>
      <c r="G49" s="228">
        <f>SUMIF(AG50:AG61,"&lt;&gt;NOR",G50:G61)</f>
        <v>0</v>
      </c>
      <c r="H49" s="228"/>
      <c r="I49" s="228">
        <f>SUM(I50:I61)</f>
        <v>0</v>
      </c>
      <c r="J49" s="228"/>
      <c r="K49" s="228">
        <f>SUM(K50:K61)</f>
        <v>0</v>
      </c>
      <c r="L49" s="228"/>
      <c r="M49" s="228">
        <f>SUM(M50:M61)</f>
        <v>0</v>
      </c>
      <c r="N49" s="227"/>
      <c r="O49" s="227">
        <f>SUM(O50:O61)</f>
        <v>0</v>
      </c>
      <c r="P49" s="227"/>
      <c r="Q49" s="227">
        <f>SUM(Q50:Q61)</f>
        <v>12.559999999999999</v>
      </c>
      <c r="R49" s="228"/>
      <c r="S49" s="228"/>
      <c r="T49" s="229"/>
      <c r="U49" s="223"/>
      <c r="V49" s="223">
        <f>SUM(V50:V61)</f>
        <v>13.5</v>
      </c>
      <c r="W49" s="223"/>
      <c r="X49" s="223"/>
      <c r="Y49" s="223"/>
      <c r="AG49" t="s">
        <v>191</v>
      </c>
    </row>
    <row r="50" spans="1:60" ht="22.5" outlineLevel="1" x14ac:dyDescent="0.2">
      <c r="A50" s="231">
        <v>9</v>
      </c>
      <c r="B50" s="232" t="s">
        <v>1606</v>
      </c>
      <c r="C50" s="250" t="s">
        <v>1607</v>
      </c>
      <c r="D50" s="233" t="s">
        <v>234</v>
      </c>
      <c r="E50" s="234">
        <v>13.5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4">
        <v>0</v>
      </c>
      <c r="O50" s="234">
        <f>ROUND(E50*N50,2)</f>
        <v>0</v>
      </c>
      <c r="P50" s="234">
        <v>0.33</v>
      </c>
      <c r="Q50" s="234">
        <f>ROUND(E50*P50,2)</f>
        <v>4.46</v>
      </c>
      <c r="R50" s="236" t="s">
        <v>249</v>
      </c>
      <c r="S50" s="236" t="s">
        <v>196</v>
      </c>
      <c r="T50" s="237" t="s">
        <v>196</v>
      </c>
      <c r="U50" s="220">
        <v>0.52649999999999997</v>
      </c>
      <c r="V50" s="220">
        <f>ROUND(E50*U50,2)</f>
        <v>7.11</v>
      </c>
      <c r="W50" s="220"/>
      <c r="X50" s="220" t="s">
        <v>197</v>
      </c>
      <c r="Y50" s="220" t="s">
        <v>198</v>
      </c>
      <c r="Z50" s="210"/>
      <c r="AA50" s="210"/>
      <c r="AB50" s="210"/>
      <c r="AC50" s="210"/>
      <c r="AD50" s="210"/>
      <c r="AE50" s="210"/>
      <c r="AF50" s="210"/>
      <c r="AG50" s="210" t="s">
        <v>199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2" t="s">
        <v>250</v>
      </c>
      <c r="D51" s="221"/>
      <c r="E51" s="222"/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203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17"/>
      <c r="B52" s="218"/>
      <c r="C52" s="252" t="s">
        <v>1608</v>
      </c>
      <c r="D52" s="221"/>
      <c r="E52" s="222"/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203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52" t="s">
        <v>1609</v>
      </c>
      <c r="D53" s="221"/>
      <c r="E53" s="222">
        <v>13.5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203</v>
      </c>
      <c r="AH53" s="210">
        <v>5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1">
        <v>10</v>
      </c>
      <c r="B54" s="232" t="s">
        <v>528</v>
      </c>
      <c r="C54" s="250" t="s">
        <v>529</v>
      </c>
      <c r="D54" s="233" t="s">
        <v>327</v>
      </c>
      <c r="E54" s="234">
        <v>30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21</v>
      </c>
      <c r="M54" s="236">
        <f>G54*(1+L54/100)</f>
        <v>0</v>
      </c>
      <c r="N54" s="234">
        <v>0</v>
      </c>
      <c r="O54" s="234">
        <f>ROUND(E54*N54,2)</f>
        <v>0</v>
      </c>
      <c r="P54" s="234">
        <v>0.27</v>
      </c>
      <c r="Q54" s="234">
        <f>ROUND(E54*P54,2)</f>
        <v>8.1</v>
      </c>
      <c r="R54" s="236" t="s">
        <v>249</v>
      </c>
      <c r="S54" s="236" t="s">
        <v>196</v>
      </c>
      <c r="T54" s="237" t="s">
        <v>196</v>
      </c>
      <c r="U54" s="220">
        <v>0.123</v>
      </c>
      <c r="V54" s="220">
        <f>ROUND(E54*U54,2)</f>
        <v>3.69</v>
      </c>
      <c r="W54" s="220"/>
      <c r="X54" s="220" t="s">
        <v>197</v>
      </c>
      <c r="Y54" s="220" t="s">
        <v>198</v>
      </c>
      <c r="Z54" s="210"/>
      <c r="AA54" s="210"/>
      <c r="AB54" s="210"/>
      <c r="AC54" s="210"/>
      <c r="AD54" s="210"/>
      <c r="AE54" s="210"/>
      <c r="AF54" s="210"/>
      <c r="AG54" s="210" t="s">
        <v>199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51" t="s">
        <v>530</v>
      </c>
      <c r="D55" s="239"/>
      <c r="E55" s="239"/>
      <c r="F55" s="239"/>
      <c r="G55" s="239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201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38" t="str">
        <f>C55</f>
        <v>s vybouráním lože, s přemístěním hmot na skládku na vzdálenost do 3 m nebo naložením na dopravní prostředek</v>
      </c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52" t="s">
        <v>958</v>
      </c>
      <c r="D56" s="221"/>
      <c r="E56" s="222"/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203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52" t="s">
        <v>1610</v>
      </c>
      <c r="D57" s="221"/>
      <c r="E57" s="222">
        <v>30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203</v>
      </c>
      <c r="AH57" s="210">
        <v>5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31">
        <v>11</v>
      </c>
      <c r="B58" s="232" t="s">
        <v>1611</v>
      </c>
      <c r="C58" s="250" t="s">
        <v>1612</v>
      </c>
      <c r="D58" s="233" t="s">
        <v>327</v>
      </c>
      <c r="E58" s="234">
        <v>30</v>
      </c>
      <c r="F58" s="235"/>
      <c r="G58" s="236">
        <f>ROUND(E58*F58,2)</f>
        <v>0</v>
      </c>
      <c r="H58" s="235"/>
      <c r="I58" s="236">
        <f>ROUND(E58*H58,2)</f>
        <v>0</v>
      </c>
      <c r="J58" s="235"/>
      <c r="K58" s="236">
        <f>ROUND(E58*J58,2)</f>
        <v>0</v>
      </c>
      <c r="L58" s="236">
        <v>21</v>
      </c>
      <c r="M58" s="236">
        <f>G58*(1+L58/100)</f>
        <v>0</v>
      </c>
      <c r="N58" s="234">
        <v>0</v>
      </c>
      <c r="O58" s="234">
        <f>ROUND(E58*N58,2)</f>
        <v>0</v>
      </c>
      <c r="P58" s="234">
        <v>0</v>
      </c>
      <c r="Q58" s="234">
        <f>ROUND(E58*P58,2)</f>
        <v>0</v>
      </c>
      <c r="R58" s="236" t="s">
        <v>249</v>
      </c>
      <c r="S58" s="236" t="s">
        <v>196</v>
      </c>
      <c r="T58" s="237" t="s">
        <v>196</v>
      </c>
      <c r="U58" s="220">
        <v>0.09</v>
      </c>
      <c r="V58" s="220">
        <f>ROUND(E58*U58,2)</f>
        <v>2.7</v>
      </c>
      <c r="W58" s="220"/>
      <c r="X58" s="220" t="s">
        <v>197</v>
      </c>
      <c r="Y58" s="220" t="s">
        <v>198</v>
      </c>
      <c r="Z58" s="210"/>
      <c r="AA58" s="210"/>
      <c r="AB58" s="210"/>
      <c r="AC58" s="210"/>
      <c r="AD58" s="210"/>
      <c r="AE58" s="210"/>
      <c r="AF58" s="210"/>
      <c r="AG58" s="210" t="s">
        <v>199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2" x14ac:dyDescent="0.2">
      <c r="A59" s="217"/>
      <c r="B59" s="218"/>
      <c r="C59" s="251" t="s">
        <v>1613</v>
      </c>
      <c r="D59" s="239"/>
      <c r="E59" s="239"/>
      <c r="F59" s="239"/>
      <c r="G59" s="239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201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38" t="str">
        <f>C59</f>
        <v>krajníků, desek nebo panelů od spojovacího materiálu s odklizením a uložením očištěných hmot a spojovacího materiálu na skládku na vzdálenost do 10 m</v>
      </c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2" t="s">
        <v>1614</v>
      </c>
      <c r="D60" s="221"/>
      <c r="E60" s="222"/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203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52" t="s">
        <v>1615</v>
      </c>
      <c r="D61" s="221"/>
      <c r="E61" s="222">
        <v>30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203</v>
      </c>
      <c r="AH61" s="210">
        <v>5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">
      <c r="A62" s="224" t="s">
        <v>190</v>
      </c>
      <c r="B62" s="225" t="s">
        <v>122</v>
      </c>
      <c r="C62" s="249" t="s">
        <v>123</v>
      </c>
      <c r="D62" s="226"/>
      <c r="E62" s="227"/>
      <c r="F62" s="228"/>
      <c r="G62" s="228">
        <f>SUMIF(AG63:AG110,"&lt;&gt;NOR",G63:G110)</f>
        <v>0</v>
      </c>
      <c r="H62" s="228"/>
      <c r="I62" s="228">
        <f>SUM(I63:I110)</f>
        <v>0</v>
      </c>
      <c r="J62" s="228"/>
      <c r="K62" s="228">
        <f>SUM(K63:K110)</f>
        <v>0</v>
      </c>
      <c r="L62" s="228"/>
      <c r="M62" s="228">
        <f>SUM(M63:M110)</f>
        <v>0</v>
      </c>
      <c r="N62" s="227"/>
      <c r="O62" s="227">
        <f>SUM(O63:O110)</f>
        <v>3</v>
      </c>
      <c r="P62" s="227"/>
      <c r="Q62" s="227">
        <f>SUM(Q63:Q110)</f>
        <v>0</v>
      </c>
      <c r="R62" s="228"/>
      <c r="S62" s="228"/>
      <c r="T62" s="229"/>
      <c r="U62" s="223"/>
      <c r="V62" s="223">
        <f>SUM(V63:V110)</f>
        <v>9.89</v>
      </c>
      <c r="W62" s="223"/>
      <c r="X62" s="223"/>
      <c r="Y62" s="223"/>
      <c r="AG62" t="s">
        <v>191</v>
      </c>
    </row>
    <row r="63" spans="1:60" outlineLevel="1" x14ac:dyDescent="0.2">
      <c r="A63" s="231">
        <v>12</v>
      </c>
      <c r="B63" s="232" t="s">
        <v>964</v>
      </c>
      <c r="C63" s="250" t="s">
        <v>965</v>
      </c>
      <c r="D63" s="233" t="s">
        <v>194</v>
      </c>
      <c r="E63" s="234">
        <v>3</v>
      </c>
      <c r="F63" s="235"/>
      <c r="G63" s="236">
        <f>ROUND(E63*F63,2)</f>
        <v>0</v>
      </c>
      <c r="H63" s="235"/>
      <c r="I63" s="236">
        <f>ROUND(E63*H63,2)</f>
        <v>0</v>
      </c>
      <c r="J63" s="235"/>
      <c r="K63" s="236">
        <f>ROUND(E63*J63,2)</f>
        <v>0</v>
      </c>
      <c r="L63" s="236">
        <v>21</v>
      </c>
      <c r="M63" s="236">
        <f>G63*(1+L63/100)</f>
        <v>0</v>
      </c>
      <c r="N63" s="234">
        <v>0</v>
      </c>
      <c r="O63" s="234">
        <f>ROUND(E63*N63,2)</f>
        <v>0</v>
      </c>
      <c r="P63" s="234">
        <v>0</v>
      </c>
      <c r="Q63" s="234">
        <f>ROUND(E63*P63,2)</f>
        <v>0</v>
      </c>
      <c r="R63" s="236" t="s">
        <v>966</v>
      </c>
      <c r="S63" s="236" t="s">
        <v>196</v>
      </c>
      <c r="T63" s="237" t="s">
        <v>196</v>
      </c>
      <c r="U63" s="220">
        <v>9.2999999999999999E-2</v>
      </c>
      <c r="V63" s="220">
        <f>ROUND(E63*U63,2)</f>
        <v>0.28000000000000003</v>
      </c>
      <c r="W63" s="220"/>
      <c r="X63" s="220" t="s">
        <v>197</v>
      </c>
      <c r="Y63" s="220" t="s">
        <v>198</v>
      </c>
      <c r="Z63" s="210"/>
      <c r="AA63" s="210"/>
      <c r="AB63" s="210"/>
      <c r="AC63" s="210"/>
      <c r="AD63" s="210"/>
      <c r="AE63" s="210"/>
      <c r="AF63" s="210"/>
      <c r="AG63" s="210" t="s">
        <v>228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2" x14ac:dyDescent="0.2">
      <c r="A64" s="217"/>
      <c r="B64" s="218"/>
      <c r="C64" s="251" t="s">
        <v>967</v>
      </c>
      <c r="D64" s="239"/>
      <c r="E64" s="239"/>
      <c r="F64" s="239"/>
      <c r="G64" s="239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201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38" t="str">
        <f>C64</f>
        <v>bez naložení, avšak se složením zemin schopných zúrodnění, kamenouhelných hlušin a výsypkových materiálů, příplatek za každých dalších i započatých 1000 m,</v>
      </c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53" t="s">
        <v>363</v>
      </c>
      <c r="D65" s="240"/>
      <c r="E65" s="240"/>
      <c r="F65" s="240"/>
      <c r="G65" s="24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364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17"/>
      <c r="B66" s="218"/>
      <c r="C66" s="253" t="s">
        <v>968</v>
      </c>
      <c r="D66" s="240"/>
      <c r="E66" s="240"/>
      <c r="F66" s="240"/>
      <c r="G66" s="24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364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53" t="s">
        <v>969</v>
      </c>
      <c r="D67" s="240"/>
      <c r="E67" s="240"/>
      <c r="F67" s="240"/>
      <c r="G67" s="24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364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38" t="str">
        <f>C67</f>
        <v>- udržování sjízdnosti cest uvnitř násypiště i výkopiště, pokud vrcholky nerovností nejsou   vyšší než +- 0,5 m,</v>
      </c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53" t="s">
        <v>970</v>
      </c>
      <c r="D68" s="240"/>
      <c r="E68" s="240"/>
      <c r="F68" s="240"/>
      <c r="G68" s="24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364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52" t="s">
        <v>971</v>
      </c>
      <c r="D69" s="221"/>
      <c r="E69" s="222"/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203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17"/>
      <c r="B70" s="218"/>
      <c r="C70" s="252" t="s">
        <v>972</v>
      </c>
      <c r="D70" s="221"/>
      <c r="E70" s="222"/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203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52" t="s">
        <v>1616</v>
      </c>
      <c r="D71" s="221"/>
      <c r="E71" s="222">
        <v>3</v>
      </c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203</v>
      </c>
      <c r="AH71" s="210">
        <v>5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1">
        <v>13</v>
      </c>
      <c r="B72" s="232" t="s">
        <v>974</v>
      </c>
      <c r="C72" s="250" t="s">
        <v>975</v>
      </c>
      <c r="D72" s="233" t="s">
        <v>194</v>
      </c>
      <c r="E72" s="234">
        <v>3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21</v>
      </c>
      <c r="M72" s="236">
        <f>G72*(1+L72/100)</f>
        <v>0</v>
      </c>
      <c r="N72" s="234">
        <v>0</v>
      </c>
      <c r="O72" s="234">
        <f>ROUND(E72*N72,2)</f>
        <v>0</v>
      </c>
      <c r="P72" s="234">
        <v>0</v>
      </c>
      <c r="Q72" s="234">
        <f>ROUND(E72*P72,2)</f>
        <v>0</v>
      </c>
      <c r="R72" s="236" t="s">
        <v>966</v>
      </c>
      <c r="S72" s="236" t="s">
        <v>196</v>
      </c>
      <c r="T72" s="237" t="s">
        <v>196</v>
      </c>
      <c r="U72" s="220">
        <v>6.7000000000000004E-2</v>
      </c>
      <c r="V72" s="220">
        <f>ROUND(E72*U72,2)</f>
        <v>0.2</v>
      </c>
      <c r="W72" s="220"/>
      <c r="X72" s="220" t="s">
        <v>197</v>
      </c>
      <c r="Y72" s="220" t="s">
        <v>198</v>
      </c>
      <c r="Z72" s="210"/>
      <c r="AA72" s="210"/>
      <c r="AB72" s="210"/>
      <c r="AC72" s="210"/>
      <c r="AD72" s="210"/>
      <c r="AE72" s="210"/>
      <c r="AF72" s="210"/>
      <c r="AG72" s="210" t="s">
        <v>228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51" t="s">
        <v>976</v>
      </c>
      <c r="D73" s="239"/>
      <c r="E73" s="239"/>
      <c r="F73" s="239"/>
      <c r="G73" s="239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201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52" t="s">
        <v>977</v>
      </c>
      <c r="D74" s="221"/>
      <c r="E74" s="222"/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203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52" t="s">
        <v>657</v>
      </c>
      <c r="D75" s="221"/>
      <c r="E75" s="222">
        <v>3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203</v>
      </c>
      <c r="AH75" s="210">
        <v>5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1">
        <v>14</v>
      </c>
      <c r="B76" s="232" t="s">
        <v>979</v>
      </c>
      <c r="C76" s="250" t="s">
        <v>980</v>
      </c>
      <c r="D76" s="233" t="s">
        <v>234</v>
      </c>
      <c r="E76" s="234">
        <v>30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21</v>
      </c>
      <c r="M76" s="236">
        <f>G76*(1+L76/100)</f>
        <v>0</v>
      </c>
      <c r="N76" s="234">
        <v>0</v>
      </c>
      <c r="O76" s="234">
        <f>ROUND(E76*N76,2)</f>
        <v>0</v>
      </c>
      <c r="P76" s="234">
        <v>0</v>
      </c>
      <c r="Q76" s="234">
        <f>ROUND(E76*P76,2)</f>
        <v>0</v>
      </c>
      <c r="R76" s="236" t="s">
        <v>536</v>
      </c>
      <c r="S76" s="236" t="s">
        <v>196</v>
      </c>
      <c r="T76" s="237" t="s">
        <v>196</v>
      </c>
      <c r="U76" s="220">
        <v>0.06</v>
      </c>
      <c r="V76" s="220">
        <f>ROUND(E76*U76,2)</f>
        <v>1.8</v>
      </c>
      <c r="W76" s="220"/>
      <c r="X76" s="220" t="s">
        <v>197</v>
      </c>
      <c r="Y76" s="220" t="s">
        <v>198</v>
      </c>
      <c r="Z76" s="210"/>
      <c r="AA76" s="210"/>
      <c r="AB76" s="210"/>
      <c r="AC76" s="210"/>
      <c r="AD76" s="210"/>
      <c r="AE76" s="210"/>
      <c r="AF76" s="210"/>
      <c r="AG76" s="210" t="s">
        <v>228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51" t="s">
        <v>981</v>
      </c>
      <c r="D77" s="239"/>
      <c r="E77" s="239"/>
      <c r="F77" s="239"/>
      <c r="G77" s="239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201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52" t="s">
        <v>982</v>
      </c>
      <c r="D78" s="221"/>
      <c r="E78" s="222"/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203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52" t="s">
        <v>1617</v>
      </c>
      <c r="D79" s="221"/>
      <c r="E79" s="222"/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203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52" t="s">
        <v>1618</v>
      </c>
      <c r="D80" s="221"/>
      <c r="E80" s="222"/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203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17"/>
      <c r="B81" s="218"/>
      <c r="C81" s="252" t="s">
        <v>1610</v>
      </c>
      <c r="D81" s="221"/>
      <c r="E81" s="222">
        <v>30</v>
      </c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203</v>
      </c>
      <c r="AH81" s="210">
        <v>5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31">
        <v>15</v>
      </c>
      <c r="B82" s="232" t="s">
        <v>989</v>
      </c>
      <c r="C82" s="250" t="s">
        <v>990</v>
      </c>
      <c r="D82" s="233" t="s">
        <v>234</v>
      </c>
      <c r="E82" s="234">
        <v>30</v>
      </c>
      <c r="F82" s="235"/>
      <c r="G82" s="236">
        <f>ROUND(E82*F82,2)</f>
        <v>0</v>
      </c>
      <c r="H82" s="235"/>
      <c r="I82" s="236">
        <f>ROUND(E82*H82,2)</f>
        <v>0</v>
      </c>
      <c r="J82" s="235"/>
      <c r="K82" s="236">
        <f>ROUND(E82*J82,2)</f>
        <v>0</v>
      </c>
      <c r="L82" s="236">
        <v>21</v>
      </c>
      <c r="M82" s="236">
        <f>G82*(1+L82/100)</f>
        <v>0</v>
      </c>
      <c r="N82" s="234">
        <v>0</v>
      </c>
      <c r="O82" s="234">
        <f>ROUND(E82*N82,2)</f>
        <v>0</v>
      </c>
      <c r="P82" s="234">
        <v>0</v>
      </c>
      <c r="Q82" s="234">
        <f>ROUND(E82*P82,2)</f>
        <v>0</v>
      </c>
      <c r="R82" s="236" t="s">
        <v>195</v>
      </c>
      <c r="S82" s="236" t="s">
        <v>196</v>
      </c>
      <c r="T82" s="237" t="s">
        <v>196</v>
      </c>
      <c r="U82" s="220">
        <v>0.13</v>
      </c>
      <c r="V82" s="220">
        <f>ROUND(E82*U82,2)</f>
        <v>3.9</v>
      </c>
      <c r="W82" s="220"/>
      <c r="X82" s="220" t="s">
        <v>197</v>
      </c>
      <c r="Y82" s="220" t="s">
        <v>198</v>
      </c>
      <c r="Z82" s="210"/>
      <c r="AA82" s="210"/>
      <c r="AB82" s="210"/>
      <c r="AC82" s="210"/>
      <c r="AD82" s="210"/>
      <c r="AE82" s="210"/>
      <c r="AF82" s="210"/>
      <c r="AG82" s="210" t="s">
        <v>228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2" x14ac:dyDescent="0.2">
      <c r="A83" s="217"/>
      <c r="B83" s="218"/>
      <c r="C83" s="251" t="s">
        <v>991</v>
      </c>
      <c r="D83" s="239"/>
      <c r="E83" s="239"/>
      <c r="F83" s="239"/>
      <c r="G83" s="239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201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38" t="str">
        <f>C83</f>
        <v>s případným nutným přemístěním hromad nebo dočasných skládek na místo potřeby ze vzdálenosti do 30 m, v rovině nebo ve svahu do 1 : 5,</v>
      </c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52" t="s">
        <v>992</v>
      </c>
      <c r="D84" s="221"/>
      <c r="E84" s="222"/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203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17"/>
      <c r="B85" s="218"/>
      <c r="C85" s="252" t="s">
        <v>1619</v>
      </c>
      <c r="D85" s="221"/>
      <c r="E85" s="222">
        <v>30</v>
      </c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203</v>
      </c>
      <c r="AH85" s="210">
        <v>5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1" x14ac:dyDescent="0.2">
      <c r="A86" s="231">
        <v>16</v>
      </c>
      <c r="B86" s="232" t="s">
        <v>994</v>
      </c>
      <c r="C86" s="250" t="s">
        <v>995</v>
      </c>
      <c r="D86" s="233" t="s">
        <v>234</v>
      </c>
      <c r="E86" s="234">
        <v>30</v>
      </c>
      <c r="F86" s="235"/>
      <c r="G86" s="236">
        <f>ROUND(E86*F86,2)</f>
        <v>0</v>
      </c>
      <c r="H86" s="235"/>
      <c r="I86" s="236">
        <f>ROUND(E86*H86,2)</f>
        <v>0</v>
      </c>
      <c r="J86" s="235"/>
      <c r="K86" s="236">
        <f>ROUND(E86*J86,2)</f>
        <v>0</v>
      </c>
      <c r="L86" s="236">
        <v>21</v>
      </c>
      <c r="M86" s="236">
        <f>G86*(1+L86/100)</f>
        <v>0</v>
      </c>
      <c r="N86" s="234">
        <v>0</v>
      </c>
      <c r="O86" s="234">
        <f>ROUND(E86*N86,2)</f>
        <v>0</v>
      </c>
      <c r="P86" s="234">
        <v>0</v>
      </c>
      <c r="Q86" s="234">
        <f>ROUND(E86*P86,2)</f>
        <v>0</v>
      </c>
      <c r="R86" s="236" t="s">
        <v>536</v>
      </c>
      <c r="S86" s="236" t="s">
        <v>196</v>
      </c>
      <c r="T86" s="237" t="s">
        <v>196</v>
      </c>
      <c r="U86" s="220">
        <v>0.09</v>
      </c>
      <c r="V86" s="220">
        <f>ROUND(E86*U86,2)</f>
        <v>2.7</v>
      </c>
      <c r="W86" s="220"/>
      <c r="X86" s="220" t="s">
        <v>197</v>
      </c>
      <c r="Y86" s="220" t="s">
        <v>198</v>
      </c>
      <c r="Z86" s="210"/>
      <c r="AA86" s="210"/>
      <c r="AB86" s="210"/>
      <c r="AC86" s="210"/>
      <c r="AD86" s="210"/>
      <c r="AE86" s="210"/>
      <c r="AF86" s="210"/>
      <c r="AG86" s="210" t="s">
        <v>228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51" t="s">
        <v>996</v>
      </c>
      <c r="D87" s="239"/>
      <c r="E87" s="239"/>
      <c r="F87" s="239"/>
      <c r="G87" s="239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201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17"/>
      <c r="B88" s="218"/>
      <c r="C88" s="252" t="s">
        <v>997</v>
      </c>
      <c r="D88" s="221"/>
      <c r="E88" s="222"/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203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52" t="s">
        <v>1619</v>
      </c>
      <c r="D89" s="221"/>
      <c r="E89" s="222">
        <v>30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203</v>
      </c>
      <c r="AH89" s="210">
        <v>5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31">
        <v>17</v>
      </c>
      <c r="B90" s="232" t="s">
        <v>998</v>
      </c>
      <c r="C90" s="250" t="s">
        <v>999</v>
      </c>
      <c r="D90" s="233" t="s">
        <v>1000</v>
      </c>
      <c r="E90" s="234">
        <v>3.0000000000000001E-3</v>
      </c>
      <c r="F90" s="235"/>
      <c r="G90" s="236">
        <f>ROUND(E90*F90,2)</f>
        <v>0</v>
      </c>
      <c r="H90" s="235"/>
      <c r="I90" s="236">
        <f>ROUND(E90*H90,2)</f>
        <v>0</v>
      </c>
      <c r="J90" s="235"/>
      <c r="K90" s="236">
        <f>ROUND(E90*J90,2)</f>
        <v>0</v>
      </c>
      <c r="L90" s="236">
        <v>21</v>
      </c>
      <c r="M90" s="236">
        <f>G90*(1+L90/100)</f>
        <v>0</v>
      </c>
      <c r="N90" s="234">
        <v>0</v>
      </c>
      <c r="O90" s="234">
        <f>ROUND(E90*N90,2)</f>
        <v>0</v>
      </c>
      <c r="P90" s="234">
        <v>0</v>
      </c>
      <c r="Q90" s="234">
        <f>ROUND(E90*P90,2)</f>
        <v>0</v>
      </c>
      <c r="R90" s="236" t="s">
        <v>536</v>
      </c>
      <c r="S90" s="236" t="s">
        <v>196</v>
      </c>
      <c r="T90" s="237" t="s">
        <v>196</v>
      </c>
      <c r="U90" s="220">
        <v>16.151</v>
      </c>
      <c r="V90" s="220">
        <f>ROUND(E90*U90,2)</f>
        <v>0.05</v>
      </c>
      <c r="W90" s="220"/>
      <c r="X90" s="220" t="s">
        <v>197</v>
      </c>
      <c r="Y90" s="220" t="s">
        <v>198</v>
      </c>
      <c r="Z90" s="210"/>
      <c r="AA90" s="210"/>
      <c r="AB90" s="210"/>
      <c r="AC90" s="210"/>
      <c r="AD90" s="210"/>
      <c r="AE90" s="210"/>
      <c r="AF90" s="210"/>
      <c r="AG90" s="210" t="s">
        <v>199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52" t="s">
        <v>1001</v>
      </c>
      <c r="D91" s="221"/>
      <c r="E91" s="222"/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203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52" t="s">
        <v>1620</v>
      </c>
      <c r="D92" s="221"/>
      <c r="E92" s="222">
        <v>3.0000000000000001E-3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203</v>
      </c>
      <c r="AH92" s="210">
        <v>5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31">
        <v>18</v>
      </c>
      <c r="B93" s="232" t="s">
        <v>1298</v>
      </c>
      <c r="C93" s="250" t="s">
        <v>1299</v>
      </c>
      <c r="D93" s="233" t="s">
        <v>234</v>
      </c>
      <c r="E93" s="234">
        <v>30</v>
      </c>
      <c r="F93" s="235"/>
      <c r="G93" s="236">
        <f>ROUND(E93*F93,2)</f>
        <v>0</v>
      </c>
      <c r="H93" s="235"/>
      <c r="I93" s="236">
        <f>ROUND(E93*H93,2)</f>
        <v>0</v>
      </c>
      <c r="J93" s="235"/>
      <c r="K93" s="236">
        <f>ROUND(E93*J93,2)</f>
        <v>0</v>
      </c>
      <c r="L93" s="236">
        <v>21</v>
      </c>
      <c r="M93" s="236">
        <f>G93*(1+L93/100)</f>
        <v>0</v>
      </c>
      <c r="N93" s="234">
        <v>0</v>
      </c>
      <c r="O93" s="234">
        <f>ROUND(E93*N93,2)</f>
        <v>0</v>
      </c>
      <c r="P93" s="234">
        <v>0</v>
      </c>
      <c r="Q93" s="234">
        <f>ROUND(E93*P93,2)</f>
        <v>0</v>
      </c>
      <c r="R93" s="236" t="s">
        <v>536</v>
      </c>
      <c r="S93" s="236" t="s">
        <v>196</v>
      </c>
      <c r="T93" s="237" t="s">
        <v>196</v>
      </c>
      <c r="U93" s="220">
        <v>2.1000000000000001E-2</v>
      </c>
      <c r="V93" s="220">
        <f>ROUND(E93*U93,2)</f>
        <v>0.63</v>
      </c>
      <c r="W93" s="220"/>
      <c r="X93" s="220" t="s">
        <v>197</v>
      </c>
      <c r="Y93" s="220" t="s">
        <v>198</v>
      </c>
      <c r="Z93" s="210"/>
      <c r="AA93" s="210"/>
      <c r="AB93" s="210"/>
      <c r="AC93" s="210"/>
      <c r="AD93" s="210"/>
      <c r="AE93" s="210"/>
      <c r="AF93" s="210"/>
      <c r="AG93" s="210" t="s">
        <v>199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2" x14ac:dyDescent="0.2">
      <c r="A94" s="217"/>
      <c r="B94" s="218"/>
      <c r="C94" s="251" t="s">
        <v>1300</v>
      </c>
      <c r="D94" s="239"/>
      <c r="E94" s="239"/>
      <c r="F94" s="239"/>
      <c r="G94" s="239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201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38" t="str">
        <f>C94</f>
        <v>bez ohledu na způsob založení, tj. pokosení se shrabáním, naložením shrabků na dopravní prostředek s odvezením do 20 km a se složením,</v>
      </c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52" t="s">
        <v>1301</v>
      </c>
      <c r="D95" s="221"/>
      <c r="E95" s="222"/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203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17"/>
      <c r="B96" s="218"/>
      <c r="C96" s="252" t="s">
        <v>1619</v>
      </c>
      <c r="D96" s="221"/>
      <c r="E96" s="222">
        <v>30</v>
      </c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203</v>
      </c>
      <c r="AH96" s="210">
        <v>5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31">
        <v>19</v>
      </c>
      <c r="B97" s="232" t="s">
        <v>1003</v>
      </c>
      <c r="C97" s="250" t="s">
        <v>1004</v>
      </c>
      <c r="D97" s="233" t="s">
        <v>234</v>
      </c>
      <c r="E97" s="234">
        <v>30</v>
      </c>
      <c r="F97" s="235"/>
      <c r="G97" s="236">
        <f>ROUND(E97*F97,2)</f>
        <v>0</v>
      </c>
      <c r="H97" s="235"/>
      <c r="I97" s="236">
        <f>ROUND(E97*H97,2)</f>
        <v>0</v>
      </c>
      <c r="J97" s="235"/>
      <c r="K97" s="236">
        <f>ROUND(E97*J97,2)</f>
        <v>0</v>
      </c>
      <c r="L97" s="236">
        <v>21</v>
      </c>
      <c r="M97" s="236">
        <f>G97*(1+L97/100)</f>
        <v>0</v>
      </c>
      <c r="N97" s="234">
        <v>0</v>
      </c>
      <c r="O97" s="234">
        <f>ROUND(E97*N97,2)</f>
        <v>0</v>
      </c>
      <c r="P97" s="234">
        <v>0</v>
      </c>
      <c r="Q97" s="234">
        <f>ROUND(E97*P97,2)</f>
        <v>0</v>
      </c>
      <c r="R97" s="236" t="s">
        <v>536</v>
      </c>
      <c r="S97" s="236" t="s">
        <v>196</v>
      </c>
      <c r="T97" s="237" t="s">
        <v>196</v>
      </c>
      <c r="U97" s="220">
        <v>2E-3</v>
      </c>
      <c r="V97" s="220">
        <f>ROUND(E97*U97,2)</f>
        <v>0.06</v>
      </c>
      <c r="W97" s="220"/>
      <c r="X97" s="220" t="s">
        <v>197</v>
      </c>
      <c r="Y97" s="220" t="s">
        <v>198</v>
      </c>
      <c r="Z97" s="210"/>
      <c r="AA97" s="210"/>
      <c r="AB97" s="210"/>
      <c r="AC97" s="210"/>
      <c r="AD97" s="210"/>
      <c r="AE97" s="210"/>
      <c r="AF97" s="210"/>
      <c r="AG97" s="210" t="s">
        <v>199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17"/>
      <c r="B98" s="218"/>
      <c r="C98" s="252" t="s">
        <v>1619</v>
      </c>
      <c r="D98" s="221"/>
      <c r="E98" s="222">
        <v>30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203</v>
      </c>
      <c r="AH98" s="210">
        <v>5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31">
        <v>20</v>
      </c>
      <c r="B99" s="232" t="s">
        <v>1006</v>
      </c>
      <c r="C99" s="250" t="s">
        <v>1007</v>
      </c>
      <c r="D99" s="233" t="s">
        <v>234</v>
      </c>
      <c r="E99" s="234">
        <v>30</v>
      </c>
      <c r="F99" s="235"/>
      <c r="G99" s="236">
        <f>ROUND(E99*F99,2)</f>
        <v>0</v>
      </c>
      <c r="H99" s="235"/>
      <c r="I99" s="236">
        <f>ROUND(E99*H99,2)</f>
        <v>0</v>
      </c>
      <c r="J99" s="235"/>
      <c r="K99" s="236">
        <f>ROUND(E99*J99,2)</f>
        <v>0</v>
      </c>
      <c r="L99" s="236">
        <v>21</v>
      </c>
      <c r="M99" s="236">
        <f>G99*(1+L99/100)</f>
        <v>0</v>
      </c>
      <c r="N99" s="234">
        <v>0</v>
      </c>
      <c r="O99" s="234">
        <f>ROUND(E99*N99,2)</f>
        <v>0</v>
      </c>
      <c r="P99" s="234">
        <v>0</v>
      </c>
      <c r="Q99" s="234">
        <f>ROUND(E99*P99,2)</f>
        <v>0</v>
      </c>
      <c r="R99" s="236" t="s">
        <v>536</v>
      </c>
      <c r="S99" s="236" t="s">
        <v>196</v>
      </c>
      <c r="T99" s="237" t="s">
        <v>196</v>
      </c>
      <c r="U99" s="220">
        <v>8.9999999999999993E-3</v>
      </c>
      <c r="V99" s="220">
        <f>ROUND(E99*U99,2)</f>
        <v>0.27</v>
      </c>
      <c r="W99" s="220"/>
      <c r="X99" s="220" t="s">
        <v>197</v>
      </c>
      <c r="Y99" s="220" t="s">
        <v>198</v>
      </c>
      <c r="Z99" s="210"/>
      <c r="AA99" s="210"/>
      <c r="AB99" s="210"/>
      <c r="AC99" s="210"/>
      <c r="AD99" s="210"/>
      <c r="AE99" s="210"/>
      <c r="AF99" s="210"/>
      <c r="AG99" s="210" t="s">
        <v>199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17"/>
      <c r="B100" s="218"/>
      <c r="C100" s="251" t="s">
        <v>1008</v>
      </c>
      <c r="D100" s="239"/>
      <c r="E100" s="239"/>
      <c r="F100" s="239"/>
      <c r="G100" s="239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201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52" t="s">
        <v>1619</v>
      </c>
      <c r="D101" s="221"/>
      <c r="E101" s="222">
        <v>30</v>
      </c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203</v>
      </c>
      <c r="AH101" s="210">
        <v>5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31">
        <v>21</v>
      </c>
      <c r="B102" s="232" t="s">
        <v>1011</v>
      </c>
      <c r="C102" s="250" t="s">
        <v>1012</v>
      </c>
      <c r="D102" s="233" t="s">
        <v>573</v>
      </c>
      <c r="E102" s="234">
        <v>1.8332999999999999</v>
      </c>
      <c r="F102" s="235"/>
      <c r="G102" s="236">
        <f>ROUND(E102*F102,2)</f>
        <v>0</v>
      </c>
      <c r="H102" s="235"/>
      <c r="I102" s="236">
        <f>ROUND(E102*H102,2)</f>
        <v>0</v>
      </c>
      <c r="J102" s="235"/>
      <c r="K102" s="236">
        <f>ROUND(E102*J102,2)</f>
        <v>0</v>
      </c>
      <c r="L102" s="236">
        <v>21</v>
      </c>
      <c r="M102" s="236">
        <f>G102*(1+L102/100)</f>
        <v>0</v>
      </c>
      <c r="N102" s="234">
        <v>1E-3</v>
      </c>
      <c r="O102" s="234">
        <f>ROUND(E102*N102,2)</f>
        <v>0</v>
      </c>
      <c r="P102" s="234">
        <v>0</v>
      </c>
      <c r="Q102" s="234">
        <f>ROUND(E102*P102,2)</f>
        <v>0</v>
      </c>
      <c r="R102" s="236" t="s">
        <v>546</v>
      </c>
      <c r="S102" s="236" t="s">
        <v>196</v>
      </c>
      <c r="T102" s="237" t="s">
        <v>196</v>
      </c>
      <c r="U102" s="220">
        <v>0</v>
      </c>
      <c r="V102" s="220">
        <f>ROUND(E102*U102,2)</f>
        <v>0</v>
      </c>
      <c r="W102" s="220"/>
      <c r="X102" s="220" t="s">
        <v>547</v>
      </c>
      <c r="Y102" s="220" t="s">
        <v>198</v>
      </c>
      <c r="Z102" s="210"/>
      <c r="AA102" s="210"/>
      <c r="AB102" s="210"/>
      <c r="AC102" s="210"/>
      <c r="AD102" s="210"/>
      <c r="AE102" s="210"/>
      <c r="AF102" s="210"/>
      <c r="AG102" s="210" t="s">
        <v>590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17"/>
      <c r="B103" s="218"/>
      <c r="C103" s="252" t="s">
        <v>1013</v>
      </c>
      <c r="D103" s="221"/>
      <c r="E103" s="222"/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203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61" t="s">
        <v>466</v>
      </c>
      <c r="D104" s="259"/>
      <c r="E104" s="260"/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203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62" t="s">
        <v>1014</v>
      </c>
      <c r="D105" s="259"/>
      <c r="E105" s="260">
        <v>6.1109999999999998E-2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203</v>
      </c>
      <c r="AH105" s="210">
        <v>2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61" t="s">
        <v>468</v>
      </c>
      <c r="D106" s="259"/>
      <c r="E106" s="260"/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203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52" t="s">
        <v>1621</v>
      </c>
      <c r="D107" s="221"/>
      <c r="E107" s="222">
        <v>1.8332999999999999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203</v>
      </c>
      <c r="AH107" s="210">
        <v>5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31">
        <v>22</v>
      </c>
      <c r="B108" s="232" t="s">
        <v>1069</v>
      </c>
      <c r="C108" s="250" t="s">
        <v>1070</v>
      </c>
      <c r="D108" s="233" t="s">
        <v>352</v>
      </c>
      <c r="E108" s="234">
        <v>3</v>
      </c>
      <c r="F108" s="235"/>
      <c r="G108" s="236">
        <f>ROUND(E108*F108,2)</f>
        <v>0</v>
      </c>
      <c r="H108" s="235"/>
      <c r="I108" s="236">
        <f>ROUND(E108*H108,2)</f>
        <v>0</v>
      </c>
      <c r="J108" s="235"/>
      <c r="K108" s="236">
        <f>ROUND(E108*J108,2)</f>
        <v>0</v>
      </c>
      <c r="L108" s="236">
        <v>21</v>
      </c>
      <c r="M108" s="236">
        <f>G108*(1+L108/100)</f>
        <v>0</v>
      </c>
      <c r="N108" s="234">
        <v>1</v>
      </c>
      <c r="O108" s="234">
        <f>ROUND(E108*N108,2)</f>
        <v>3</v>
      </c>
      <c r="P108" s="234">
        <v>0</v>
      </c>
      <c r="Q108" s="234">
        <f>ROUND(E108*P108,2)</f>
        <v>0</v>
      </c>
      <c r="R108" s="236" t="s">
        <v>546</v>
      </c>
      <c r="S108" s="236" t="s">
        <v>196</v>
      </c>
      <c r="T108" s="237" t="s">
        <v>196</v>
      </c>
      <c r="U108" s="220">
        <v>0</v>
      </c>
      <c r="V108" s="220">
        <f>ROUND(E108*U108,2)</f>
        <v>0</v>
      </c>
      <c r="W108" s="220"/>
      <c r="X108" s="220" t="s">
        <v>547</v>
      </c>
      <c r="Y108" s="220" t="s">
        <v>198</v>
      </c>
      <c r="Z108" s="210"/>
      <c r="AA108" s="210"/>
      <c r="AB108" s="210"/>
      <c r="AC108" s="210"/>
      <c r="AD108" s="210"/>
      <c r="AE108" s="210"/>
      <c r="AF108" s="210"/>
      <c r="AG108" s="210" t="s">
        <v>548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17"/>
      <c r="B109" s="218"/>
      <c r="C109" s="252" t="s">
        <v>1622</v>
      </c>
      <c r="D109" s="221"/>
      <c r="E109" s="222"/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203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52" t="s">
        <v>657</v>
      </c>
      <c r="D110" s="221"/>
      <c r="E110" s="222">
        <v>3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203</v>
      </c>
      <c r="AH110" s="210">
        <v>5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x14ac:dyDescent="0.2">
      <c r="A111" s="224" t="s">
        <v>190</v>
      </c>
      <c r="B111" s="225" t="s">
        <v>136</v>
      </c>
      <c r="C111" s="249" t="s">
        <v>137</v>
      </c>
      <c r="D111" s="226"/>
      <c r="E111" s="227"/>
      <c r="F111" s="228"/>
      <c r="G111" s="228">
        <f>SUMIF(AG112:AG115,"&lt;&gt;NOR",G112:G115)</f>
        <v>0</v>
      </c>
      <c r="H111" s="228"/>
      <c r="I111" s="228">
        <f>SUM(I112:I115)</f>
        <v>0</v>
      </c>
      <c r="J111" s="228"/>
      <c r="K111" s="228">
        <f>SUM(K112:K115)</f>
        <v>0</v>
      </c>
      <c r="L111" s="228"/>
      <c r="M111" s="228">
        <f>SUM(M112:M115)</f>
        <v>0</v>
      </c>
      <c r="N111" s="227"/>
      <c r="O111" s="227">
        <f>SUM(O112:O115)</f>
        <v>4.47</v>
      </c>
      <c r="P111" s="227"/>
      <c r="Q111" s="227">
        <f>SUM(Q112:Q115)</f>
        <v>0</v>
      </c>
      <c r="R111" s="228"/>
      <c r="S111" s="228"/>
      <c r="T111" s="229"/>
      <c r="U111" s="223"/>
      <c r="V111" s="223">
        <f>SUM(V112:V115)</f>
        <v>0.35</v>
      </c>
      <c r="W111" s="223"/>
      <c r="X111" s="223"/>
      <c r="Y111" s="223"/>
      <c r="AG111" t="s">
        <v>191</v>
      </c>
    </row>
    <row r="112" spans="1:60" ht="22.5" outlineLevel="1" x14ac:dyDescent="0.2">
      <c r="A112" s="231">
        <v>23</v>
      </c>
      <c r="B112" s="232" t="s">
        <v>559</v>
      </c>
      <c r="C112" s="250" t="s">
        <v>1623</v>
      </c>
      <c r="D112" s="233" t="s">
        <v>234</v>
      </c>
      <c r="E112" s="234">
        <v>13.5</v>
      </c>
      <c r="F112" s="235"/>
      <c r="G112" s="236">
        <f>ROUND(E112*F112,2)</f>
        <v>0</v>
      </c>
      <c r="H112" s="235"/>
      <c r="I112" s="236">
        <f>ROUND(E112*H112,2)</f>
        <v>0</v>
      </c>
      <c r="J112" s="235"/>
      <c r="K112" s="236">
        <f>ROUND(E112*J112,2)</f>
        <v>0</v>
      </c>
      <c r="L112" s="236">
        <v>21</v>
      </c>
      <c r="M112" s="236">
        <f>G112*(1+L112/100)</f>
        <v>0</v>
      </c>
      <c r="N112" s="234">
        <v>0.33074999999999999</v>
      </c>
      <c r="O112" s="234">
        <f>ROUND(E112*N112,2)</f>
        <v>4.47</v>
      </c>
      <c r="P112" s="234">
        <v>0</v>
      </c>
      <c r="Q112" s="234">
        <f>ROUND(E112*P112,2)</f>
        <v>0</v>
      </c>
      <c r="R112" s="236" t="s">
        <v>249</v>
      </c>
      <c r="S112" s="236" t="s">
        <v>196</v>
      </c>
      <c r="T112" s="237" t="s">
        <v>196</v>
      </c>
      <c r="U112" s="220">
        <v>2.5999999999999999E-2</v>
      </c>
      <c r="V112" s="220">
        <f>ROUND(E112*U112,2)</f>
        <v>0.35</v>
      </c>
      <c r="W112" s="220"/>
      <c r="X112" s="220" t="s">
        <v>197</v>
      </c>
      <c r="Y112" s="220" t="s">
        <v>198</v>
      </c>
      <c r="Z112" s="210"/>
      <c r="AA112" s="210"/>
      <c r="AB112" s="210"/>
      <c r="AC112" s="210"/>
      <c r="AD112" s="210"/>
      <c r="AE112" s="210"/>
      <c r="AF112" s="210"/>
      <c r="AG112" s="210" t="s">
        <v>228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52" t="s">
        <v>561</v>
      </c>
      <c r="D113" s="221"/>
      <c r="E113" s="222"/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203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52" t="s">
        <v>1624</v>
      </c>
      <c r="D114" s="221"/>
      <c r="E114" s="222"/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203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52" t="s">
        <v>1604</v>
      </c>
      <c r="D115" s="221"/>
      <c r="E115" s="222">
        <v>13.5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203</v>
      </c>
      <c r="AH115" s="210">
        <v>5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x14ac:dyDescent="0.2">
      <c r="A116" s="224" t="s">
        <v>190</v>
      </c>
      <c r="B116" s="225" t="s">
        <v>148</v>
      </c>
      <c r="C116" s="249" t="s">
        <v>149</v>
      </c>
      <c r="D116" s="226"/>
      <c r="E116" s="227"/>
      <c r="F116" s="228"/>
      <c r="G116" s="228">
        <f>SUMIF(AG117:AG123,"&lt;&gt;NOR",G117:G123)</f>
        <v>0</v>
      </c>
      <c r="H116" s="228"/>
      <c r="I116" s="228">
        <f>SUM(I117:I123)</f>
        <v>0</v>
      </c>
      <c r="J116" s="228"/>
      <c r="K116" s="228">
        <f>SUM(K117:K123)</f>
        <v>0</v>
      </c>
      <c r="L116" s="228"/>
      <c r="M116" s="228">
        <f>SUM(M117:M123)</f>
        <v>0</v>
      </c>
      <c r="N116" s="227"/>
      <c r="O116" s="227">
        <f>SUM(O117:O123)</f>
        <v>5.64</v>
      </c>
      <c r="P116" s="227"/>
      <c r="Q116" s="227">
        <f>SUM(Q117:Q123)</f>
        <v>0</v>
      </c>
      <c r="R116" s="228"/>
      <c r="S116" s="228"/>
      <c r="T116" s="229"/>
      <c r="U116" s="223"/>
      <c r="V116" s="223">
        <f>SUM(V117:V123)</f>
        <v>11.6</v>
      </c>
      <c r="W116" s="223"/>
      <c r="X116" s="223"/>
      <c r="Y116" s="223"/>
      <c r="AG116" t="s">
        <v>191</v>
      </c>
    </row>
    <row r="117" spans="1:60" ht="22.5" outlineLevel="1" x14ac:dyDescent="0.2">
      <c r="A117" s="231">
        <v>24</v>
      </c>
      <c r="B117" s="232" t="s">
        <v>1625</v>
      </c>
      <c r="C117" s="250" t="s">
        <v>1626</v>
      </c>
      <c r="D117" s="233" t="s">
        <v>327</v>
      </c>
      <c r="E117" s="234">
        <v>30</v>
      </c>
      <c r="F117" s="235"/>
      <c r="G117" s="236">
        <f>ROUND(E117*F117,2)</f>
        <v>0</v>
      </c>
      <c r="H117" s="235"/>
      <c r="I117" s="236">
        <f>ROUND(E117*H117,2)</f>
        <v>0</v>
      </c>
      <c r="J117" s="235"/>
      <c r="K117" s="236">
        <f>ROUND(E117*J117,2)</f>
        <v>0</v>
      </c>
      <c r="L117" s="236">
        <v>21</v>
      </c>
      <c r="M117" s="236">
        <f>G117*(1+L117/100)</f>
        <v>0</v>
      </c>
      <c r="N117" s="234">
        <v>0.18806</v>
      </c>
      <c r="O117" s="234">
        <f>ROUND(E117*N117,2)</f>
        <v>5.64</v>
      </c>
      <c r="P117" s="234">
        <v>0</v>
      </c>
      <c r="Q117" s="234">
        <f>ROUND(E117*P117,2)</f>
        <v>0</v>
      </c>
      <c r="R117" s="236" t="s">
        <v>249</v>
      </c>
      <c r="S117" s="236" t="s">
        <v>196</v>
      </c>
      <c r="T117" s="237" t="s">
        <v>196</v>
      </c>
      <c r="U117" s="220">
        <v>0.38661000000000001</v>
      </c>
      <c r="V117" s="220">
        <f>ROUND(E117*U117,2)</f>
        <v>11.6</v>
      </c>
      <c r="W117" s="220"/>
      <c r="X117" s="220" t="s">
        <v>197</v>
      </c>
      <c r="Y117" s="220" t="s">
        <v>198</v>
      </c>
      <c r="Z117" s="210"/>
      <c r="AA117" s="210"/>
      <c r="AB117" s="210"/>
      <c r="AC117" s="210"/>
      <c r="AD117" s="210"/>
      <c r="AE117" s="210"/>
      <c r="AF117" s="210"/>
      <c r="AG117" s="210" t="s">
        <v>199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17"/>
      <c r="B118" s="218"/>
      <c r="C118" s="251" t="s">
        <v>1627</v>
      </c>
      <c r="D118" s="239"/>
      <c r="E118" s="239"/>
      <c r="F118" s="239"/>
      <c r="G118" s="239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201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2.5" outlineLevel="2" x14ac:dyDescent="0.2">
      <c r="A119" s="217"/>
      <c r="B119" s="218"/>
      <c r="C119" s="252" t="s">
        <v>1628</v>
      </c>
      <c r="D119" s="221"/>
      <c r="E119" s="222"/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203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17"/>
      <c r="B120" s="218"/>
      <c r="C120" s="252" t="s">
        <v>1629</v>
      </c>
      <c r="D120" s="221"/>
      <c r="E120" s="222">
        <v>30</v>
      </c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203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2.5" outlineLevel="1" x14ac:dyDescent="0.2">
      <c r="A121" s="231">
        <v>25</v>
      </c>
      <c r="B121" s="232" t="s">
        <v>1630</v>
      </c>
      <c r="C121" s="250" t="s">
        <v>1631</v>
      </c>
      <c r="D121" s="233" t="s">
        <v>327</v>
      </c>
      <c r="E121" s="234">
        <v>30</v>
      </c>
      <c r="F121" s="235"/>
      <c r="G121" s="236">
        <f>ROUND(E121*F121,2)</f>
        <v>0</v>
      </c>
      <c r="H121" s="235"/>
      <c r="I121" s="236">
        <f>ROUND(E121*H121,2)</f>
        <v>0</v>
      </c>
      <c r="J121" s="235"/>
      <c r="K121" s="236">
        <f>ROUND(E121*J121,2)</f>
        <v>0</v>
      </c>
      <c r="L121" s="236">
        <v>21</v>
      </c>
      <c r="M121" s="236">
        <f>G121*(1+L121/100)</f>
        <v>0</v>
      </c>
      <c r="N121" s="234">
        <v>0</v>
      </c>
      <c r="O121" s="234">
        <f>ROUND(E121*N121,2)</f>
        <v>0</v>
      </c>
      <c r="P121" s="234">
        <v>0</v>
      </c>
      <c r="Q121" s="234">
        <f>ROUND(E121*P121,2)</f>
        <v>0</v>
      </c>
      <c r="R121" s="236"/>
      <c r="S121" s="236" t="s">
        <v>318</v>
      </c>
      <c r="T121" s="237" t="s">
        <v>413</v>
      </c>
      <c r="U121" s="220">
        <v>0</v>
      </c>
      <c r="V121" s="220">
        <f>ROUND(E121*U121,2)</f>
        <v>0</v>
      </c>
      <c r="W121" s="220"/>
      <c r="X121" s="220" t="s">
        <v>197</v>
      </c>
      <c r="Y121" s="220" t="s">
        <v>198</v>
      </c>
      <c r="Z121" s="210"/>
      <c r="AA121" s="210"/>
      <c r="AB121" s="210"/>
      <c r="AC121" s="210"/>
      <c r="AD121" s="210"/>
      <c r="AE121" s="210"/>
      <c r="AF121" s="210"/>
      <c r="AG121" s="210" t="s">
        <v>199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17"/>
      <c r="B122" s="218"/>
      <c r="C122" s="252" t="s">
        <v>1632</v>
      </c>
      <c r="D122" s="221"/>
      <c r="E122" s="222"/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203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52" t="s">
        <v>1610</v>
      </c>
      <c r="D123" s="221"/>
      <c r="E123" s="222">
        <v>30</v>
      </c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203</v>
      </c>
      <c r="AH123" s="210">
        <v>5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x14ac:dyDescent="0.2">
      <c r="A124" s="224" t="s">
        <v>190</v>
      </c>
      <c r="B124" s="225" t="s">
        <v>152</v>
      </c>
      <c r="C124" s="249" t="s">
        <v>153</v>
      </c>
      <c r="D124" s="226"/>
      <c r="E124" s="227"/>
      <c r="F124" s="228"/>
      <c r="G124" s="228">
        <f>SUMIF(AG125:AG129,"&lt;&gt;NOR",G125:G129)</f>
        <v>0</v>
      </c>
      <c r="H124" s="228"/>
      <c r="I124" s="228">
        <f>SUM(I125:I129)</f>
        <v>0</v>
      </c>
      <c r="J124" s="228"/>
      <c r="K124" s="228">
        <f>SUM(K125:K129)</f>
        <v>0</v>
      </c>
      <c r="L124" s="228"/>
      <c r="M124" s="228">
        <f>SUM(M125:M129)</f>
        <v>0</v>
      </c>
      <c r="N124" s="227"/>
      <c r="O124" s="227">
        <f>SUM(O125:O129)</f>
        <v>0</v>
      </c>
      <c r="P124" s="227"/>
      <c r="Q124" s="227">
        <f>SUM(Q125:Q129)</f>
        <v>0</v>
      </c>
      <c r="R124" s="228"/>
      <c r="S124" s="228"/>
      <c r="T124" s="229"/>
      <c r="U124" s="223"/>
      <c r="V124" s="223">
        <f>SUM(V125:V129)</f>
        <v>0.21</v>
      </c>
      <c r="W124" s="223"/>
      <c r="X124" s="223"/>
      <c r="Y124" s="223"/>
      <c r="AG124" t="s">
        <v>191</v>
      </c>
    </row>
    <row r="125" spans="1:60" outlineLevel="1" x14ac:dyDescent="0.2">
      <c r="A125" s="231">
        <v>26</v>
      </c>
      <c r="B125" s="232" t="s">
        <v>350</v>
      </c>
      <c r="C125" s="250" t="s">
        <v>351</v>
      </c>
      <c r="D125" s="233" t="s">
        <v>352</v>
      </c>
      <c r="E125" s="234">
        <v>13.10876</v>
      </c>
      <c r="F125" s="235"/>
      <c r="G125" s="236">
        <f>ROUND(E125*F125,2)</f>
        <v>0</v>
      </c>
      <c r="H125" s="235"/>
      <c r="I125" s="236">
        <f>ROUND(E125*H125,2)</f>
        <v>0</v>
      </c>
      <c r="J125" s="235"/>
      <c r="K125" s="236">
        <f>ROUND(E125*J125,2)</f>
        <v>0</v>
      </c>
      <c r="L125" s="236">
        <v>21</v>
      </c>
      <c r="M125" s="236">
        <f>G125*(1+L125/100)</f>
        <v>0</v>
      </c>
      <c r="N125" s="234">
        <v>0</v>
      </c>
      <c r="O125" s="234">
        <f>ROUND(E125*N125,2)</f>
        <v>0</v>
      </c>
      <c r="P125" s="234">
        <v>0</v>
      </c>
      <c r="Q125" s="234">
        <f>ROUND(E125*P125,2)</f>
        <v>0</v>
      </c>
      <c r="R125" s="236" t="s">
        <v>249</v>
      </c>
      <c r="S125" s="236" t="s">
        <v>196</v>
      </c>
      <c r="T125" s="237" t="s">
        <v>196</v>
      </c>
      <c r="U125" s="220">
        <v>1.6E-2</v>
      </c>
      <c r="V125" s="220">
        <f>ROUND(E125*U125,2)</f>
        <v>0.21</v>
      </c>
      <c r="W125" s="220"/>
      <c r="X125" s="220" t="s">
        <v>353</v>
      </c>
      <c r="Y125" s="220" t="s">
        <v>198</v>
      </c>
      <c r="Z125" s="210"/>
      <c r="AA125" s="210"/>
      <c r="AB125" s="210"/>
      <c r="AC125" s="210"/>
      <c r="AD125" s="210"/>
      <c r="AE125" s="210"/>
      <c r="AF125" s="210"/>
      <c r="AG125" s="210" t="s">
        <v>606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51" t="s">
        <v>355</v>
      </c>
      <c r="D126" s="239"/>
      <c r="E126" s="239"/>
      <c r="F126" s="239"/>
      <c r="G126" s="239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201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52" t="s">
        <v>356</v>
      </c>
      <c r="D127" s="221"/>
      <c r="E127" s="222"/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203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17"/>
      <c r="B128" s="218"/>
      <c r="C128" s="252" t="s">
        <v>1633</v>
      </c>
      <c r="D128" s="221"/>
      <c r="E128" s="222"/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203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17"/>
      <c r="B129" s="218"/>
      <c r="C129" s="252" t="s">
        <v>1634</v>
      </c>
      <c r="D129" s="221"/>
      <c r="E129" s="222">
        <v>13.10876</v>
      </c>
      <c r="F129" s="220"/>
      <c r="G129" s="22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203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x14ac:dyDescent="0.2">
      <c r="A130" s="224" t="s">
        <v>190</v>
      </c>
      <c r="B130" s="225" t="s">
        <v>156</v>
      </c>
      <c r="C130" s="249" t="s">
        <v>157</v>
      </c>
      <c r="D130" s="226"/>
      <c r="E130" s="227"/>
      <c r="F130" s="228"/>
      <c r="G130" s="228">
        <f>SUMIF(AG131:AG151,"&lt;&gt;NOR",G131:G151)</f>
        <v>0</v>
      </c>
      <c r="H130" s="228"/>
      <c r="I130" s="228">
        <f>SUM(I131:I151)</f>
        <v>0</v>
      </c>
      <c r="J130" s="228"/>
      <c r="K130" s="228">
        <f>SUM(K131:K151)</f>
        <v>0</v>
      </c>
      <c r="L130" s="228"/>
      <c r="M130" s="228">
        <f>SUM(M131:M151)</f>
        <v>0</v>
      </c>
      <c r="N130" s="227"/>
      <c r="O130" s="227">
        <f>SUM(O131:O151)</f>
        <v>0</v>
      </c>
      <c r="P130" s="227"/>
      <c r="Q130" s="227">
        <f>SUM(Q131:Q151)</f>
        <v>0</v>
      </c>
      <c r="R130" s="228"/>
      <c r="S130" s="228"/>
      <c r="T130" s="229"/>
      <c r="U130" s="223"/>
      <c r="V130" s="223">
        <f>SUM(V131:V151)</f>
        <v>7.8900000000000006</v>
      </c>
      <c r="W130" s="223"/>
      <c r="X130" s="223"/>
      <c r="Y130" s="223"/>
      <c r="AG130" t="s">
        <v>191</v>
      </c>
    </row>
    <row r="131" spans="1:60" outlineLevel="1" x14ac:dyDescent="0.2">
      <c r="A131" s="231">
        <v>27</v>
      </c>
      <c r="B131" s="232" t="s">
        <v>393</v>
      </c>
      <c r="C131" s="250" t="s">
        <v>1635</v>
      </c>
      <c r="D131" s="233" t="s">
        <v>352</v>
      </c>
      <c r="E131" s="234">
        <v>4.4550000000000001</v>
      </c>
      <c r="F131" s="235"/>
      <c r="G131" s="236">
        <f>ROUND(E131*F131,2)</f>
        <v>0</v>
      </c>
      <c r="H131" s="235"/>
      <c r="I131" s="236">
        <f>ROUND(E131*H131,2)</f>
        <v>0</v>
      </c>
      <c r="J131" s="235"/>
      <c r="K131" s="236">
        <f>ROUND(E131*J131,2)</f>
        <v>0</v>
      </c>
      <c r="L131" s="236">
        <v>21</v>
      </c>
      <c r="M131" s="236">
        <f>G131*(1+L131/100)</f>
        <v>0</v>
      </c>
      <c r="N131" s="234">
        <v>0</v>
      </c>
      <c r="O131" s="234">
        <f>ROUND(E131*N131,2)</f>
        <v>0</v>
      </c>
      <c r="P131" s="234">
        <v>0</v>
      </c>
      <c r="Q131" s="234">
        <f>ROUND(E131*P131,2)</f>
        <v>0</v>
      </c>
      <c r="R131" s="236" t="s">
        <v>395</v>
      </c>
      <c r="S131" s="236" t="s">
        <v>196</v>
      </c>
      <c r="T131" s="237" t="s">
        <v>196</v>
      </c>
      <c r="U131" s="220">
        <v>0.16</v>
      </c>
      <c r="V131" s="220">
        <f>ROUND(E131*U131,2)</f>
        <v>0.71</v>
      </c>
      <c r="W131" s="220"/>
      <c r="X131" s="220" t="s">
        <v>197</v>
      </c>
      <c r="Y131" s="220" t="s">
        <v>198</v>
      </c>
      <c r="Z131" s="210"/>
      <c r="AA131" s="210"/>
      <c r="AB131" s="210"/>
      <c r="AC131" s="210"/>
      <c r="AD131" s="210"/>
      <c r="AE131" s="210"/>
      <c r="AF131" s="210"/>
      <c r="AG131" s="210" t="s">
        <v>199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2" x14ac:dyDescent="0.2">
      <c r="A132" s="217"/>
      <c r="B132" s="218"/>
      <c r="C132" s="251" t="s">
        <v>398</v>
      </c>
      <c r="D132" s="239"/>
      <c r="E132" s="239"/>
      <c r="F132" s="239"/>
      <c r="G132" s="239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201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38" t="str">
        <f>C132</f>
        <v>se složením a hrubým urovnáním nebo s přeložením na jiný dopravní prostředek kromě lodi, vč. příplatku za každých dalších i započatých 1000 m přes 1000 m,</v>
      </c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52" t="s">
        <v>1636</v>
      </c>
      <c r="D133" s="221"/>
      <c r="E133" s="222"/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203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52" t="s">
        <v>1637</v>
      </c>
      <c r="D134" s="221"/>
      <c r="E134" s="222">
        <v>4.4550000000000001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203</v>
      </c>
      <c r="AH134" s="210">
        <v>5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22.5" outlineLevel="1" x14ac:dyDescent="0.2">
      <c r="A135" s="231">
        <v>28</v>
      </c>
      <c r="B135" s="232" t="s">
        <v>1638</v>
      </c>
      <c r="C135" s="250" t="s">
        <v>1639</v>
      </c>
      <c r="D135" s="233" t="s">
        <v>352</v>
      </c>
      <c r="E135" s="234">
        <v>8.1</v>
      </c>
      <c r="F135" s="235"/>
      <c r="G135" s="236">
        <f>ROUND(E135*F135,2)</f>
        <v>0</v>
      </c>
      <c r="H135" s="235"/>
      <c r="I135" s="236">
        <f>ROUND(E135*H135,2)</f>
        <v>0</v>
      </c>
      <c r="J135" s="235"/>
      <c r="K135" s="236">
        <f>ROUND(E135*J135,2)</f>
        <v>0</v>
      </c>
      <c r="L135" s="236">
        <v>21</v>
      </c>
      <c r="M135" s="236">
        <f>G135*(1+L135/100)</f>
        <v>0</v>
      </c>
      <c r="N135" s="234">
        <v>0</v>
      </c>
      <c r="O135" s="234">
        <f>ROUND(E135*N135,2)</f>
        <v>0</v>
      </c>
      <c r="P135" s="234">
        <v>0</v>
      </c>
      <c r="Q135" s="234">
        <f>ROUND(E135*P135,2)</f>
        <v>0</v>
      </c>
      <c r="R135" s="236" t="s">
        <v>249</v>
      </c>
      <c r="S135" s="236" t="s">
        <v>196</v>
      </c>
      <c r="T135" s="237" t="s">
        <v>196</v>
      </c>
      <c r="U135" s="220">
        <v>0.85799999999999998</v>
      </c>
      <c r="V135" s="220">
        <f>ROUND(E135*U135,2)</f>
        <v>6.95</v>
      </c>
      <c r="W135" s="220"/>
      <c r="X135" s="220" t="s">
        <v>197</v>
      </c>
      <c r="Y135" s="220" t="s">
        <v>198</v>
      </c>
      <c r="Z135" s="210"/>
      <c r="AA135" s="210"/>
      <c r="AB135" s="210"/>
      <c r="AC135" s="210"/>
      <c r="AD135" s="210"/>
      <c r="AE135" s="210"/>
      <c r="AF135" s="210"/>
      <c r="AG135" s="210" t="s">
        <v>199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17"/>
      <c r="B136" s="218"/>
      <c r="C136" s="252" t="s">
        <v>1640</v>
      </c>
      <c r="D136" s="221"/>
      <c r="E136" s="222"/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203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52" t="s">
        <v>1641</v>
      </c>
      <c r="D137" s="221"/>
      <c r="E137" s="222"/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203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52" t="s">
        <v>1642</v>
      </c>
      <c r="D138" s="221"/>
      <c r="E138" s="222">
        <v>8.1</v>
      </c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203</v>
      </c>
      <c r="AH138" s="210">
        <v>7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31">
        <v>29</v>
      </c>
      <c r="B139" s="232" t="s">
        <v>379</v>
      </c>
      <c r="C139" s="250" t="s">
        <v>380</v>
      </c>
      <c r="D139" s="233" t="s">
        <v>352</v>
      </c>
      <c r="E139" s="234">
        <v>4.4550000000000001</v>
      </c>
      <c r="F139" s="235"/>
      <c r="G139" s="236">
        <f>ROUND(E139*F139,2)</f>
        <v>0</v>
      </c>
      <c r="H139" s="235"/>
      <c r="I139" s="236">
        <f>ROUND(E139*H139,2)</f>
        <v>0</v>
      </c>
      <c r="J139" s="235"/>
      <c r="K139" s="236">
        <f>ROUND(E139*J139,2)</f>
        <v>0</v>
      </c>
      <c r="L139" s="236">
        <v>21</v>
      </c>
      <c r="M139" s="236">
        <f>G139*(1+L139/100)</f>
        <v>0</v>
      </c>
      <c r="N139" s="234">
        <v>0</v>
      </c>
      <c r="O139" s="234">
        <f>ROUND(E139*N139,2)</f>
        <v>0</v>
      </c>
      <c r="P139" s="234">
        <v>0</v>
      </c>
      <c r="Q139" s="234">
        <f>ROUND(E139*P139,2)</f>
        <v>0</v>
      </c>
      <c r="R139" s="236" t="s">
        <v>381</v>
      </c>
      <c r="S139" s="236" t="s">
        <v>196</v>
      </c>
      <c r="T139" s="237" t="s">
        <v>196</v>
      </c>
      <c r="U139" s="220">
        <v>4.2000000000000003E-2</v>
      </c>
      <c r="V139" s="220">
        <f>ROUND(E139*U139,2)</f>
        <v>0.19</v>
      </c>
      <c r="W139" s="220"/>
      <c r="X139" s="220" t="s">
        <v>197</v>
      </c>
      <c r="Y139" s="220" t="s">
        <v>198</v>
      </c>
      <c r="Z139" s="210"/>
      <c r="AA139" s="210"/>
      <c r="AB139" s="210"/>
      <c r="AC139" s="210"/>
      <c r="AD139" s="210"/>
      <c r="AE139" s="210"/>
      <c r="AF139" s="210"/>
      <c r="AG139" s="210" t="s">
        <v>199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">
      <c r="A140" s="217"/>
      <c r="B140" s="218"/>
      <c r="C140" s="251" t="s">
        <v>382</v>
      </c>
      <c r="D140" s="239"/>
      <c r="E140" s="239"/>
      <c r="F140" s="239"/>
      <c r="G140" s="239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201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17"/>
      <c r="B141" s="218"/>
      <c r="C141" s="252" t="s">
        <v>383</v>
      </c>
      <c r="D141" s="221"/>
      <c r="E141" s="222"/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203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52" t="s">
        <v>409</v>
      </c>
      <c r="D142" s="221"/>
      <c r="E142" s="222"/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203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17"/>
      <c r="B143" s="218"/>
      <c r="C143" s="252" t="s">
        <v>1643</v>
      </c>
      <c r="D143" s="221"/>
      <c r="E143" s="222">
        <v>4.4550000000000001</v>
      </c>
      <c r="F143" s="220"/>
      <c r="G143" s="22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10"/>
      <c r="AA143" s="210"/>
      <c r="AB143" s="210"/>
      <c r="AC143" s="210"/>
      <c r="AD143" s="210"/>
      <c r="AE143" s="210"/>
      <c r="AF143" s="210"/>
      <c r="AG143" s="210" t="s">
        <v>203</v>
      </c>
      <c r="AH143" s="210">
        <v>7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31">
        <v>30</v>
      </c>
      <c r="B144" s="232" t="s">
        <v>389</v>
      </c>
      <c r="C144" s="250" t="s">
        <v>390</v>
      </c>
      <c r="D144" s="233" t="s">
        <v>352</v>
      </c>
      <c r="E144" s="234">
        <v>40.094999999999999</v>
      </c>
      <c r="F144" s="235"/>
      <c r="G144" s="236">
        <f>ROUND(E144*F144,2)</f>
        <v>0</v>
      </c>
      <c r="H144" s="235"/>
      <c r="I144" s="236">
        <f>ROUND(E144*H144,2)</f>
        <v>0</v>
      </c>
      <c r="J144" s="235"/>
      <c r="K144" s="236">
        <f>ROUND(E144*J144,2)</f>
        <v>0</v>
      </c>
      <c r="L144" s="236">
        <v>21</v>
      </c>
      <c r="M144" s="236">
        <f>G144*(1+L144/100)</f>
        <v>0</v>
      </c>
      <c r="N144" s="234">
        <v>0</v>
      </c>
      <c r="O144" s="234">
        <f>ROUND(E144*N144,2)</f>
        <v>0</v>
      </c>
      <c r="P144" s="234">
        <v>0</v>
      </c>
      <c r="Q144" s="234">
        <f>ROUND(E144*P144,2)</f>
        <v>0</v>
      </c>
      <c r="R144" s="236" t="s">
        <v>381</v>
      </c>
      <c r="S144" s="236" t="s">
        <v>196</v>
      </c>
      <c r="T144" s="237" t="s">
        <v>196</v>
      </c>
      <c r="U144" s="220">
        <v>0</v>
      </c>
      <c r="V144" s="220">
        <f>ROUND(E144*U144,2)</f>
        <v>0</v>
      </c>
      <c r="W144" s="220"/>
      <c r="X144" s="220" t="s">
        <v>197</v>
      </c>
      <c r="Y144" s="220" t="s">
        <v>198</v>
      </c>
      <c r="Z144" s="210"/>
      <c r="AA144" s="210"/>
      <c r="AB144" s="210"/>
      <c r="AC144" s="210"/>
      <c r="AD144" s="210"/>
      <c r="AE144" s="210"/>
      <c r="AF144" s="210"/>
      <c r="AG144" s="210" t="s">
        <v>199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17"/>
      <c r="B145" s="218"/>
      <c r="C145" s="251" t="s">
        <v>382</v>
      </c>
      <c r="D145" s="239"/>
      <c r="E145" s="239"/>
      <c r="F145" s="239"/>
      <c r="G145" s="239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201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">
      <c r="A146" s="217"/>
      <c r="B146" s="218"/>
      <c r="C146" s="252" t="s">
        <v>391</v>
      </c>
      <c r="D146" s="221"/>
      <c r="E146" s="222"/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203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52" t="s">
        <v>1644</v>
      </c>
      <c r="D147" s="221"/>
      <c r="E147" s="222">
        <v>40.094999999999999</v>
      </c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10"/>
      <c r="AA147" s="210"/>
      <c r="AB147" s="210"/>
      <c r="AC147" s="210"/>
      <c r="AD147" s="210"/>
      <c r="AE147" s="210"/>
      <c r="AF147" s="210"/>
      <c r="AG147" s="210" t="s">
        <v>203</v>
      </c>
      <c r="AH147" s="210">
        <v>5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31">
        <v>31</v>
      </c>
      <c r="B148" s="232" t="s">
        <v>402</v>
      </c>
      <c r="C148" s="250" t="s">
        <v>403</v>
      </c>
      <c r="D148" s="233" t="s">
        <v>352</v>
      </c>
      <c r="E148" s="234">
        <v>4.4550000000000001</v>
      </c>
      <c r="F148" s="235"/>
      <c r="G148" s="236">
        <f>ROUND(E148*F148,2)</f>
        <v>0</v>
      </c>
      <c r="H148" s="235"/>
      <c r="I148" s="236">
        <f>ROUND(E148*H148,2)</f>
        <v>0</v>
      </c>
      <c r="J148" s="235"/>
      <c r="K148" s="236">
        <f>ROUND(E148*J148,2)</f>
        <v>0</v>
      </c>
      <c r="L148" s="236">
        <v>21</v>
      </c>
      <c r="M148" s="236">
        <f>G148*(1+L148/100)</f>
        <v>0</v>
      </c>
      <c r="N148" s="234">
        <v>0</v>
      </c>
      <c r="O148" s="234">
        <f>ROUND(E148*N148,2)</f>
        <v>0</v>
      </c>
      <c r="P148" s="234">
        <v>0</v>
      </c>
      <c r="Q148" s="234">
        <f>ROUND(E148*P148,2)</f>
        <v>0</v>
      </c>
      <c r="R148" s="236" t="s">
        <v>381</v>
      </c>
      <c r="S148" s="236" t="s">
        <v>196</v>
      </c>
      <c r="T148" s="237" t="s">
        <v>196</v>
      </c>
      <c r="U148" s="220">
        <v>0.01</v>
      </c>
      <c r="V148" s="220">
        <f>ROUND(E148*U148,2)</f>
        <v>0.04</v>
      </c>
      <c r="W148" s="220"/>
      <c r="X148" s="220" t="s">
        <v>197</v>
      </c>
      <c r="Y148" s="220" t="s">
        <v>198</v>
      </c>
      <c r="Z148" s="210"/>
      <c r="AA148" s="210"/>
      <c r="AB148" s="210"/>
      <c r="AC148" s="210"/>
      <c r="AD148" s="210"/>
      <c r="AE148" s="210"/>
      <c r="AF148" s="210"/>
      <c r="AG148" s="210" t="s">
        <v>199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51" t="s">
        <v>404</v>
      </c>
      <c r="D149" s="239"/>
      <c r="E149" s="239"/>
      <c r="F149" s="239"/>
      <c r="G149" s="239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201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">
      <c r="A150" s="217"/>
      <c r="B150" s="218"/>
      <c r="C150" s="252" t="s">
        <v>1645</v>
      </c>
      <c r="D150" s="221"/>
      <c r="E150" s="222"/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203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52" t="s">
        <v>1637</v>
      </c>
      <c r="D151" s="221"/>
      <c r="E151" s="222">
        <v>4.4550000000000001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203</v>
      </c>
      <c r="AH151" s="210">
        <v>5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x14ac:dyDescent="0.2">
      <c r="A152" s="224" t="s">
        <v>190</v>
      </c>
      <c r="B152" s="225" t="s">
        <v>159</v>
      </c>
      <c r="C152" s="249" t="s">
        <v>160</v>
      </c>
      <c r="D152" s="226"/>
      <c r="E152" s="227"/>
      <c r="F152" s="228"/>
      <c r="G152" s="228">
        <f>SUMIF(AG153:AG156,"&lt;&gt;NOR",G153:G156)</f>
        <v>0</v>
      </c>
      <c r="H152" s="228"/>
      <c r="I152" s="228">
        <f>SUM(I153:I156)</f>
        <v>0</v>
      </c>
      <c r="J152" s="228"/>
      <c r="K152" s="228">
        <f>SUM(K153:K156)</f>
        <v>0</v>
      </c>
      <c r="L152" s="228"/>
      <c r="M152" s="228">
        <f>SUM(M153:M156)</f>
        <v>0</v>
      </c>
      <c r="N152" s="227"/>
      <c r="O152" s="227">
        <f>SUM(O153:O156)</f>
        <v>0</v>
      </c>
      <c r="P152" s="227"/>
      <c r="Q152" s="227">
        <f>SUM(Q153:Q156)</f>
        <v>0</v>
      </c>
      <c r="R152" s="228"/>
      <c r="S152" s="228"/>
      <c r="T152" s="229"/>
      <c r="U152" s="223"/>
      <c r="V152" s="223">
        <f>SUM(V153:V156)</f>
        <v>0</v>
      </c>
      <c r="W152" s="223"/>
      <c r="X152" s="223"/>
      <c r="Y152" s="223"/>
      <c r="AG152" t="s">
        <v>191</v>
      </c>
    </row>
    <row r="153" spans="1:60" outlineLevel="1" x14ac:dyDescent="0.2">
      <c r="A153" s="231">
        <v>32</v>
      </c>
      <c r="B153" s="232" t="s">
        <v>239</v>
      </c>
      <c r="C153" s="250" t="s">
        <v>240</v>
      </c>
      <c r="D153" s="233" t="s">
        <v>194</v>
      </c>
      <c r="E153" s="234">
        <v>4.4550000000000001</v>
      </c>
      <c r="F153" s="235"/>
      <c r="G153" s="236">
        <f>ROUND(E153*F153,2)</f>
        <v>0</v>
      </c>
      <c r="H153" s="235"/>
      <c r="I153" s="236">
        <f>ROUND(E153*H153,2)</f>
        <v>0</v>
      </c>
      <c r="J153" s="235"/>
      <c r="K153" s="236">
        <f>ROUND(E153*J153,2)</f>
        <v>0</v>
      </c>
      <c r="L153" s="236">
        <v>21</v>
      </c>
      <c r="M153" s="236">
        <f>G153*(1+L153/100)</f>
        <v>0</v>
      </c>
      <c r="N153" s="234">
        <v>0</v>
      </c>
      <c r="O153" s="234">
        <f>ROUND(E153*N153,2)</f>
        <v>0</v>
      </c>
      <c r="P153" s="234">
        <v>0</v>
      </c>
      <c r="Q153" s="234">
        <f>ROUND(E153*P153,2)</f>
        <v>0</v>
      </c>
      <c r="R153" s="236" t="s">
        <v>195</v>
      </c>
      <c r="S153" s="236" t="s">
        <v>196</v>
      </c>
      <c r="T153" s="237" t="s">
        <v>196</v>
      </c>
      <c r="U153" s="220">
        <v>0</v>
      </c>
      <c r="V153" s="220">
        <f>ROUND(E153*U153,2)</f>
        <v>0</v>
      </c>
      <c r="W153" s="220"/>
      <c r="X153" s="220" t="s">
        <v>197</v>
      </c>
      <c r="Y153" s="220" t="s">
        <v>198</v>
      </c>
      <c r="Z153" s="210"/>
      <c r="AA153" s="210"/>
      <c r="AB153" s="210"/>
      <c r="AC153" s="210"/>
      <c r="AD153" s="210"/>
      <c r="AE153" s="210"/>
      <c r="AF153" s="210"/>
      <c r="AG153" s="210" t="s">
        <v>199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17"/>
      <c r="B154" s="218"/>
      <c r="C154" s="252" t="s">
        <v>408</v>
      </c>
      <c r="D154" s="221"/>
      <c r="E154" s="222"/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203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17"/>
      <c r="B155" s="218"/>
      <c r="C155" s="252" t="s">
        <v>409</v>
      </c>
      <c r="D155" s="221"/>
      <c r="E155" s="222"/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203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52" t="s">
        <v>1643</v>
      </c>
      <c r="D156" s="221"/>
      <c r="E156" s="222">
        <v>4.4550000000000001</v>
      </c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203</v>
      </c>
      <c r="AH156" s="210">
        <v>7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x14ac:dyDescent="0.2">
      <c r="A157" s="3"/>
      <c r="B157" s="4"/>
      <c r="C157" s="256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AE157">
        <v>15</v>
      </c>
      <c r="AF157">
        <v>21</v>
      </c>
      <c r="AG157" t="s">
        <v>176</v>
      </c>
    </row>
    <row r="158" spans="1:60" x14ac:dyDescent="0.2">
      <c r="A158" s="213"/>
      <c r="B158" s="214" t="s">
        <v>29</v>
      </c>
      <c r="C158" s="257"/>
      <c r="D158" s="215"/>
      <c r="E158" s="216"/>
      <c r="F158" s="216"/>
      <c r="G158" s="230">
        <f>G8+G49+G62+G111+G116+G124+G130+G152</f>
        <v>0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AE158">
        <f>SUMIF(L7:L156,AE157,G7:G156)</f>
        <v>0</v>
      </c>
      <c r="AF158">
        <f>SUMIF(L7:L156,AF157,G7:G156)</f>
        <v>0</v>
      </c>
      <c r="AG158" t="s">
        <v>460</v>
      </c>
    </row>
    <row r="159" spans="1:60" x14ac:dyDescent="0.2">
      <c r="C159" s="258"/>
      <c r="D159" s="10"/>
      <c r="AG159" t="s">
        <v>461</v>
      </c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nwe8Vd994ruPHo5rxAYyzYmhjoa5qirGfXxkH7jJUpl31OXui4dasxR3RMEhaQOZxD+cXGmhXbm5sM54Mmjbg==" saltValue="oMJcIyCR8iueo4XAA5j8vQ==" spinCount="100000" sheet="1" formatRows="0"/>
  <mergeCells count="29">
    <mergeCell ref="C126:G126"/>
    <mergeCell ref="C132:G132"/>
    <mergeCell ref="C140:G140"/>
    <mergeCell ref="C145:G145"/>
    <mergeCell ref="C149:G149"/>
    <mergeCell ref="C77:G77"/>
    <mergeCell ref="C83:G83"/>
    <mergeCell ref="C87:G87"/>
    <mergeCell ref="C94:G94"/>
    <mergeCell ref="C100:G100"/>
    <mergeCell ref="C118:G118"/>
    <mergeCell ref="C64:G64"/>
    <mergeCell ref="C65:G65"/>
    <mergeCell ref="C66:G66"/>
    <mergeCell ref="C67:G67"/>
    <mergeCell ref="C68:G68"/>
    <mergeCell ref="C73:G73"/>
    <mergeCell ref="C23:G23"/>
    <mergeCell ref="C28:G28"/>
    <mergeCell ref="C37:G37"/>
    <mergeCell ref="C46:G46"/>
    <mergeCell ref="C55:G55"/>
    <mergeCell ref="C59:G59"/>
    <mergeCell ref="A1:G1"/>
    <mergeCell ref="C2:G2"/>
    <mergeCell ref="C3:G3"/>
    <mergeCell ref="C4:G4"/>
    <mergeCell ref="C10:G10"/>
    <mergeCell ref="C18:G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70</vt:i4>
      </vt:variant>
    </vt:vector>
  </HeadingPairs>
  <TitlesOfParts>
    <vt:vector size="85" baseType="lpstr">
      <vt:lpstr>Pokyny pro vyplnění</vt:lpstr>
      <vt:lpstr>Stavba</vt:lpstr>
      <vt:lpstr>VzorPolozky</vt:lpstr>
      <vt:lpstr>SO01 R690.1.01 Pol</vt:lpstr>
      <vt:lpstr>SO01 R690.1.02 Pol</vt:lpstr>
      <vt:lpstr>SO01 R690.1.03 Pol</vt:lpstr>
      <vt:lpstr>SO01 R690.1.04 Pol</vt:lpstr>
      <vt:lpstr>SO02 R690.2.01 Pol</vt:lpstr>
      <vt:lpstr>SO02 R690.2.02 Pol</vt:lpstr>
      <vt:lpstr>SO02 R690.2.03 Pol</vt:lpstr>
      <vt:lpstr>SO03 R690.3.01 Pol</vt:lpstr>
      <vt:lpstr>SO04 R690.4.01 Pol</vt:lpstr>
      <vt:lpstr>SO05 R690.5.01 Pol</vt:lpstr>
      <vt:lpstr>SO06 R690.6.01 Pol</vt:lpstr>
      <vt:lpstr>SO06 R690.6.02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R690.1.01 Pol'!Názvy_tisku</vt:lpstr>
      <vt:lpstr>'SO01 R690.1.02 Pol'!Názvy_tisku</vt:lpstr>
      <vt:lpstr>'SO01 R690.1.03 Pol'!Názvy_tisku</vt:lpstr>
      <vt:lpstr>'SO01 R690.1.04 Pol'!Názvy_tisku</vt:lpstr>
      <vt:lpstr>'SO02 R690.2.01 Pol'!Názvy_tisku</vt:lpstr>
      <vt:lpstr>'SO02 R690.2.02 Pol'!Názvy_tisku</vt:lpstr>
      <vt:lpstr>'SO02 R690.2.03 Pol'!Názvy_tisku</vt:lpstr>
      <vt:lpstr>'SO03 R690.3.01 Pol'!Názvy_tisku</vt:lpstr>
      <vt:lpstr>'SO04 R690.4.01 Pol'!Názvy_tisku</vt:lpstr>
      <vt:lpstr>'SO05 R690.5.01 Pol'!Názvy_tisku</vt:lpstr>
      <vt:lpstr>'SO06 R690.6.01 Pol'!Názvy_tisku</vt:lpstr>
      <vt:lpstr>'SO06 R690.6.02 Pol'!Názvy_tisku</vt:lpstr>
      <vt:lpstr>oadresa</vt:lpstr>
      <vt:lpstr>Stavba!Objednatel</vt:lpstr>
      <vt:lpstr>Stavba!Objekt</vt:lpstr>
      <vt:lpstr>'SO01 R690.1.01 Pol'!Oblast_tisku</vt:lpstr>
      <vt:lpstr>'SO01 R690.1.02 Pol'!Oblast_tisku</vt:lpstr>
      <vt:lpstr>'SO01 R690.1.03 Pol'!Oblast_tisku</vt:lpstr>
      <vt:lpstr>'SO01 R690.1.04 Pol'!Oblast_tisku</vt:lpstr>
      <vt:lpstr>'SO02 R690.2.01 Pol'!Oblast_tisku</vt:lpstr>
      <vt:lpstr>'SO02 R690.2.02 Pol'!Oblast_tisku</vt:lpstr>
      <vt:lpstr>'SO02 R690.2.03 Pol'!Oblast_tisku</vt:lpstr>
      <vt:lpstr>'SO03 R690.3.01 Pol'!Oblast_tisku</vt:lpstr>
      <vt:lpstr>'SO04 R690.4.01 Pol'!Oblast_tisku</vt:lpstr>
      <vt:lpstr>'SO05 R690.5.01 Pol'!Oblast_tisku</vt:lpstr>
      <vt:lpstr>'SO06 R690.6.01 Pol'!Oblast_tisku</vt:lpstr>
      <vt:lpstr>'SO06 R690.6.02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cp:lastPrinted>2019-03-19T12:27:02Z</cp:lastPrinted>
  <dcterms:created xsi:type="dcterms:W3CDTF">2009-04-08T07:15:50Z</dcterms:created>
  <dcterms:modified xsi:type="dcterms:W3CDTF">2023-04-03T06:25:23Z</dcterms:modified>
</cp:coreProperties>
</file>