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terina.pistekova\Desktop\ostatní stavby\Parkoviště Máj\"/>
    </mc:Choice>
  </mc:AlternateContent>
  <bookViews>
    <workbookView xWindow="-120" yWindow="-120" windowWidth="29040" windowHeight="15720" activeTab="1"/>
  </bookViews>
  <sheets>
    <sheet name="Pokyny pro vyplnění" sheetId="11" r:id="rId1"/>
    <sheet name="Stavba" sheetId="1" r:id="rId2"/>
    <sheet name="VzorPolozky" sheetId="10" state="hidden" r:id="rId3"/>
    <sheet name="1 1 Naklady" sheetId="12" r:id="rId4"/>
    <sheet name="2 1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Naklady'!$1:$7</definedName>
    <definedName name="_xlnm.Print_Titles" localSheetId="4">'2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Naklady'!$A$1:$Y$44</definedName>
    <definedName name="_xlnm.Print_Area" localSheetId="4">'2 1 Pol'!$A$1:$Y$150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2" i="1" l="1"/>
  <c r="I61" i="1"/>
  <c r="I60" i="1"/>
  <c r="I59" i="1"/>
  <c r="I58" i="1"/>
  <c r="I57" i="1"/>
  <c r="G44" i="1"/>
  <c r="F44" i="1"/>
  <c r="G43" i="1"/>
  <c r="F43" i="1"/>
  <c r="G149" i="13"/>
  <c r="BA105" i="13"/>
  <c r="BA103" i="13"/>
  <c r="BA101" i="13"/>
  <c r="BA78" i="13"/>
  <c r="BA69" i="13"/>
  <c r="BA66" i="13"/>
  <c r="BA60" i="13"/>
  <c r="BA57" i="13"/>
  <c r="BA47" i="13"/>
  <c r="BA45" i="13"/>
  <c r="BA32" i="13"/>
  <c r="BA10" i="13"/>
  <c r="G9" i="13"/>
  <c r="M9" i="13" s="1"/>
  <c r="I9" i="13"/>
  <c r="I8" i="13" s="1"/>
  <c r="K9" i="13"/>
  <c r="K8" i="13" s="1"/>
  <c r="O9" i="13"/>
  <c r="O8" i="13" s="1"/>
  <c r="Q9" i="13"/>
  <c r="Q8" i="13" s="1"/>
  <c r="V9" i="13"/>
  <c r="V8" i="13" s="1"/>
  <c r="G13" i="13"/>
  <c r="I13" i="13"/>
  <c r="K13" i="13"/>
  <c r="M13" i="13"/>
  <c r="O13" i="13"/>
  <c r="Q13" i="13"/>
  <c r="V13" i="13"/>
  <c r="G15" i="13"/>
  <c r="I15" i="13"/>
  <c r="K15" i="13"/>
  <c r="M15" i="13"/>
  <c r="O15" i="13"/>
  <c r="Q15" i="13"/>
  <c r="V15" i="13"/>
  <c r="G18" i="13"/>
  <c r="M18" i="13" s="1"/>
  <c r="I18" i="13"/>
  <c r="K18" i="13"/>
  <c r="O18" i="13"/>
  <c r="Q18" i="13"/>
  <c r="V18" i="13"/>
  <c r="G19" i="13"/>
  <c r="M19" i="13" s="1"/>
  <c r="I19" i="13"/>
  <c r="K19" i="13"/>
  <c r="O19" i="13"/>
  <c r="Q19" i="13"/>
  <c r="V19" i="13"/>
  <c r="G20" i="13"/>
  <c r="M20" i="13" s="1"/>
  <c r="I20" i="13"/>
  <c r="K20" i="13"/>
  <c r="O20" i="13"/>
  <c r="Q20" i="13"/>
  <c r="V20" i="13"/>
  <c r="G23" i="13"/>
  <c r="M23" i="13" s="1"/>
  <c r="I23" i="13"/>
  <c r="K23" i="13"/>
  <c r="O23" i="13"/>
  <c r="Q23" i="13"/>
  <c r="V23" i="13"/>
  <c r="G25" i="13"/>
  <c r="I25" i="13"/>
  <c r="K25" i="13"/>
  <c r="M25" i="13"/>
  <c r="O25" i="13"/>
  <c r="Q25" i="13"/>
  <c r="V25" i="13"/>
  <c r="G27" i="13"/>
  <c r="I27" i="13"/>
  <c r="K27" i="13"/>
  <c r="M27" i="13"/>
  <c r="O27" i="13"/>
  <c r="Q27" i="13"/>
  <c r="V27" i="13"/>
  <c r="G29" i="13"/>
  <c r="I29" i="13"/>
  <c r="K29" i="13"/>
  <c r="M29" i="13"/>
  <c r="O29" i="13"/>
  <c r="Q29" i="13"/>
  <c r="V29" i="13"/>
  <c r="G31" i="13"/>
  <c r="I31" i="13"/>
  <c r="K31" i="13"/>
  <c r="M31" i="13"/>
  <c r="O31" i="13"/>
  <c r="Q31" i="13"/>
  <c r="V31" i="13"/>
  <c r="G33" i="13"/>
  <c r="M33" i="13" s="1"/>
  <c r="I33" i="13"/>
  <c r="K33" i="13"/>
  <c r="O33" i="13"/>
  <c r="Q33" i="13"/>
  <c r="V33" i="13"/>
  <c r="G35" i="13"/>
  <c r="M35" i="13" s="1"/>
  <c r="I35" i="13"/>
  <c r="K35" i="13"/>
  <c r="O35" i="13"/>
  <c r="Q35" i="13"/>
  <c r="V35" i="13"/>
  <c r="G37" i="13"/>
  <c r="M37" i="13" s="1"/>
  <c r="I37" i="13"/>
  <c r="K37" i="13"/>
  <c r="O37" i="13"/>
  <c r="Q37" i="13"/>
  <c r="V37" i="13"/>
  <c r="G38" i="13"/>
  <c r="M38" i="13" s="1"/>
  <c r="I38" i="13"/>
  <c r="K38" i="13"/>
  <c r="O38" i="13"/>
  <c r="Q38" i="13"/>
  <c r="V38" i="13"/>
  <c r="G39" i="13"/>
  <c r="I39" i="13"/>
  <c r="K39" i="13"/>
  <c r="M39" i="13"/>
  <c r="O39" i="13"/>
  <c r="Q39" i="13"/>
  <c r="V39" i="13"/>
  <c r="G41" i="13"/>
  <c r="M41" i="13" s="1"/>
  <c r="I41" i="13"/>
  <c r="K41" i="13"/>
  <c r="O41" i="13"/>
  <c r="Q41" i="13"/>
  <c r="V41" i="13"/>
  <c r="G44" i="13"/>
  <c r="I44" i="13"/>
  <c r="K44" i="13"/>
  <c r="M44" i="13"/>
  <c r="O44" i="13"/>
  <c r="Q44" i="13"/>
  <c r="V44" i="13"/>
  <c r="G46" i="13"/>
  <c r="I46" i="13"/>
  <c r="K46" i="13"/>
  <c r="M46" i="13"/>
  <c r="O46" i="13"/>
  <c r="Q46" i="13"/>
  <c r="V46" i="13"/>
  <c r="G48" i="13"/>
  <c r="M48" i="13" s="1"/>
  <c r="I48" i="13"/>
  <c r="K48" i="13"/>
  <c r="O48" i="13"/>
  <c r="Q48" i="13"/>
  <c r="V48" i="13"/>
  <c r="G50" i="13"/>
  <c r="M50" i="13" s="1"/>
  <c r="I50" i="13"/>
  <c r="K50" i="13"/>
  <c r="O50" i="13"/>
  <c r="Q50" i="13"/>
  <c r="V50" i="13"/>
  <c r="G52" i="13"/>
  <c r="M52" i="13" s="1"/>
  <c r="I52" i="13"/>
  <c r="K52" i="13"/>
  <c r="O52" i="13"/>
  <c r="Q52" i="13"/>
  <c r="V52" i="13"/>
  <c r="G54" i="13"/>
  <c r="M54" i="13" s="1"/>
  <c r="I54" i="13"/>
  <c r="K54" i="13"/>
  <c r="O54" i="13"/>
  <c r="Q54" i="13"/>
  <c r="V54" i="13"/>
  <c r="G56" i="13"/>
  <c r="I56" i="13"/>
  <c r="K56" i="13"/>
  <c r="M56" i="13"/>
  <c r="O56" i="13"/>
  <c r="Q56" i="13"/>
  <c r="V56" i="13"/>
  <c r="G59" i="13"/>
  <c r="M59" i="13" s="1"/>
  <c r="I59" i="13"/>
  <c r="K59" i="13"/>
  <c r="O59" i="13"/>
  <c r="Q59" i="13"/>
  <c r="V59" i="13"/>
  <c r="G62" i="13"/>
  <c r="I62" i="13"/>
  <c r="K62" i="13"/>
  <c r="M62" i="13"/>
  <c r="O62" i="13"/>
  <c r="Q62" i="13"/>
  <c r="V62" i="13"/>
  <c r="G65" i="13"/>
  <c r="I65" i="13"/>
  <c r="K65" i="13"/>
  <c r="M65" i="13"/>
  <c r="O65" i="13"/>
  <c r="Q65" i="13"/>
  <c r="V65" i="13"/>
  <c r="G68" i="13"/>
  <c r="M68" i="13" s="1"/>
  <c r="I68" i="13"/>
  <c r="K68" i="13"/>
  <c r="O68" i="13"/>
  <c r="Q68" i="13"/>
  <c r="V68" i="13"/>
  <c r="G71" i="13"/>
  <c r="G72" i="13"/>
  <c r="M72" i="13" s="1"/>
  <c r="I72" i="13"/>
  <c r="I71" i="13" s="1"/>
  <c r="K72" i="13"/>
  <c r="K71" i="13" s="1"/>
  <c r="O72" i="13"/>
  <c r="O71" i="13" s="1"/>
  <c r="Q72" i="13"/>
  <c r="V72" i="13"/>
  <c r="V71" i="13" s="1"/>
  <c r="G73" i="13"/>
  <c r="I73" i="13"/>
  <c r="K73" i="13"/>
  <c r="M73" i="13"/>
  <c r="O73" i="13"/>
  <c r="Q73" i="13"/>
  <c r="V73" i="13"/>
  <c r="G75" i="13"/>
  <c r="I75" i="13"/>
  <c r="K75" i="13"/>
  <c r="M75" i="13"/>
  <c r="O75" i="13"/>
  <c r="Q75" i="13"/>
  <c r="V75" i="13"/>
  <c r="G77" i="13"/>
  <c r="M77" i="13" s="1"/>
  <c r="I77" i="13"/>
  <c r="K77" i="13"/>
  <c r="O77" i="13"/>
  <c r="Q77" i="13"/>
  <c r="V77" i="13"/>
  <c r="G80" i="13"/>
  <c r="M80" i="13" s="1"/>
  <c r="I80" i="13"/>
  <c r="K80" i="13"/>
  <c r="O80" i="13"/>
  <c r="Q80" i="13"/>
  <c r="Q71" i="13" s="1"/>
  <c r="V80" i="13"/>
  <c r="G82" i="13"/>
  <c r="I82" i="13"/>
  <c r="K82" i="13"/>
  <c r="M82" i="13"/>
  <c r="O82" i="13"/>
  <c r="Q82" i="13"/>
  <c r="V82" i="13"/>
  <c r="G85" i="13"/>
  <c r="M85" i="13" s="1"/>
  <c r="I85" i="13"/>
  <c r="K85" i="13"/>
  <c r="O85" i="13"/>
  <c r="Q85" i="13"/>
  <c r="V85" i="13"/>
  <c r="G88" i="13"/>
  <c r="M88" i="13" s="1"/>
  <c r="I88" i="13"/>
  <c r="K88" i="13"/>
  <c r="O88" i="13"/>
  <c r="Q88" i="13"/>
  <c r="V88" i="13"/>
  <c r="G91" i="13"/>
  <c r="M91" i="13" s="1"/>
  <c r="I91" i="13"/>
  <c r="K91" i="13"/>
  <c r="O91" i="13"/>
  <c r="Q91" i="13"/>
  <c r="V91" i="13"/>
  <c r="G93" i="13"/>
  <c r="M93" i="13" s="1"/>
  <c r="I93" i="13"/>
  <c r="K93" i="13"/>
  <c r="O93" i="13"/>
  <c r="Q93" i="13"/>
  <c r="V93" i="13"/>
  <c r="G94" i="13"/>
  <c r="I94" i="13"/>
  <c r="K94" i="13"/>
  <c r="M94" i="13"/>
  <c r="O94" i="13"/>
  <c r="Q94" i="13"/>
  <c r="V94" i="13"/>
  <c r="G97" i="13"/>
  <c r="M97" i="13" s="1"/>
  <c r="I97" i="13"/>
  <c r="K97" i="13"/>
  <c r="O97" i="13"/>
  <c r="Q97" i="13"/>
  <c r="V97" i="13"/>
  <c r="K99" i="13"/>
  <c r="Q99" i="13"/>
  <c r="G100" i="13"/>
  <c r="I100" i="13"/>
  <c r="I99" i="13" s="1"/>
  <c r="K100" i="13"/>
  <c r="M100" i="13"/>
  <c r="O100" i="13"/>
  <c r="O99" i="13" s="1"/>
  <c r="Q100" i="13"/>
  <c r="V100" i="13"/>
  <c r="V99" i="13" s="1"/>
  <c r="G102" i="13"/>
  <c r="M102" i="13" s="1"/>
  <c r="I102" i="13"/>
  <c r="K102" i="13"/>
  <c r="O102" i="13"/>
  <c r="Q102" i="13"/>
  <c r="V102" i="13"/>
  <c r="G104" i="13"/>
  <c r="G99" i="13" s="1"/>
  <c r="I104" i="13"/>
  <c r="K104" i="13"/>
  <c r="O104" i="13"/>
  <c r="Q104" i="13"/>
  <c r="V104" i="13"/>
  <c r="G107" i="13"/>
  <c r="M107" i="13" s="1"/>
  <c r="I107" i="13"/>
  <c r="K107" i="13"/>
  <c r="K106" i="13" s="1"/>
  <c r="O107" i="13"/>
  <c r="Q107" i="13"/>
  <c r="Q106" i="13" s="1"/>
  <c r="V107" i="13"/>
  <c r="G110" i="13"/>
  <c r="I110" i="13"/>
  <c r="K110" i="13"/>
  <c r="M110" i="13"/>
  <c r="O110" i="13"/>
  <c r="Q110" i="13"/>
  <c r="V110" i="13"/>
  <c r="G112" i="13"/>
  <c r="I112" i="13"/>
  <c r="K112" i="13"/>
  <c r="M112" i="13"/>
  <c r="O112" i="13"/>
  <c r="O106" i="13" s="1"/>
  <c r="Q112" i="13"/>
  <c r="V112" i="13"/>
  <c r="G115" i="13"/>
  <c r="M115" i="13" s="1"/>
  <c r="I115" i="13"/>
  <c r="K115" i="13"/>
  <c r="O115" i="13"/>
  <c r="Q115" i="13"/>
  <c r="V115" i="13"/>
  <c r="G117" i="13"/>
  <c r="I117" i="13"/>
  <c r="K117" i="13"/>
  <c r="M117" i="13"/>
  <c r="O117" i="13"/>
  <c r="Q117" i="13"/>
  <c r="V117" i="13"/>
  <c r="V106" i="13" s="1"/>
  <c r="G119" i="13"/>
  <c r="I119" i="13"/>
  <c r="K119" i="13"/>
  <c r="M119" i="13"/>
  <c r="O119" i="13"/>
  <c r="Q119" i="13"/>
  <c r="V119" i="13"/>
  <c r="G121" i="13"/>
  <c r="M121" i="13" s="1"/>
  <c r="I121" i="13"/>
  <c r="K121" i="13"/>
  <c r="O121" i="13"/>
  <c r="Q121" i="13"/>
  <c r="V121" i="13"/>
  <c r="G124" i="13"/>
  <c r="M124" i="13" s="1"/>
  <c r="I124" i="13"/>
  <c r="I106" i="13" s="1"/>
  <c r="K124" i="13"/>
  <c r="O124" i="13"/>
  <c r="Q124" i="13"/>
  <c r="V124" i="13"/>
  <c r="I127" i="13"/>
  <c r="K127" i="13"/>
  <c r="Q127" i="13"/>
  <c r="G128" i="13"/>
  <c r="G127" i="13" s="1"/>
  <c r="I128" i="13"/>
  <c r="K128" i="13"/>
  <c r="M128" i="13"/>
  <c r="M127" i="13" s="1"/>
  <c r="O128" i="13"/>
  <c r="O127" i="13" s="1"/>
  <c r="Q128" i="13"/>
  <c r="V128" i="13"/>
  <c r="V127" i="13" s="1"/>
  <c r="G131" i="13"/>
  <c r="G130" i="13" s="1"/>
  <c r="I131" i="13"/>
  <c r="K131" i="13"/>
  <c r="K130" i="13" s="1"/>
  <c r="O131" i="13"/>
  <c r="Q131" i="13"/>
  <c r="Q130" i="13" s="1"/>
  <c r="V131" i="13"/>
  <c r="V130" i="13" s="1"/>
  <c r="G134" i="13"/>
  <c r="I134" i="13"/>
  <c r="K134" i="13"/>
  <c r="M134" i="13"/>
  <c r="O134" i="13"/>
  <c r="Q134" i="13"/>
  <c r="V134" i="13"/>
  <c r="G135" i="13"/>
  <c r="I135" i="13"/>
  <c r="K135" i="13"/>
  <c r="M135" i="13"/>
  <c r="O135" i="13"/>
  <c r="Q135" i="13"/>
  <c r="V135" i="13"/>
  <c r="G137" i="13"/>
  <c r="M137" i="13" s="1"/>
  <c r="I137" i="13"/>
  <c r="K137" i="13"/>
  <c r="O137" i="13"/>
  <c r="Q137" i="13"/>
  <c r="V137" i="13"/>
  <c r="G139" i="13"/>
  <c r="M139" i="13" s="1"/>
  <c r="I139" i="13"/>
  <c r="I130" i="13" s="1"/>
  <c r="K139" i="13"/>
  <c r="O139" i="13"/>
  <c r="Q139" i="13"/>
  <c r="V139" i="13"/>
  <c r="G140" i="13"/>
  <c r="M140" i="13" s="1"/>
  <c r="I140" i="13"/>
  <c r="K140" i="13"/>
  <c r="O140" i="13"/>
  <c r="Q140" i="13"/>
  <c r="V140" i="13"/>
  <c r="G142" i="13"/>
  <c r="I142" i="13"/>
  <c r="K142" i="13"/>
  <c r="M142" i="13"/>
  <c r="O142" i="13"/>
  <c r="Q142" i="13"/>
  <c r="V142" i="13"/>
  <c r="G144" i="13"/>
  <c r="I144" i="13"/>
  <c r="K144" i="13"/>
  <c r="M144" i="13"/>
  <c r="O144" i="13"/>
  <c r="O130" i="13" s="1"/>
  <c r="Q144" i="13"/>
  <c r="V144" i="13"/>
  <c r="G146" i="13"/>
  <c r="M146" i="13" s="1"/>
  <c r="I146" i="13"/>
  <c r="K146" i="13"/>
  <c r="O146" i="13"/>
  <c r="Q146" i="13"/>
  <c r="V146" i="13"/>
  <c r="AE149" i="13"/>
  <c r="BA41" i="12"/>
  <c r="BA38" i="12"/>
  <c r="BA36" i="12"/>
  <c r="BA35" i="12"/>
  <c r="BA33" i="12"/>
  <c r="BA31" i="12"/>
  <c r="BA21" i="12"/>
  <c r="BA19" i="12"/>
  <c r="BA18" i="12"/>
  <c r="BA15" i="12"/>
  <c r="BA13" i="12"/>
  <c r="BA11" i="12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2" i="12"/>
  <c r="M12" i="12" s="1"/>
  <c r="I12" i="12"/>
  <c r="K12" i="12"/>
  <c r="O12" i="12"/>
  <c r="Q12" i="12"/>
  <c r="V12" i="12"/>
  <c r="G14" i="12"/>
  <c r="I14" i="12"/>
  <c r="K14" i="12"/>
  <c r="M14" i="12"/>
  <c r="O14" i="12"/>
  <c r="Q14" i="12"/>
  <c r="V14" i="12"/>
  <c r="G16" i="12"/>
  <c r="I16" i="12"/>
  <c r="K16" i="12"/>
  <c r="M16" i="12"/>
  <c r="O16" i="12"/>
  <c r="Q16" i="12"/>
  <c r="V16" i="12"/>
  <c r="G17" i="12"/>
  <c r="M17" i="12" s="1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30" i="12"/>
  <c r="M30" i="12" s="1"/>
  <c r="I30" i="12"/>
  <c r="K30" i="12"/>
  <c r="O30" i="12"/>
  <c r="Q30" i="12"/>
  <c r="V30" i="12"/>
  <c r="G32" i="12"/>
  <c r="M32" i="12" s="1"/>
  <c r="I32" i="12"/>
  <c r="K32" i="12"/>
  <c r="O32" i="12"/>
  <c r="Q32" i="12"/>
  <c r="V32" i="12"/>
  <c r="G34" i="12"/>
  <c r="I34" i="12"/>
  <c r="K34" i="12"/>
  <c r="M34" i="12"/>
  <c r="O34" i="12"/>
  <c r="Q34" i="12"/>
  <c r="V34" i="12"/>
  <c r="G37" i="12"/>
  <c r="I37" i="12"/>
  <c r="K37" i="12"/>
  <c r="M37" i="12"/>
  <c r="O37" i="12"/>
  <c r="Q37" i="12"/>
  <c r="V37" i="12"/>
  <c r="G39" i="12"/>
  <c r="I39" i="12"/>
  <c r="K39" i="12"/>
  <c r="M39" i="12"/>
  <c r="O39" i="12"/>
  <c r="Q39" i="12"/>
  <c r="V39" i="12"/>
  <c r="G40" i="12"/>
  <c r="M40" i="12" s="1"/>
  <c r="I40" i="12"/>
  <c r="K40" i="12"/>
  <c r="O40" i="12"/>
  <c r="Q40" i="12"/>
  <c r="V40" i="12"/>
  <c r="AE43" i="12"/>
  <c r="F41" i="1" s="1"/>
  <c r="AF43" i="12"/>
  <c r="G40" i="1" s="1"/>
  <c r="I20" i="1"/>
  <c r="I18" i="1"/>
  <c r="I17" i="1"/>
  <c r="I16" i="1"/>
  <c r="H44" i="1"/>
  <c r="I44" i="1" s="1"/>
  <c r="H43" i="1"/>
  <c r="I43" i="1" s="1"/>
  <c r="H42" i="1"/>
  <c r="J28" i="1"/>
  <c r="J26" i="1"/>
  <c r="G38" i="1"/>
  <c r="F38" i="1"/>
  <c r="J23" i="1"/>
  <c r="J24" i="1"/>
  <c r="J25" i="1"/>
  <c r="J27" i="1"/>
  <c r="E24" i="1"/>
  <c r="E26" i="1"/>
  <c r="G8" i="12" l="1"/>
  <c r="I63" i="1" s="1"/>
  <c r="I64" i="1" s="1"/>
  <c r="G39" i="1"/>
  <c r="G45" i="1" s="1"/>
  <c r="G25" i="1" s="1"/>
  <c r="A25" i="1" s="1"/>
  <c r="A26" i="1" s="1"/>
  <c r="G26" i="1" s="1"/>
  <c r="G41" i="1"/>
  <c r="H41" i="1" s="1"/>
  <c r="I41" i="1" s="1"/>
  <c r="F40" i="1"/>
  <c r="H40" i="1" s="1"/>
  <c r="I40" i="1" s="1"/>
  <c r="F39" i="1"/>
  <c r="M8" i="13"/>
  <c r="M106" i="13"/>
  <c r="M71" i="13"/>
  <c r="G106" i="13"/>
  <c r="M131" i="13"/>
  <c r="M130" i="13" s="1"/>
  <c r="G8" i="13"/>
  <c r="AF149" i="13"/>
  <c r="M104" i="13"/>
  <c r="M99" i="13" s="1"/>
  <c r="M8" i="12"/>
  <c r="I19" i="1" l="1"/>
  <c r="I21" i="1" s="1"/>
  <c r="J60" i="1"/>
  <c r="J61" i="1"/>
  <c r="J59" i="1"/>
  <c r="J58" i="1"/>
  <c r="J57" i="1"/>
  <c r="G43" i="12"/>
  <c r="J63" i="1"/>
  <c r="J62" i="1"/>
  <c r="J64" i="1" s="1"/>
  <c r="H39" i="1"/>
  <c r="H45" i="1" s="1"/>
  <c r="F45" i="1"/>
  <c r="J41" i="1"/>
  <c r="J40" i="1"/>
  <c r="J39" i="1"/>
  <c r="J43" i="1"/>
  <c r="J44" i="1"/>
  <c r="J45" i="1" l="1"/>
  <c r="G23" i="1"/>
  <c r="A23" i="1" s="1"/>
  <c r="A24" i="1" s="1"/>
  <c r="G24" i="1" s="1"/>
  <c r="A27" i="1" s="1"/>
  <c r="A29" i="1" s="1"/>
  <c r="G29" i="1" s="1"/>
  <c r="G27" i="1" s="1"/>
  <c r="G28" i="1"/>
  <c r="I39" i="1"/>
  <c r="I45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Karel Kuchař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Karel Kuchař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<sst xmlns="http://schemas.openxmlformats.org/spreadsheetml/2006/main" count="1060" uniqueCount="373">
  <si>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</si>
  <si>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</si>
  <si>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</si>
  <si>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</si>
  <si>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</si>
  <si>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</si>
  <si>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</si>
  <si>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</si>
  <si>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</si>
  <si>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</si>
  <si>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</si>
  <si>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</si>
  <si>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</si>
  <si>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</si>
  <si>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</si>
  <si>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</si>
  <si>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</si>
  <si>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</si>
  <si>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</si>
  <si>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</si>
  <si>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</si>
  <si>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</si>
  <si>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</si>
  <si>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</si>
  <si>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</si>
  <si>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</si>
  <si>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</si>
  <si>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</si>
  <si>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</si>
  <si>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</si>
  <si>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</si>
  <si>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</si>
  <si>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</si>
  <si>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</si>
  <si>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</si>
  <si>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</si>
  <si>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</si>
  <si>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</si>
  <si>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</si>
  <si>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</si>
  <si>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</si>
  <si>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</si>
  <si>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</si>
  <si>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Ing. Karel Kuchař</t>
  </si>
  <si>
    <t>66</t>
  </si>
  <si>
    <t>Výstavba parkoviště o třech parkovacích místech u MŠ Máj</t>
  </si>
  <si>
    <t>NELL PROJEKT s.r.o.</t>
  </si>
  <si>
    <t>Zarámí 428</t>
  </si>
  <si>
    <t>Zlín</t>
  </si>
  <si>
    <t>76001</t>
  </si>
  <si>
    <t>29209081</t>
  </si>
  <si>
    <t>CZ29209081</t>
  </si>
  <si>
    <t>Stavba</t>
  </si>
  <si>
    <t>Ostatní a vedlejší náklady</t>
  </si>
  <si>
    <t>1</t>
  </si>
  <si>
    <t>Vedlejší rozpočtové náklady</t>
  </si>
  <si>
    <t>Stavební objekt</t>
  </si>
  <si>
    <t>2</t>
  </si>
  <si>
    <t>Celkem za stavbu</t>
  </si>
  <si>
    <t>CZK</t>
  </si>
  <si>
    <t>#POPS</t>
  </si>
  <si>
    <t>Popis stavby: 66 - Výstavba parkoviště o třech parkovacích místech u MŠ Máj</t>
  </si>
  <si>
    <t>#POPO</t>
  </si>
  <si>
    <t>Popis objektu: 1 - Vedlejší rozpočtové náklady</t>
  </si>
  <si>
    <t>#POPR</t>
  </si>
  <si>
    <t>Popis rozpočtu: 1 - Vedlejší rozpočtové náklady</t>
  </si>
  <si>
    <t>Popis objektu: 2 - Výstavba parkoviště o třech parkovacích místech u MŠ Máj</t>
  </si>
  <si>
    <t>Popis rozpočtu: 1 - Výstavba parkoviště o třech parkovacích místech u MŠ Máj</t>
  </si>
  <si>
    <t>Rekapitulace dílů</t>
  </si>
  <si>
    <t>Typ dílu</t>
  </si>
  <si>
    <t>Zemní práce</t>
  </si>
  <si>
    <t>5</t>
  </si>
  <si>
    <t>Komunikace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</si>
  <si>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</si>
  <si>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</si>
  <si>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</si>
  <si>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</si>
  <si>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</si>
  <si>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</si>
  <si>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99</t>
  </si>
  <si>
    <t>Staveništní přesun hmot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</si>
  <si>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</si>
  <si>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</si>
  <si>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</si>
  <si>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</si>
  <si>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</si>
  <si>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</si>
  <si>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</si>
  <si>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</si>
  <si>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</si>
  <si>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</si>
  <si>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</si>
  <si>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</si>
  <si>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</si>
  <si>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</si>
  <si>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</si>
  <si>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</si>
  <si>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</si>
  <si>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</si>
  <si>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</si>
  <si>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</si>
  <si>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</si>
  <si>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</si>
  <si>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</si>
  <si>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</si>
  <si>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</si>
  <si>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</si>
  <si>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</si>
  <si>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</si>
  <si>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</si>
  <si>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</si>
  <si>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</si>
  <si>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</si>
  <si>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005111020R</t>
  </si>
  <si>
    <t>Vytyčení stavby</t>
  </si>
  <si>
    <t>Soubor</t>
  </si>
  <si>
    <t>RTS 22/ II</t>
  </si>
  <si>
    <t>Indiv</t>
  </si>
  <si>
    <t>VRN</t>
  </si>
  <si>
    <t>Běžná</t>
  </si>
  <si>
    <t>POL99_8</t>
  </si>
  <si>
    <t>POP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</si>
  <si>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</si>
  <si>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</si>
  <si>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</si>
  <si>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</si>
  <si>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005241020R</t>
  </si>
  <si>
    <t xml:space="preserve">Geodetické zaměření skutečného provedení  </t>
  </si>
  <si>
    <t>R4</t>
  </si>
  <si>
    <t>Úklid staveniště před protokolárním předáním a převzetím díla</t>
  </si>
  <si>
    <t>soubor</t>
  </si>
  <si>
    <t>Vlastní</t>
  </si>
  <si>
    <t>Práce</t>
  </si>
  <si>
    <t>POL1_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</si>
  <si>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</si>
  <si>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</si>
  <si>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</si>
  <si>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- 3x vyhotovení - dokumentace v listinné a 2x na CD vdigitální podobě v souladu se stavebním zákonem a provádějícími předpisy, zakreslení změn PD, vč. revizí, prohlášení o shodě apod.</t>
  </si>
  <si>
    <t>00523  R</t>
  </si>
  <si>
    <t>Zkoušky a revize</t>
  </si>
  <si>
    <t>Náklady zhotovitele, související s prováděním zkoušek a revizí předepsaných technickými normami, TP nebo objednatelem a které jsou pro provedení díla nezbytné.</t>
  </si>
  <si>
    <t>Např.:</t>
  </si>
  <si>
    <t>ČSN 72 1006 - Kontrola zhutnění zemin a sypanin</t>
  </si>
  <si>
    <t>ČSN 73 6175 - Měření a hodnocení nerovnosti povrchů vozovek</t>
  </si>
  <si>
    <t>ČSN 73 6192 - Rázové zatěžovací zkoušky vozovek a podloží</t>
  </si>
  <si>
    <t>ČSN EN 1610 - Provádění stok a kanalizačních přípojek a jejich zkoušení</t>
  </si>
  <si>
    <t>TKP 18 Beton pro konstrukce</t>
  </si>
  <si>
    <t>ČSN  EN 206  Beton</t>
  </si>
  <si>
    <t>atd.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</si>
  <si>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</si>
  <si>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</si>
  <si>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</si>
  <si>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</si>
  <si>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</si>
  <si>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</si>
  <si>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R</t>
  </si>
  <si>
    <t>Fotodokumentace stavby</t>
  </si>
  <si>
    <t>Fotodokumentace stavby před zahájením stavby, v průběhu výstavby a po stavbě. Zařazení fotek do fotoalba v časové posloupnosti a popisem činnosti a číslem objektů v listinné a digitální podobě.</t>
  </si>
  <si>
    <t>Zhotovitel zaznamená průběh prací. Fotky budou dokládat postup prací po jednotlivých dnech a fakturovaných položkách, nasazení jednotlivých mechanizmů, prováděných zkouškách, bude předáno na CD s popisem po jednotlivých dnech.</t>
  </si>
  <si>
    <t>005121 R</t>
  </si>
  <si>
    <t>Zařízení staveniště</t>
  </si>
  <si>
    <t>Náklady spojené se zřízením přípojek energií k objektům zařízení staveniště, vybudování případných měřících odběrných míst a zařízení, případná příprava území pro objekty ZS a vlastní vybudování objektů ZS vč. oplocení, zabezpečení proti neoprávněnému vstupu nepovolaných osob. Provoz zařízení staveniště – náklady na vybavení objektů ZS, ostraha staveniště, osvětlení staveniště, náklady na energie v rámci provozu ZS, náklady na úklid v prostorách ZS, náklady na potřebnou údržbu a opravy na objektech ZS a na přípojkách energií. Odstranění objektů ZS včetně přípojek energií a jejich odvoz. Náklady na úpravu povrchů po odstranění ZS a úklid ploch ZS.</t>
  </si>
  <si>
    <t>R1</t>
  </si>
  <si>
    <t>Kompletační a koordinační činnost</t>
  </si>
  <si>
    <t>R3</t>
  </si>
  <si>
    <t>Uvedení všech povrchů dotčených stavbou do původního stavu</t>
  </si>
  <si>
    <t>Uvedení všech povrchů dotčených stavbou do původního stavu (komunikace, chodníky zeleň, příkopy, propustky), včetně opravy, údržby a průběžného čištění, kropení komunikací užívaných v průběhu stavby</t>
  </si>
  <si>
    <t>SUM</t>
  </si>
  <si>
    <t>Geodetické zaměření rohů stavby, stabilizace bodů a sestavení laviček.</t>
  </si>
  <si>
    <t>END</t>
  </si>
  <si>
    <t>Položkový soupis prací a dodávek</t>
  </si>
  <si>
    <t>122202202R00</t>
  </si>
  <si>
    <t>Odkopávky a prokopávky pro silnice v hornině 3 přes 100 do 1 000 m3</t>
  </si>
  <si>
    <t>m3</t>
  </si>
  <si>
    <t>800-1</t>
  </si>
  <si>
    <t>s přemístěním výkopku v příčných profilech na vzdálenost do 15 m nebo s naložením na dopravní prostředek.</t>
  </si>
  <si>
    <t>SPI</t>
  </si>
  <si>
    <t>sanace : 44,4*0,3</t>
  </si>
  <si>
    <t>VV</t>
  </si>
  <si>
    <t>parkoviště : 44,4*0,6</t>
  </si>
  <si>
    <t>167101102R00</t>
  </si>
  <si>
    <t>Nakládání, skládání, překládání neulehlého výkopku nakládání výkopku přes 100 m3, z horniny 1 až 4</t>
  </si>
  <si>
    <t>39,96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</si>
  <si>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</si>
  <si>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</si>
  <si>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</si>
  <si>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171201201R00</t>
  </si>
  <si>
    <t>Uložení sypaniny na dočasnou skládku tak, že na 1 m2 plochy připadá přes 2 m3 výkopku nebo ornice</t>
  </si>
  <si>
    <t>199000002R00</t>
  </si>
  <si>
    <t>Poplatky za skládku horniny 1- 4, skupina 17 05 04 z Katalogu odpadů</t>
  </si>
  <si>
    <t>171101121R00</t>
  </si>
  <si>
    <t>Uložení sypaniny do násypů zhutněných z hornin nesoudržných  kamenitých</t>
  </si>
  <si>
    <t>s rozprostřením sypaniny ve vrstvách a s hrubým urovnáním,</t>
  </si>
  <si>
    <t>sanace v případě neúnosného podloží : 44,4*0,3</t>
  </si>
  <si>
    <t>583417034R1</t>
  </si>
  <si>
    <t>Kamenivo drcené frakce  0/150</t>
  </si>
  <si>
    <t>t</t>
  </si>
  <si>
    <t>Specifikace</t>
  </si>
  <si>
    <t>POL3_</t>
  </si>
  <si>
    <t>13,32*2,2</t>
  </si>
  <si>
    <t>568111111R00</t>
  </si>
  <si>
    <t>Vyztužení podkladní vrstvy z geotextilie, sklon povrchu do 1:5, role šířky 3 m</t>
  </si>
  <si>
    <t>m2</t>
  </si>
  <si>
    <t>822-1</t>
  </si>
  <si>
    <t>44,4</t>
  </si>
  <si>
    <t>67352024R</t>
  </si>
  <si>
    <t>geotextilie PP; funkce separační, ochranná, výztužná, filtrační; plošná hmotnost 215 g/m2; tl. při 2 kPa 1,00 mm</t>
  </si>
  <si>
    <t>SPCM</t>
  </si>
  <si>
    <t>44,4*1,2</t>
  </si>
  <si>
    <t>182001111R00</t>
  </si>
  <si>
    <t>Plošná úprava terénu při nerovnostech terénu přes 50 do 100 mm, v rovině nebo na svahu do 1:5</t>
  </si>
  <si>
    <t>823-1</t>
  </si>
  <si>
    <t>s urovnáním povrchu, bez doplnění ornice, v hornině 1 až 4,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</si>
  <si>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</si>
  <si>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</si>
  <si>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</si>
  <si>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10364200R</t>
  </si>
  <si>
    <t>ornice pro pozemkové úpravy</t>
  </si>
  <si>
    <t>30*0,1</t>
  </si>
  <si>
    <t>180401211R00</t>
  </si>
  <si>
    <t>Založení trávníku luční trávník, výsevem, v rovině nebo na svahu do 1:5</t>
  </si>
  <si>
    <t>na půdě předem připravené s pokosením, naložením, odvozem odpadu do 20 km a se složením,</t>
  </si>
  <si>
    <t>183403153R00</t>
  </si>
  <si>
    <t>Obdělávání půdy hrabáním, v rovině nebo na svahu 1:5</t>
  </si>
  <si>
    <t>183403114R00</t>
  </si>
  <si>
    <t>Obdělávání půdy kultivátorováním, v rovině nebo na svahu 1:5</t>
  </si>
  <si>
    <t>00572473R</t>
  </si>
  <si>
    <t>směs travní luční,sušší a vlhčí podm.</t>
  </si>
  <si>
    <t>kg</t>
  </si>
  <si>
    <t>30*0,025</t>
  </si>
  <si>
    <t>181101102R00</t>
  </si>
  <si>
    <t>Úprava pláně v zářezech v hornině 1 až 4, se zhutněním</t>
  </si>
  <si>
    <t>vyrovnáním výškových rozdílů, ploch vodorovných a ploch do sklonu 1 : 5.</t>
  </si>
  <si>
    <t>112101102R00</t>
  </si>
  <si>
    <t>Kácení stromů listnatých o průměru kmene přes 300 do 500 mm</t>
  </si>
  <si>
    <t>kus</t>
  </si>
  <si>
    <t>s odřezáním kmene a odvětvením, včetně případného odklizení kmene a větví na oddělené hromady na vzdálenost do 50 m nebo s naložením na dopravní prostředek,</t>
  </si>
  <si>
    <t>112201102R00</t>
  </si>
  <si>
    <t>Odstranění pařezů pod úrovní terénu vykopáním o průměru přes 300 do 500 mm</t>
  </si>
  <si>
    <t>s jejich vykopáním nebo vytrháním, s přesekáním kořenů a s případným nutným přemístěním pařezů na hromady do vzdálenosti do 50 m nebo s naložením na dopravní prostředek,</t>
  </si>
  <si>
    <t>162301421R00</t>
  </si>
  <si>
    <t>Vodorovné přemístění větví, kmenů, nebo pařezů pařezů, průměru kmene přes 100 do 300 mm, na vzdálenost do 5 000 m</t>
  </si>
  <si>
    <t>POL1_1</t>
  </si>
  <si>
    <t xml:space="preserve"> s naložením, složením a dopravou,</t>
  </si>
  <si>
    <t>162301411R00</t>
  </si>
  <si>
    <t>Vodorovné přemístění větví, kmenů, nebo pařezů kmenů stromů listnatých, průměru kmene přes 100 do 300 mm, na vzdálenost do 5 000 m</t>
  </si>
  <si>
    <t>162301401R00</t>
  </si>
  <si>
    <t>Vodorovné přemístění větví, kmenů, nebo pařezů větví stromů listnatých, průměru kmene přes 100 do 300 mm, na vzdálenost do 5 000 m</t>
  </si>
  <si>
    <t>174201201R00</t>
  </si>
  <si>
    <t>Zásyp jam po pařezech průměru přes 100 do 300 mm</t>
  </si>
  <si>
    <t>výkopkem z horniny získané při dobývání pařezů s hrubým urovnáním povrchu zasypávky,</t>
  </si>
  <si>
    <t>120901123RT3</t>
  </si>
  <si>
    <t>Bourání konstrukcí v odkopávkách a prokopávkách z betonu, železového nebo předpjatého, těžkou technikou</t>
  </si>
  <si>
    <t>korytech vodotečí, melioračních kanálech s přemístěním suti na hromady na vzdálenost do 20 m nebo s naložením na dopravní prostředek,</t>
  </si>
  <si>
    <t>stávající skryté betony : 1</t>
  </si>
  <si>
    <t>132201111R00</t>
  </si>
  <si>
    <t>Hloubení rýh šířky do 60 cm do 100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</si>
  <si>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</si>
  <si>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chránička VO : 21*0,6*0,5</t>
  </si>
  <si>
    <t>174101101R00</t>
  </si>
  <si>
    <t>Zásyp sypaninou se zhutněním jam, šachet, rýh nebo kolem objektů v těchto vykopávkách</t>
  </si>
  <si>
    <t>z jakékoliv horniny s uložením výkopku po vrstvách,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</si>
  <si>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</si>
  <si>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</si>
  <si>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</si>
  <si>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</si>
  <si>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- kamenné obrubníky</t>
  </si>
  <si>
    <t>113151119R00</t>
  </si>
  <si>
    <t>Odstranění podkladu, krytu frézováním povrch živičný, plochy do 500 m2 na jednom objektu nebo při provádění pruhu šířky do  750 mm, tloušťky 100 mm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</si>
  <si>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</si>
  <si>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Plocha ze situace : 25</t>
  </si>
  <si>
    <t>596291113R00</t>
  </si>
  <si>
    <t>Řezání zámkové dlažby tloušťky 80 mm</t>
  </si>
  <si>
    <t>59217476R</t>
  </si>
  <si>
    <t>obrubník silniční nájezdový; materiál beton; l = 1000,0 mm; š = 150,0 mm; h = 150,0 mm; barva šedá</t>
  </si>
  <si>
    <t>22</t>
  </si>
  <si>
    <t>59217010R</t>
  </si>
  <si>
    <t>obrubník silniční materiál beton; l = 1000,0 mm; š = 150,0 mm; h = 250,0 mm; barva přírodní</t>
  </si>
  <si>
    <t>31</t>
  </si>
  <si>
    <t>596215040R00</t>
  </si>
  <si>
    <t>Kladení zámkové dlažby do drtě tloušťka dlažby 80 mm, tloušťka lože 40 mm</t>
  </si>
  <si>
    <t>s provedením lože z kameniva drceného, s vyplněním spár, s dvojitým hutněním a se smetením přebytečného materiálu na krajnici. S dodáním hmot pro lože a výplň spár.</t>
  </si>
  <si>
    <t>Plocha ze Situace : 37</t>
  </si>
  <si>
    <t>59248202R</t>
  </si>
  <si>
    <t>dlažba betonová zámková, drenážní; povrch hladký; šedá; l = 240 mm; š = 135 mm; tl. 80,0 mm</t>
  </si>
  <si>
    <t>37*1,05</t>
  </si>
  <si>
    <t>564731111R00</t>
  </si>
  <si>
    <t>Podklad nebo kryt z kameniva hrubého drceného tloušťka po zhutnění 100 mm</t>
  </si>
  <si>
    <t>velikost 32 - 63 mm s rozprostřením a zhutněním</t>
  </si>
  <si>
    <t>564761111R00</t>
  </si>
  <si>
    <t>Podklad nebo kryt z kameniva hrubého drceného tloušťka po zhutnění 200 mm</t>
  </si>
  <si>
    <t>37*1,2</t>
  </si>
  <si>
    <t>564231111R00</t>
  </si>
  <si>
    <t>Podklad nebo podsyp ze štěrkopísku tloušťka po zhutnění 100 mm</t>
  </si>
  <si>
    <t>s rozprostřením, vlhčením a zhutněním</t>
  </si>
  <si>
    <t>577131211RT3</t>
  </si>
  <si>
    <t>Beton asfaltový s rozprostřením a zhutněním v pruhu šířky do 3 m, ACO 8 nebo ACO 11 nebo ACO 16, tloušťky 40 mm, plochy do 200 m2</t>
  </si>
  <si>
    <t>ACO 11, plocha ze situace : 25</t>
  </si>
  <si>
    <t>573231111R00</t>
  </si>
  <si>
    <t>Postřik živičný spojovací bez posypu kamenivem ze silniční emulze, v množství od 0,5 do 0,7 kg/m2</t>
  </si>
  <si>
    <t>RTS 22/ I</t>
  </si>
  <si>
    <t>565141111RT3</t>
  </si>
  <si>
    <t>Podklad z kameniva obaleného asfaltem ACP 16+ až ACP 22+, v pruhu šířky do 3 m, třídy 1, tloušťka po zhutnění 60 mm</t>
  </si>
  <si>
    <t>s rozprostřením a zhutněním</t>
  </si>
  <si>
    <t>plocha ze situace : 25</t>
  </si>
  <si>
    <t>573111113R00</t>
  </si>
  <si>
    <t>Postřik živičný infiltrační s posypem kamenivem v množství 1,5 kg/m2</t>
  </si>
  <si>
    <t>z asfaltu silničního</t>
  </si>
  <si>
    <t>899331111R00</t>
  </si>
  <si>
    <t>Výšková úprava uličního vstupu nebo vpustě do 20 cm zvýšením poklopu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</si>
  <si>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</si>
  <si>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899431111R00</t>
  </si>
  <si>
    <t>Výšková úprava uličního vstupu nebo vpustě do 20 cm zvýšením krytu šoupěte</t>
  </si>
  <si>
    <t>899231111R00</t>
  </si>
  <si>
    <t>Výšková úprava uličního vstupu nebo vpustě do 20 cm zvýšením mříže</t>
  </si>
  <si>
    <t>R-položka</t>
  </si>
  <si>
    <t>POL12_1</t>
  </si>
  <si>
    <t>917862111R00</t>
  </si>
  <si>
    <t>Osazení silničního nebo chodníkového betonového obrubníku stojatého, s boční opěrou z betonu prostého, do lože z betonu prostého C 12/15</t>
  </si>
  <si>
    <t>S dodáním hmot pro lože tl. 80-100 mm.</t>
  </si>
  <si>
    <t>52</t>
  </si>
  <si>
    <t>915711111RT1</t>
  </si>
  <si>
    <t>Vodorovné značení krytů stříkané barvou, bílou, dělicích čar šířky 120 mm</t>
  </si>
  <si>
    <t>parkovací stání : 2*2</t>
  </si>
  <si>
    <t>915791111R00</t>
  </si>
  <si>
    <t>Předznačení pro vodorovné značení pro dělící čáry, vodící proužky</t>
  </si>
  <si>
    <t>stříkané barvou nebo prováděné z nátěrových hmot</t>
  </si>
  <si>
    <t>2*2</t>
  </si>
  <si>
    <t>230191003R00</t>
  </si>
  <si>
    <t>Uložení chráničky ve výkopu PE 40x3,0mm</t>
  </si>
  <si>
    <t>chránička VO : 21</t>
  </si>
  <si>
    <t>3457114700R</t>
  </si>
  <si>
    <t>trubka kabelová ohebná dvouplášťová korugovaná chránička; vnější plášť z HDPE, vnitřní z LDPE; vnější pr.= 40,0 mm; vnitřní pr.= 32,0 mm; mezní hodnota zatížení 450 N/5 cm; teplot.rozsah -45 až 60 °C; stupeň hořlavosti A1; mat. bezhalogenový; IP 40, při použití těsnicího kroužku IP 67</t>
  </si>
  <si>
    <t>21*1,2</t>
  </si>
  <si>
    <t>919735114R00</t>
  </si>
  <si>
    <t>Řezání stávajících krytů nebo podkladů živičných, hloubky přes 150 do 200 mm</t>
  </si>
  <si>
    <t>včetně spotřeby vody</t>
  </si>
  <si>
    <t>919735112R00</t>
  </si>
  <si>
    <t>Řezání stávajících krytů nebo podkladů živičných, hloubky přes 50 do 100 mm</t>
  </si>
  <si>
    <t>27</t>
  </si>
  <si>
    <t>919721211R00</t>
  </si>
  <si>
    <t>Dilatační spáry vkládané vyplněné asfaltovou zálivkou</t>
  </si>
  <si>
    <t>v cementobetonovém krytu s odstraněním vložek, s vyčištěním a vyplněním spár</t>
  </si>
  <si>
    <t>938908411R00</t>
  </si>
  <si>
    <t>Očištění povrchu saponátovým roztokem saponátovým roztokem</t>
  </si>
  <si>
    <t>povrchu živičného, betonového nebo dlážděného</t>
  </si>
  <si>
    <t>979087212R00</t>
  </si>
  <si>
    <t>Nakládání na dopravní prostředky suti</t>
  </si>
  <si>
    <t>pro vodorovnou dopravu</t>
  </si>
  <si>
    <t>5,75+6,15</t>
  </si>
  <si>
    <t>979082213R00</t>
  </si>
  <si>
    <t>Vodorovná doprava suti po suchu bez naložení, ale se složením a hrubým urovnáním na vzdálenost do 1 km</t>
  </si>
  <si>
    <t>979082219R00</t>
  </si>
  <si>
    <t>Vodorovná doprava suti po suchu příplatek k ceně za každý další i započatý 1 km přes 1 km</t>
  </si>
  <si>
    <t>11,9*9</t>
  </si>
  <si>
    <t>979093111R00</t>
  </si>
  <si>
    <t>Uložení suti na skládku bez zhutnění</t>
  </si>
  <si>
    <t>800-6</t>
  </si>
  <si>
    <t>s hrubým urovnáním,</t>
  </si>
  <si>
    <t>979990112R00</t>
  </si>
  <si>
    <t>Poplatek za skládku obalovaný asfalt , skupina 17 09 04 z Katalogu odpadů</t>
  </si>
  <si>
    <t>801-3</t>
  </si>
  <si>
    <t>979990103R00</t>
  </si>
  <si>
    <t>Poplatek za skládku beton do 30x30 cm, skupina 17 01 01 z Katalogu odpadů</t>
  </si>
  <si>
    <t>beton, kamenivo</t>
  </si>
  <si>
    <t>998222011R00</t>
  </si>
  <si>
    <t>Přesun hmot pozemních komunikací, kryt z kameniva jakékoliv délky objektu</t>
  </si>
  <si>
    <t>vodorovně do 200 m</t>
  </si>
  <si>
    <t>998223011R00</t>
  </si>
  <si>
    <t>Přesun hmot pozemních komunikací, kryt dlážděný jakékoliv délky objektu</t>
  </si>
  <si>
    <t>998225111R00</t>
  </si>
  <si>
    <t>Přesun hmot komunikací a letišť, kryt živičný jakékoliv délky objektu</t>
  </si>
  <si>
    <t>náklady na provedení skutečného zaměření stavby v rozsahu nezbytném pro zápis změny do katastru nemovitostí vč. vyhotovení 4 ks geometrického plánu.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</si>
</sst>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19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2" t="s">
        <v>39</v>
      </c>
      <c r="B2" s="192"/>
      <c r="C2" s="192"/>
      <c r="D2" s="192"/>
      <c r="E2" s="192"/>
      <c r="F2" s="192"/>
      <c r="G2" s="192"/>
    </row>
  </sheetData>
  <sheetProtection algorithmName="SHA-512" hashValue="DEnpiFu8XZon9TrWcUW+CjGw0Yup/Ya/1ssvVQGqPDR8gRk2Tt0dKjm0mAN59QnoQNoFsjkbiK2hLmBpxaqDEw==" saltValue="9Yamv2VsFryhBOC4gHvGN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7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7" t="s">
        <v>41</v>
      </c>
      <c r="C1" s="228"/>
      <c r="D1" s="228"/>
      <c r="E1" s="228"/>
      <c r="F1" s="228"/>
      <c r="G1" s="228"/>
      <c r="H1" s="228"/>
      <c r="I1" s="228"/>
      <c r="J1" s="229"/>
    </row>
    <row r="2" spans="1:15" ht="36" customHeight="1" x14ac:dyDescent="0.2">
      <c r="A2" s="2"/>
      <c r="B2" s="74" t="s">
        <v>22</v>
      </c>
      <c r="C2" s="75"/>
      <c r="D2" s="76" t="s">
        <v>44</v>
      </c>
      <c r="E2" s="233" t="s">
        <v>45</v>
      </c>
      <c r="F2" s="234"/>
      <c r="G2" s="234"/>
      <c r="H2" s="234"/>
      <c r="I2" s="234"/>
      <c r="J2" s="235"/>
      <c r="O2" s="1"/>
    </row>
    <row r="3" spans="1:15" ht="27" hidden="1" customHeight="1" x14ac:dyDescent="0.2">
      <c r="A3" s="2"/>
      <c r="B3" s="77"/>
      <c r="C3" s="75"/>
      <c r="D3" s="78"/>
      <c r="E3" s="236"/>
      <c r="F3" s="237"/>
      <c r="G3" s="237"/>
      <c r="H3" s="237"/>
      <c r="I3" s="237"/>
      <c r="J3" s="238"/>
    </row>
    <row r="4" spans="1:15" ht="23.25" customHeight="1" x14ac:dyDescent="0.2">
      <c r="A4" s="2"/>
      <c r="B4" s="79"/>
      <c r="C4" s="80"/>
      <c r="D4" s="81"/>
      <c r="E4" s="217"/>
      <c r="F4" s="217"/>
      <c r="G4" s="217"/>
      <c r="H4" s="217"/>
      <c r="I4" s="217"/>
      <c r="J4" s="218"/>
    </row>
    <row r="5" spans="1:15" ht="24" customHeight="1" x14ac:dyDescent="0.2">
      <c r="A5" s="2"/>
      <c r="B5" s="31" t="s">
        <v>42</v>
      </c>
      <c r="D5" s="221"/>
      <c r="E5" s="222"/>
      <c r="F5" s="222"/>
      <c r="G5" s="222"/>
      <c r="H5" s="18" t="s">
        <v>40</v>
      </c>
      <c r="I5" s="22"/>
      <c r="J5" s="8"/>
    </row>
    <row r="6" spans="1:15" ht="15.75" customHeight="1" x14ac:dyDescent="0.2">
      <c r="A6" s="2"/>
      <c r="B6" s="28"/>
      <c r="C6" s="54"/>
      <c r="D6" s="223"/>
      <c r="E6" s="224"/>
      <c r="F6" s="224"/>
      <c r="G6" s="224"/>
      <c r="H6" s="18" t="s">
        <v>34</v>
      </c>
      <c r="I6" s="22"/>
      <c r="J6" s="8"/>
    </row>
    <row r="7" spans="1:15" ht="15.75" customHeight="1" x14ac:dyDescent="0.2">
      <c r="A7" s="2"/>
      <c r="B7" s="29"/>
      <c r="C7" s="55"/>
      <c r="D7" s="52"/>
      <c r="E7" s="225"/>
      <c r="F7" s="226"/>
      <c r="G7" s="22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82" t="s">
        <v>46</v>
      </c>
      <c r="H8" s="18" t="s">
        <v>40</v>
      </c>
      <c r="I8" s="85" t="s">
        <v>50</v>
      </c>
      <c r="J8" s="8"/>
    </row>
    <row r="9" spans="1:15" ht="15.75" hidden="1" customHeight="1" x14ac:dyDescent="0.2">
      <c r="A9" s="2"/>
      <c r="B9" s="2"/>
      <c r="D9" s="82" t="s">
        <v>47</v>
      </c>
      <c r="H9" s="18" t="s">
        <v>34</v>
      </c>
      <c r="I9" s="85" t="s">
        <v>51</v>
      </c>
      <c r="J9" s="8"/>
    </row>
    <row r="10" spans="1:15" ht="15.75" hidden="1" customHeight="1" x14ac:dyDescent="0.2">
      <c r="A10" s="2"/>
      <c r="B10" s="35"/>
      <c r="C10" s="55"/>
      <c r="D10" s="84" t="s">
        <v>49</v>
      </c>
      <c r="E10" s="83" t="s">
        <v>48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0"/>
      <c r="E11" s="240"/>
      <c r="F11" s="240"/>
      <c r="G11" s="240"/>
      <c r="H11" s="18" t="s">
        <v>40</v>
      </c>
      <c r="I11" s="87"/>
      <c r="J11" s="8"/>
    </row>
    <row r="12" spans="1:15" ht="15.75" customHeight="1" x14ac:dyDescent="0.2">
      <c r="A12" s="2"/>
      <c r="B12" s="28"/>
      <c r="C12" s="54"/>
      <c r="D12" s="216"/>
      <c r="E12" s="216"/>
      <c r="F12" s="216"/>
      <c r="G12" s="216"/>
      <c r="H12" s="18" t="s">
        <v>34</v>
      </c>
      <c r="I12" s="87"/>
      <c r="J12" s="8"/>
    </row>
    <row r="13" spans="1:15" ht="15.75" customHeight="1" x14ac:dyDescent="0.2">
      <c r="A13" s="2"/>
      <c r="B13" s="29"/>
      <c r="C13" s="55"/>
      <c r="D13" s="86"/>
      <c r="E13" s="219"/>
      <c r="F13" s="220"/>
      <c r="G13" s="220"/>
      <c r="H13" s="19"/>
      <c r="I13" s="23"/>
      <c r="J13" s="34"/>
    </row>
    <row r="14" spans="1:15" ht="24" customHeight="1" x14ac:dyDescent="0.2">
      <c r="A14" s="2"/>
      <c r="B14" s="43" t="s">
        <v>21</v>
      </c>
      <c r="C14" s="56"/>
      <c r="D14" s="57" t="s">
        <v>43</v>
      </c>
      <c r="E14" s="58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59"/>
      <c r="D15" s="53"/>
      <c r="E15" s="239"/>
      <c r="F15" s="239"/>
      <c r="G15" s="241"/>
      <c r="H15" s="241"/>
      <c r="I15" s="241" t="s">
        <v>29</v>
      </c>
      <c r="J15" s="242"/>
    </row>
    <row r="16" spans="1:15" ht="23.25" customHeight="1" x14ac:dyDescent="0.2">
      <c r="A16" s="140" t="s">
        <v>24</v>
      </c>
      <c r="B16" s="38" t="s">
        <v>24</v>
      </c>
      <c r="C16" s="60"/>
      <c r="D16" s="61"/>
      <c r="E16" s="205"/>
      <c r="F16" s="206"/>
      <c r="G16" s="205"/>
      <c r="H16" s="206"/>
      <c r="I16" s="205">
        <f>SUMIF(F57:F63,A16,I57:I63)+SUMIF(F57:F63,"PSU",I57:I63)</f>
        <v>0</v>
      </c>
      <c r="J16" s="207"/>
    </row>
    <row r="17" spans="1:10" ht="23.25" customHeight="1" x14ac:dyDescent="0.2">
      <c r="A17" s="140" t="s">
        <v>25</v>
      </c>
      <c r="B17" s="38" t="s">
        <v>25</v>
      </c>
      <c r="C17" s="60"/>
      <c r="D17" s="61"/>
      <c r="E17" s="205"/>
      <c r="F17" s="206"/>
      <c r="G17" s="205"/>
      <c r="H17" s="206"/>
      <c r="I17" s="205">
        <f>SUMIF(F57:F63,A17,I57:I63)</f>
        <v>0</v>
      </c>
      <c r="J17" s="207"/>
    </row>
    <row r="18" spans="1:10" ht="23.25" customHeight="1" x14ac:dyDescent="0.2">
      <c r="A18" s="140" t="s">
        <v>26</v>
      </c>
      <c r="B18" s="38" t="s">
        <v>26</v>
      </c>
      <c r="C18" s="60"/>
      <c r="D18" s="61"/>
      <c r="E18" s="205"/>
      <c r="F18" s="206"/>
      <c r="G18" s="205"/>
      <c r="H18" s="206"/>
      <c r="I18" s="205">
        <f>SUMIF(F57:F63,A18,I57:I63)</f>
        <v>0</v>
      </c>
      <c r="J18" s="207"/>
    </row>
    <row r="19" spans="1:10" ht="23.25" customHeight="1" x14ac:dyDescent="0.2">
      <c r="A19" s="140" t="s">
        <v>81</v>
      </c>
      <c r="B19" s="38" t="s">
        <v>27</v>
      </c>
      <c r="C19" s="60"/>
      <c r="D19" s="61"/>
      <c r="E19" s="205"/>
      <c r="F19" s="206"/>
      <c r="G19" s="205"/>
      <c r="H19" s="206"/>
      <c r="I19" s="205">
        <f>SUMIF(F57:F63,A19,I57:I63)</f>
        <v>0</v>
      </c>
      <c r="J19" s="207"/>
    </row>
    <row r="20" spans="1:10" ht="23.25" customHeight="1" x14ac:dyDescent="0.2">
      <c r="A20" s="140" t="s">
        <v>82</v>
      </c>
      <c r="B20" s="38" t="s">
        <v>28</v>
      </c>
      <c r="C20" s="60"/>
      <c r="D20" s="61"/>
      <c r="E20" s="205"/>
      <c r="F20" s="206"/>
      <c r="G20" s="205"/>
      <c r="H20" s="206"/>
      <c r="I20" s="205">
        <f>SUMIF(F57:F63,A20,I57:I63)</f>
        <v>0</v>
      </c>
      <c r="J20" s="207"/>
    </row>
    <row r="21" spans="1:10" ht="23.25" customHeight="1" x14ac:dyDescent="0.2">
      <c r="A21" s="2"/>
      <c r="B21" s="48" t="s">
        <v>29</v>
      </c>
      <c r="C21" s="62"/>
      <c r="D21" s="63"/>
      <c r="E21" s="208"/>
      <c r="F21" s="243"/>
      <c r="G21" s="208"/>
      <c r="H21" s="243"/>
      <c r="I21" s="208">
        <f>SUM(I16:J20)</f>
        <v>0</v>
      </c>
      <c r="J21" s="209"/>
    </row>
    <row r="22" spans="1:10" ht="33" customHeight="1" x14ac:dyDescent="0.2">
      <c r="A22" s="2"/>
      <c r="B22" s="42" t="s">
        <v>33</v>
      </c>
      <c r="C22" s="60"/>
      <c r="D22" s="61"/>
      <c r="E22" s="64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0"/>
      <c r="D23" s="61"/>
      <c r="E23" s="65">
        <v>15</v>
      </c>
      <c r="F23" s="39" t="s">
        <v>0</v>
      </c>
      <c r="G23" s="203">
        <f>ZakladDPHSniVypocet</f>
        <v>0</v>
      </c>
      <c r="H23" s="204"/>
      <c r="I23" s="204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0"/>
      <c r="D24" s="61"/>
      <c r="E24" s="65">
        <f>SazbaDPH1</f>
        <v>15</v>
      </c>
      <c r="F24" s="39" t="s">
        <v>0</v>
      </c>
      <c r="G24" s="201">
        <f>IF(A24&gt;50, ROUNDUP(A23, 0), ROUNDDOWN(A23, 0))</f>
        <v>0</v>
      </c>
      <c r="H24" s="202"/>
      <c r="I24" s="202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0"/>
      <c r="D25" s="61"/>
      <c r="E25" s="65">
        <v>21</v>
      </c>
      <c r="F25" s="39" t="s">
        <v>0</v>
      </c>
      <c r="G25" s="203">
        <f>ZakladDPHZaklVypocet</f>
        <v>0</v>
      </c>
      <c r="H25" s="204"/>
      <c r="I25" s="204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6"/>
      <c r="D26" s="53"/>
      <c r="E26" s="67">
        <f>SazbaDPH2</f>
        <v>21</v>
      </c>
      <c r="F26" s="30" t="s">
        <v>0</v>
      </c>
      <c r="G26" s="230">
        <f>IF(A26&gt;50, ROUNDUP(A25, 0), ROUNDDOWN(A25, 0))</f>
        <v>0</v>
      </c>
      <c r="H26" s="231"/>
      <c r="I26" s="23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8"/>
      <c r="D27" s="69"/>
      <c r="E27" s="68"/>
      <c r="F27" s="16"/>
      <c r="G27" s="232">
        <f>CenaCelkem-(ZakladDPHSni+DPHSni+ZakladDPHZakl+DPHZakl)</f>
        <v>0</v>
      </c>
      <c r="H27" s="232"/>
      <c r="I27" s="232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23</v>
      </c>
      <c r="C28" s="114"/>
      <c r="D28" s="114"/>
      <c r="E28" s="115"/>
      <c r="F28" s="116"/>
      <c r="G28" s="211">
        <f>ZakladDPHSniVypocet+ZakladDPHZaklVypocet</f>
        <v>0</v>
      </c>
      <c r="H28" s="211"/>
      <c r="I28" s="211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35</v>
      </c>
      <c r="C29" s="118"/>
      <c r="D29" s="118"/>
      <c r="E29" s="118"/>
      <c r="F29" s="119"/>
      <c r="G29" s="210">
        <f>IF(A29&gt;50, ROUNDUP(A27, 0), ROUNDDOWN(A27, 0))</f>
        <v>0</v>
      </c>
      <c r="H29" s="210"/>
      <c r="I29" s="210"/>
      <c r="J29" s="120" t="s">
        <v>59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0" t="s">
        <v>11</v>
      </c>
      <c r="D32" s="71"/>
      <c r="E32" s="71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2"/>
      <c r="D34" s="212"/>
      <c r="E34" s="213"/>
      <c r="G34" s="214"/>
      <c r="H34" s="215"/>
      <c r="I34" s="215"/>
      <c r="J34" s="25"/>
    </row>
    <row r="35" spans="1:10" ht="12.75" customHeight="1" x14ac:dyDescent="0.2">
      <c r="A35" s="2"/>
      <c r="B35" s="2"/>
      <c r="D35" s="200" t="s">
        <v>2</v>
      </c>
      <c r="E35" s="200"/>
      <c r="H35" s="10" t="s">
        <v>3</v>
      </c>
      <c r="J35" s="9"/>
    </row>
    <row r="36" spans="1:10" ht="13.5" customHeight="1" thickBot="1" x14ac:dyDescent="0.25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customHeight="1" x14ac:dyDescent="0.2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52</v>
      </c>
      <c r="C39" s="195"/>
      <c r="D39" s="195"/>
      <c r="E39" s="195"/>
      <c r="F39" s="100">
        <f>'1 1 Naklady'!AE43+'2 1 Pol'!AE149</f>
        <v>0</v>
      </c>
      <c r="G39" s="101">
        <f>'1 1 Naklady'!AF43+'2 1 Pol'!AF149</f>
        <v>0</v>
      </c>
      <c r="H39" s="102">
        <f t="shared" ref="H39:H44" si="1">(F39*SazbaDPH1/100)+(G39*SazbaDPH2/100)</f>
        <v>0</v>
      </c>
      <c r="I39" s="102">
        <f>F39+G39+H39</f>
        <v>0</v>
      </c>
      <c r="J39" s="103" t="e">
        <f ca="1">IF(_xlfn.SINGLE(CenaCelkemVypocet)=0,"",I39/_xlfn.SINGLE(CenaCelkemVypocet)*100)</f>
        <v>#NAME?</v>
      </c>
    </row>
    <row r="40" spans="1:10" ht="25.5" customHeight="1" x14ac:dyDescent="0.2">
      <c r="A40" s="89">
        <v>2</v>
      </c>
      <c r="B40" s="104"/>
      <c r="C40" s="199" t="s">
        <v>53</v>
      </c>
      <c r="D40" s="199"/>
      <c r="E40" s="199"/>
      <c r="F40" s="105">
        <f>'1 1 Naklady'!AE43</f>
        <v>0</v>
      </c>
      <c r="G40" s="106">
        <f>'1 1 Naklady'!AF43</f>
        <v>0</v>
      </c>
      <c r="H40" s="106">
        <f t="shared" si="1"/>
        <v>0</v>
      </c>
      <c r="I40" s="106">
        <f>F40+G40+H40</f>
        <v>0</v>
      </c>
      <c r="J40" s="107" t="e">
        <f ca="1">IF(_xlfn.SINGLE(CenaCelkemVypocet)=0,"",I40/_xlfn.SINGLE(CenaCelkemVypocet)*100)</f>
        <v>#NAME?</v>
      </c>
    </row>
    <row r="41" spans="1:10" ht="25.5" customHeight="1" x14ac:dyDescent="0.2">
      <c r="A41" s="89">
        <v>3</v>
      </c>
      <c r="B41" s="108" t="s">
        <v>54</v>
      </c>
      <c r="C41" s="195" t="s">
        <v>55</v>
      </c>
      <c r="D41" s="195"/>
      <c r="E41" s="195"/>
      <c r="F41" s="109">
        <f>'1 1 Naklady'!AE43</f>
        <v>0</v>
      </c>
      <c r="G41" s="102">
        <f>'1 1 Naklady'!AF43</f>
        <v>0</v>
      </c>
      <c r="H41" s="102">
        <f t="shared" si="1"/>
        <v>0</v>
      </c>
      <c r="I41" s="102">
        <f>F41+G41+H41</f>
        <v>0</v>
      </c>
      <c r="J41" s="103" t="e">
        <f ca="1">IF(_xlfn.SINGLE(CenaCelkemVypocet)=0,"",I41/_xlfn.SINGLE(CenaCelkemVypocet)*100)</f>
        <v>#NAME?</v>
      </c>
    </row>
    <row r="42" spans="1:10" ht="25.5" customHeight="1" x14ac:dyDescent="0.2">
      <c r="A42" s="89">
        <v>2</v>
      </c>
      <c r="B42" s="104"/>
      <c r="C42" s="199" t="s">
        <v>56</v>
      </c>
      <c r="D42" s="199"/>
      <c r="E42" s="199"/>
      <c r="F42" s="105"/>
      <c r="G42" s="106"/>
      <c r="H42" s="106">
        <f t="shared" si="1"/>
        <v>0</v>
      </c>
      <c r="I42" s="106"/>
      <c r="J42" s="107"/>
    </row>
    <row r="43" spans="1:10" ht="25.5" customHeight="1" x14ac:dyDescent="0.2">
      <c r="A43" s="89">
        <v>2</v>
      </c>
      <c r="B43" s="104" t="s">
        <v>57</v>
      </c>
      <c r="C43" s="199" t="s">
        <v>45</v>
      </c>
      <c r="D43" s="199"/>
      <c r="E43" s="199"/>
      <c r="F43" s="105">
        <f>'2 1 Pol'!AE149</f>
        <v>0</v>
      </c>
      <c r="G43" s="106">
        <f>'2 1 Pol'!AF149</f>
        <v>0</v>
      </c>
      <c r="H43" s="106">
        <f t="shared" si="1"/>
        <v>0</v>
      </c>
      <c r="I43" s="106">
        <f>F43+G43+H43</f>
        <v>0</v>
      </c>
      <c r="J43" s="107" t="e">
        <f ca="1">IF(_xlfn.SINGLE(CenaCelkemVypocet)=0,"",I43/_xlfn.SINGLE(CenaCelkemVypocet)*100)</f>
        <v>#NAME?</v>
      </c>
    </row>
    <row r="44" spans="1:10" ht="25.5" customHeight="1" x14ac:dyDescent="0.2">
      <c r="A44" s="89">
        <v>3</v>
      </c>
      <c r="B44" s="108" t="s">
        <v>54</v>
      </c>
      <c r="C44" s="195" t="s">
        <v>45</v>
      </c>
      <c r="D44" s="195"/>
      <c r="E44" s="195"/>
      <c r="F44" s="109">
        <f>'2 1 Pol'!AE149</f>
        <v>0</v>
      </c>
      <c r="G44" s="102">
        <f>'2 1 Pol'!AF149</f>
        <v>0</v>
      </c>
      <c r="H44" s="102">
        <f t="shared" si="1"/>
        <v>0</v>
      </c>
      <c r="I44" s="102">
        <f>F44+G44+H44</f>
        <v>0</v>
      </c>
      <c r="J44" s="103" t="e">
        <f ca="1">IF(_xlfn.SINGLE(CenaCelkemVypocet)=0,"",I44/_xlfn.SINGLE(CenaCelkemVypocet)*100)</f>
        <v>#NAME?</v>
      </c>
    </row>
    <row r="45" spans="1:10" ht="25.5" customHeight="1" x14ac:dyDescent="0.2">
      <c r="A45" s="89"/>
      <c r="B45" s="196" t="s">
        <v>58</v>
      </c>
      <c r="C45" s="197"/>
      <c r="D45" s="197"/>
      <c r="E45" s="198"/>
      <c r="F45" s="110">
        <f>SUMIF(A39:A44,"=1",F39:F44)</f>
        <v>0</v>
      </c>
      <c r="G45" s="111">
        <f>SUMIF(A39:A44,"=1",G39:G44)</f>
        <v>0</v>
      </c>
      <c r="H45" s="111">
        <f>SUMIF(A39:A44,"=1",H39:H44)</f>
        <v>0</v>
      </c>
      <c r="I45" s="111">
        <f>SUMIF(A39:A44,"=1",I39:I44)</f>
        <v>0</v>
      </c>
      <c r="J45" s="112" t="e">
        <f ca="1">SUMIF(A39:A44,"=1",J39:J44)</f>
        <v>#NAME?</v>
      </c>
    </row>
    <row r="47" spans="1:10" x14ac:dyDescent="0.2">
      <c r="A47" t="s">
        <v>60</v>
      </c>
      <c r="B47" t="s">
        <v>61</v>
      </c>
    </row>
    <row r="48" spans="1:10" x14ac:dyDescent="0.2">
      <c r="A48" t="s">
        <v>62</v>
      </c>
      <c r="B48" t="s">
        <v>63</v>
      </c>
    </row>
    <row r="49" spans="1:10" x14ac:dyDescent="0.2">
      <c r="A49" t="s">
        <v>64</v>
      </c>
      <c r="B49" t="s">
        <v>65</v>
      </c>
    </row>
    <row r="50" spans="1:10" x14ac:dyDescent="0.2">
      <c r="A50" t="s">
        <v>62</v>
      </c>
      <c r="B50" t="s">
        <v>66</v>
      </c>
    </row>
    <row r="51" spans="1:10" x14ac:dyDescent="0.2">
      <c r="A51" t="s">
        <v>64</v>
      </c>
      <c r="B51" t="s">
        <v>67</v>
      </c>
    </row>
    <row r="54" spans="1:10" ht="15.75" x14ac:dyDescent="0.25">
      <c r="B54" s="121" t="s">
        <v>68</v>
      </c>
    </row>
    <row r="56" spans="1:10" ht="25.5" customHeight="1" x14ac:dyDescent="0.2">
      <c r="A56" s="123"/>
      <c r="B56" s="126" t="s">
        <v>17</v>
      </c>
      <c r="C56" s="126" t="s">
        <v>5</v>
      </c>
      <c r="D56" s="127"/>
      <c r="E56" s="127"/>
      <c r="F56" s="128" t="s">
        <v>69</v>
      </c>
      <c r="G56" s="128"/>
      <c r="H56" s="128"/>
      <c r="I56" s="128" t="s">
        <v>29</v>
      </c>
      <c r="J56" s="128" t="s">
        <v>0</v>
      </c>
    </row>
    <row r="57" spans="1:10" ht="36.75" customHeight="1" x14ac:dyDescent="0.2">
      <c r="A57" s="124"/>
      <c r="B57" s="129" t="s">
        <v>54</v>
      </c>
      <c r="C57" s="193" t="s">
        <v>70</v>
      </c>
      <c r="D57" s="194"/>
      <c r="E57" s="194"/>
      <c r="F57" s="136" t="s">
        <v>24</v>
      </c>
      <c r="G57" s="137"/>
      <c r="H57" s="137"/>
      <c r="I57" s="137">
        <f>'2 1 Pol'!G8</f>
        <v>0</v>
      </c>
      <c r="J57" s="133" t="str">
        <f>IF(I64=0,"",I57/I64*100)</f>
        <v/>
      </c>
    </row>
    <row r="58" spans="1:10" ht="36.75" customHeight="1" x14ac:dyDescent="0.2">
      <c r="A58" s="124"/>
      <c r="B58" s="129" t="s">
        <v>71</v>
      </c>
      <c r="C58" s="193" t="s">
        <v>72</v>
      </c>
      <c r="D58" s="194"/>
      <c r="E58" s="194"/>
      <c r="F58" s="136" t="s">
        <v>24</v>
      </c>
      <c r="G58" s="137"/>
      <c r="H58" s="137"/>
      <c r="I58" s="137">
        <f>'2 1 Pol'!G71</f>
        <v>0</v>
      </c>
      <c r="J58" s="133" t="str">
        <f>IF(I64=0,"",I58/I64*100)</f>
        <v/>
      </c>
    </row>
    <row r="59" spans="1:10" ht="36.75" customHeight="1" x14ac:dyDescent="0.2">
      <c r="A59" s="124"/>
      <c r="B59" s="129" t="s">
        <v>73</v>
      </c>
      <c r="C59" s="193" t="s">
        <v>74</v>
      </c>
      <c r="D59" s="194"/>
      <c r="E59" s="194"/>
      <c r="F59" s="136" t="s">
        <v>24</v>
      </c>
      <c r="G59" s="137"/>
      <c r="H59" s="137"/>
      <c r="I59" s="137">
        <f>'2 1 Pol'!G99</f>
        <v>0</v>
      </c>
      <c r="J59" s="133" t="str">
        <f>IF(I64=0,"",I59/I64*100)</f>
        <v/>
      </c>
    </row>
    <row r="60" spans="1:10" ht="36.75" customHeight="1" x14ac:dyDescent="0.2">
      <c r="A60" s="124"/>
      <c r="B60" s="129" t="s">
        <v>75</v>
      </c>
      <c r="C60" s="193" t="s">
        <v>76</v>
      </c>
      <c r="D60" s="194"/>
      <c r="E60" s="194"/>
      <c r="F60" s="136" t="s">
        <v>24</v>
      </c>
      <c r="G60" s="137"/>
      <c r="H60" s="137"/>
      <c r="I60" s="137">
        <f>'2 1 Pol'!G106</f>
        <v>0</v>
      </c>
      <c r="J60" s="133" t="str">
        <f>IF(I64=0,"",I60/I64*100)</f>
        <v/>
      </c>
    </row>
    <row r="61" spans="1:10" ht="36.75" customHeight="1" x14ac:dyDescent="0.2">
      <c r="A61" s="124"/>
      <c r="B61" s="129" t="s">
        <v>77</v>
      </c>
      <c r="C61" s="193" t="s">
        <v>78</v>
      </c>
      <c r="D61" s="194"/>
      <c r="E61" s="194"/>
      <c r="F61" s="136" t="s">
        <v>24</v>
      </c>
      <c r="G61" s="137"/>
      <c r="H61" s="137"/>
      <c r="I61" s="137">
        <f>'2 1 Pol'!G127</f>
        <v>0</v>
      </c>
      <c r="J61" s="133" t="str">
        <f>IF(I64=0,"",I61/I64*100)</f>
        <v/>
      </c>
    </row>
    <row r="62" spans="1:10" ht="36.75" customHeight="1" x14ac:dyDescent="0.2">
      <c r="A62" s="124"/>
      <c r="B62" s="129" t="s">
        <v>79</v>
      </c>
      <c r="C62" s="193" t="s">
        <v>80</v>
      </c>
      <c r="D62" s="194"/>
      <c r="E62" s="194"/>
      <c r="F62" s="136" t="s">
        <v>24</v>
      </c>
      <c r="G62" s="137"/>
      <c r="H62" s="137"/>
      <c r="I62" s="137">
        <f>'2 1 Pol'!G130</f>
        <v>0</v>
      </c>
      <c r="J62" s="133" t="str">
        <f>IF(I64=0,"",I62/I64*100)</f>
        <v/>
      </c>
    </row>
    <row r="63" spans="1:10" ht="36.75" customHeight="1" x14ac:dyDescent="0.2">
      <c r="A63" s="124"/>
      <c r="B63" s="129" t="s">
        <v>81</v>
      </c>
      <c r="C63" s="193" t="s">
        <v>27</v>
      </c>
      <c r="D63" s="194"/>
      <c r="E63" s="194"/>
      <c r="F63" s="136" t="s">
        <v>81</v>
      </c>
      <c r="G63" s="137"/>
      <c r="H63" s="137"/>
      <c r="I63" s="137">
        <f>'1 1 Naklady'!G8</f>
        <v>0</v>
      </c>
      <c r="J63" s="133" t="str">
        <f>IF(I64=0,"",I63/I64*100)</f>
        <v/>
      </c>
    </row>
    <row r="64" spans="1:10" ht="25.5" customHeight="1" x14ac:dyDescent="0.2">
      <c r="A64" s="125"/>
      <c r="B64" s="130" t="s">
        <v>1</v>
      </c>
      <c r="C64" s="131"/>
      <c r="D64" s="132"/>
      <c r="E64" s="132"/>
      <c r="F64" s="138"/>
      <c r="G64" s="139"/>
      <c r="H64" s="139"/>
      <c r="I64" s="139">
        <f>SUM(I57:I63)</f>
        <v>0</v>
      </c>
      <c r="J64" s="134">
        <f>SUM(J57:J63)</f>
        <v>0</v>
      </c>
    </row>
    <row r="65" spans="6:10" x14ac:dyDescent="0.2">
      <c r="F65" s="88"/>
      <c r="G65" s="88"/>
      <c r="H65" s="88"/>
      <c r="I65" s="88"/>
      <c r="J65" s="135"/>
    </row>
    <row r="66" spans="6:10" x14ac:dyDescent="0.2">
      <c r="F66" s="88"/>
      <c r="G66" s="88"/>
      <c r="H66" s="88"/>
      <c r="I66" s="88"/>
      <c r="J66" s="135"/>
    </row>
    <row r="67" spans="6:10" x14ac:dyDescent="0.2">
      <c r="F67" s="88"/>
      <c r="G67" s="88"/>
      <c r="H67" s="88"/>
      <c r="I67" s="88"/>
      <c r="J67" s="135"/>
    </row>
  </sheetData>
  <sheetProtection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60:E60"/>
    <mergeCell ref="C61:E61"/>
    <mergeCell ref="C62:E62"/>
    <mergeCell ref="C63:E63"/>
    <mergeCell ref="C44:E44"/>
    <mergeCell ref="B45:E45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4" t="s">
        <v>6</v>
      </c>
      <c r="B1" s="244"/>
      <c r="C1" s="245"/>
      <c r="D1" s="244"/>
      <c r="E1" s="244"/>
      <c r="F1" s="244"/>
      <c r="G1" s="244"/>
    </row>
    <row r="2" spans="1:7" ht="24.95" customHeight="1" x14ac:dyDescent="0.2">
      <c r="A2" s="50" t="s">
        <v>7</v>
      </c>
      <c r="B2" s="49"/>
      <c r="C2" s="246"/>
      <c r="D2" s="246"/>
      <c r="E2" s="246"/>
      <c r="F2" s="246"/>
      <c r="G2" s="247"/>
    </row>
    <row r="3" spans="1:7" ht="24.95" customHeight="1" x14ac:dyDescent="0.2">
      <c r="A3" s="50" t="s">
        <v>8</v>
      </c>
      <c r="B3" s="49"/>
      <c r="C3" s="246"/>
      <c r="D3" s="246"/>
      <c r="E3" s="246"/>
      <c r="F3" s="246"/>
      <c r="G3" s="247"/>
    </row>
    <row r="4" spans="1:7" ht="24.95" customHeight="1" x14ac:dyDescent="0.2">
      <c r="A4" s="50" t="s">
        <v>9</v>
      </c>
      <c r="B4" s="49"/>
      <c r="C4" s="246"/>
      <c r="D4" s="246"/>
      <c r="E4" s="246"/>
      <c r="F4" s="246"/>
      <c r="G4" s="247"/>
    </row>
    <row r="5" spans="1:7" x14ac:dyDescent="0.2">
      <c r="B5" s="4"/>
      <c r="C5" s="5"/>
      <c r="D5" s="6"/>
    </row>
  </sheetData>
  <sheetProtection algorithmName="SHA-512" hashValue="jaIxS1b9bNaStGO2idFAlHxdVfCnNfGSaMebX+ZJlzzLP1lt/5wA2doo7Jl+G+rYMLJo300dqT99FEHPVqDZYA==" saltValue="eZ8f7xLRMSSutz5lRmmAo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A12" sqref="AA12"/>
    </sheetView>
  </sheetViews>
  <sheetFormatPr defaultRowHeight="12.75" outlineLevelRow="3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2" t="s">
        <v>83</v>
      </c>
      <c r="B1" s="252"/>
      <c r="C1" s="252"/>
      <c r="D1" s="252"/>
      <c r="E1" s="252"/>
      <c r="F1" s="252"/>
      <c r="G1" s="252"/>
      <c r="AG1" t="s">
        <v>84</v>
      </c>
    </row>
    <row r="2" spans="1:60" ht="24.95" customHeight="1" x14ac:dyDescent="0.2">
      <c r="A2" s="141" t="s">
        <v>7</v>
      </c>
      <c r="B2" s="49" t="s">
        <v>44</v>
      </c>
      <c r="C2" s="253" t="s">
        <v>45</v>
      </c>
      <c r="D2" s="254"/>
      <c r="E2" s="254"/>
      <c r="F2" s="254"/>
      <c r="G2" s="255"/>
      <c r="AG2" t="s">
        <v>85</v>
      </c>
    </row>
    <row r="3" spans="1:60" ht="24.95" customHeight="1" x14ac:dyDescent="0.2">
      <c r="A3" s="141" t="s">
        <v>8</v>
      </c>
      <c r="B3" s="49" t="s">
        <v>54</v>
      </c>
      <c r="C3" s="253" t="s">
        <v>55</v>
      </c>
      <c r="D3" s="254"/>
      <c r="E3" s="254"/>
      <c r="F3" s="254"/>
      <c r="G3" s="255"/>
      <c r="AC3" s="122" t="s">
        <v>86</v>
      </c>
      <c r="AG3" t="s">
        <v>87</v>
      </c>
    </row>
    <row r="4" spans="1:60" ht="24.95" customHeight="1" x14ac:dyDescent="0.2">
      <c r="A4" s="142" t="s">
        <v>9</v>
      </c>
      <c r="B4" s="143" t="s">
        <v>54</v>
      </c>
      <c r="C4" s="256" t="s">
        <v>55</v>
      </c>
      <c r="D4" s="257"/>
      <c r="E4" s="257"/>
      <c r="F4" s="257"/>
      <c r="G4" s="258"/>
      <c r="AG4" t="s">
        <v>88</v>
      </c>
    </row>
    <row r="5" spans="1:60" x14ac:dyDescent="0.2">
      <c r="D5" s="10"/>
    </row>
    <row r="6" spans="1:60" ht="38.25" x14ac:dyDescent="0.2">
      <c r="A6" s="145" t="s">
        <v>89</v>
      </c>
      <c r="B6" s="147" t="s">
        <v>90</v>
      </c>
      <c r="C6" s="147" t="s">
        <v>91</v>
      </c>
      <c r="D6" s="146" t="s">
        <v>92</v>
      </c>
      <c r="E6" s="145" t="s">
        <v>93</v>
      </c>
      <c r="F6" s="144" t="s">
        <v>94</v>
      </c>
      <c r="G6" s="145" t="s">
        <v>29</v>
      </c>
      <c r="H6" s="148" t="s">
        <v>30</v>
      </c>
      <c r="I6" s="148" t="s">
        <v>95</v>
      </c>
      <c r="J6" s="148" t="s">
        <v>31</v>
      </c>
      <c r="K6" s="148" t="s">
        <v>96</v>
      </c>
      <c r="L6" s="148" t="s">
        <v>97</v>
      </c>
      <c r="M6" s="148" t="s">
        <v>98</v>
      </c>
      <c r="N6" s="148" t="s">
        <v>99</v>
      </c>
      <c r="O6" s="148" t="s">
        <v>100</v>
      </c>
      <c r="P6" s="148" t="s">
        <v>101</v>
      </c>
      <c r="Q6" s="148" t="s">
        <v>102</v>
      </c>
      <c r="R6" s="148" t="s">
        <v>103</v>
      </c>
      <c r="S6" s="148" t="s">
        <v>104</v>
      </c>
      <c r="T6" s="148" t="s">
        <v>105</v>
      </c>
      <c r="U6" s="148" t="s">
        <v>106</v>
      </c>
      <c r="V6" s="148" t="s">
        <v>107</v>
      </c>
      <c r="W6" s="148" t="s">
        <v>108</v>
      </c>
      <c r="X6" s="148" t="s">
        <v>109</v>
      </c>
      <c r="Y6" s="148" t="s">
        <v>110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1" t="s">
        <v>111</v>
      </c>
      <c r="B8" s="162" t="s">
        <v>81</v>
      </c>
      <c r="C8" s="183" t="s">
        <v>27</v>
      </c>
      <c r="D8" s="163"/>
      <c r="E8" s="164"/>
      <c r="F8" s="165"/>
      <c r="G8" s="165">
        <f>SUMIF(AG9:AG41,"&lt;&gt;NOR",G9:G41)</f>
        <v>0</v>
      </c>
      <c r="H8" s="165"/>
      <c r="I8" s="165">
        <f>SUM(I9:I41)</f>
        <v>0</v>
      </c>
      <c r="J8" s="165"/>
      <c r="K8" s="165">
        <f>SUM(K9:K41)</f>
        <v>0</v>
      </c>
      <c r="L8" s="165"/>
      <c r="M8" s="165">
        <f>SUM(M9:M41)</f>
        <v>0</v>
      </c>
      <c r="N8" s="164"/>
      <c r="O8" s="164">
        <f>SUM(O9:O41)</f>
        <v>0</v>
      </c>
      <c r="P8" s="164"/>
      <c r="Q8" s="164">
        <f>SUM(Q9:Q41)</f>
        <v>0</v>
      </c>
      <c r="R8" s="165"/>
      <c r="S8" s="165"/>
      <c r="T8" s="166"/>
      <c r="U8" s="160"/>
      <c r="V8" s="160">
        <f>SUM(V9:V41)</f>
        <v>0</v>
      </c>
      <c r="W8" s="160"/>
      <c r="X8" s="160"/>
      <c r="Y8" s="160"/>
      <c r="AG8" t="s">
        <v>112</v>
      </c>
    </row>
    <row r="9" spans="1:60" outlineLevel="1" x14ac:dyDescent="0.2">
      <c r="A9" s="168">
        <v>1</v>
      </c>
      <c r="B9" s="169" t="s">
        <v>113</v>
      </c>
      <c r="C9" s="184" t="s">
        <v>114</v>
      </c>
      <c r="D9" s="170" t="s">
        <v>115</v>
      </c>
      <c r="E9" s="171">
        <v>1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3"/>
      <c r="S9" s="173" t="s">
        <v>116</v>
      </c>
      <c r="T9" s="174" t="s">
        <v>117</v>
      </c>
      <c r="U9" s="159">
        <v>0</v>
      </c>
      <c r="V9" s="159">
        <f>ROUND(E9*U9,2)</f>
        <v>0</v>
      </c>
      <c r="W9" s="159"/>
      <c r="X9" s="159" t="s">
        <v>118</v>
      </c>
      <c r="Y9" s="159" t="s">
        <v>119</v>
      </c>
      <c r="Z9" s="149"/>
      <c r="AA9" s="149"/>
      <c r="AB9" s="149"/>
      <c r="AC9" s="149"/>
      <c r="AD9" s="149"/>
      <c r="AE9" s="149"/>
      <c r="AF9" s="149"/>
      <c r="AG9" s="149" t="s">
        <v>120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 x14ac:dyDescent="0.2">
      <c r="A10" s="156"/>
      <c r="B10" s="157"/>
      <c r="C10" s="248" t="s">
        <v>168</v>
      </c>
      <c r="D10" s="249"/>
      <c r="E10" s="249"/>
      <c r="F10" s="249"/>
      <c r="G10" s="249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9"/>
      <c r="AA10" s="149"/>
      <c r="AB10" s="149"/>
      <c r="AC10" s="149"/>
      <c r="AD10" s="149"/>
      <c r="AE10" s="149"/>
      <c r="AF10" s="149"/>
      <c r="AG10" s="149" t="s">
        <v>121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22.5" outlineLevel="3" x14ac:dyDescent="0.2">
      <c r="A11" s="156"/>
      <c r="B11" s="157"/>
      <c r="C11" s="250" t="s">
        <v>122</v>
      </c>
      <c r="D11" s="251"/>
      <c r="E11" s="251"/>
      <c r="F11" s="251"/>
      <c r="G11" s="251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9"/>
      <c r="AA11" s="149"/>
      <c r="AB11" s="149"/>
      <c r="AC11" s="149"/>
      <c r="AD11" s="149"/>
      <c r="AE11" s="149"/>
      <c r="AF11" s="149"/>
      <c r="AG11" s="149" t="s">
        <v>121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75" t="str">
        <f>C11</f>
        <v>Vyhotovení protokolu o vytyčení stavby se seznamem souřadnic vytyčených bodů a jejich polohopisnými (S-JTSK) a výškopisnými (Bpv) hodnotami.</v>
      </c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68">
        <v>2</v>
      </c>
      <c r="B12" s="169" t="s">
        <v>123</v>
      </c>
      <c r="C12" s="184" t="s">
        <v>124</v>
      </c>
      <c r="D12" s="170" t="s">
        <v>115</v>
      </c>
      <c r="E12" s="171">
        <v>1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21</v>
      </c>
      <c r="M12" s="173">
        <f>G12*(1+L12/100)</f>
        <v>0</v>
      </c>
      <c r="N12" s="171">
        <v>0</v>
      </c>
      <c r="O12" s="171">
        <f>ROUND(E12*N12,2)</f>
        <v>0</v>
      </c>
      <c r="P12" s="171">
        <v>0</v>
      </c>
      <c r="Q12" s="171">
        <f>ROUND(E12*P12,2)</f>
        <v>0</v>
      </c>
      <c r="R12" s="173"/>
      <c r="S12" s="173" t="s">
        <v>116</v>
      </c>
      <c r="T12" s="174" t="s">
        <v>117</v>
      </c>
      <c r="U12" s="159">
        <v>0</v>
      </c>
      <c r="V12" s="159">
        <f>ROUND(E12*U12,2)</f>
        <v>0</v>
      </c>
      <c r="W12" s="159"/>
      <c r="X12" s="159" t="s">
        <v>118</v>
      </c>
      <c r="Y12" s="159" t="s">
        <v>119</v>
      </c>
      <c r="Z12" s="149"/>
      <c r="AA12" s="149"/>
      <c r="AB12" s="149"/>
      <c r="AC12" s="149"/>
      <c r="AD12" s="149"/>
      <c r="AE12" s="149"/>
      <c r="AF12" s="149"/>
      <c r="AG12" s="149" t="s">
        <v>120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2" x14ac:dyDescent="0.2">
      <c r="A13" s="156"/>
      <c r="B13" s="157"/>
      <c r="C13" s="248" t="s">
        <v>125</v>
      </c>
      <c r="D13" s="249"/>
      <c r="E13" s="249"/>
      <c r="F13" s="249"/>
      <c r="G13" s="249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59"/>
      <c r="Z13" s="149"/>
      <c r="AA13" s="149"/>
      <c r="AB13" s="149"/>
      <c r="AC13" s="149"/>
      <c r="AD13" s="149"/>
      <c r="AE13" s="149"/>
      <c r="AF13" s="149"/>
      <c r="AG13" s="149" t="s">
        <v>121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75" t="str">
        <f>C13</f>
        <v>Zaměření a vytýčení stávajících inženýrských sítí v místě stavby z hlediska jejich ochrany při provádění stavby.</v>
      </c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68">
        <v>3</v>
      </c>
      <c r="B14" s="169" t="s">
        <v>126</v>
      </c>
      <c r="C14" s="184" t="s">
        <v>127</v>
      </c>
      <c r="D14" s="170" t="s">
        <v>115</v>
      </c>
      <c r="E14" s="171">
        <v>1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21</v>
      </c>
      <c r="M14" s="173">
        <f>G14*(1+L14/100)</f>
        <v>0</v>
      </c>
      <c r="N14" s="171">
        <v>0</v>
      </c>
      <c r="O14" s="171">
        <f>ROUND(E14*N14,2)</f>
        <v>0</v>
      </c>
      <c r="P14" s="171">
        <v>0</v>
      </c>
      <c r="Q14" s="171">
        <f>ROUND(E14*P14,2)</f>
        <v>0</v>
      </c>
      <c r="R14" s="173"/>
      <c r="S14" s="173" t="s">
        <v>116</v>
      </c>
      <c r="T14" s="174" t="s">
        <v>117</v>
      </c>
      <c r="U14" s="159">
        <v>0</v>
      </c>
      <c r="V14" s="159">
        <f>ROUND(E14*U14,2)</f>
        <v>0</v>
      </c>
      <c r="W14" s="159"/>
      <c r="X14" s="159" t="s">
        <v>118</v>
      </c>
      <c r="Y14" s="159" t="s">
        <v>119</v>
      </c>
      <c r="Z14" s="149"/>
      <c r="AA14" s="149"/>
      <c r="AB14" s="149"/>
      <c r="AC14" s="149"/>
      <c r="AD14" s="149"/>
      <c r="AE14" s="149"/>
      <c r="AF14" s="149"/>
      <c r="AG14" s="149" t="s">
        <v>120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6.25" customHeight="1" outlineLevel="2" x14ac:dyDescent="0.2">
      <c r="A15" s="156"/>
      <c r="B15" s="157"/>
      <c r="C15" s="248" t="s">
        <v>372</v>
      </c>
      <c r="D15" s="249"/>
      <c r="E15" s="249"/>
      <c r="F15" s="249"/>
      <c r="G15" s="249"/>
      <c r="H15" s="159"/>
      <c r="I15" s="159"/>
      <c r="J15" s="159"/>
      <c r="K15" s="159"/>
      <c r="L15" s="159"/>
      <c r="M15" s="159"/>
      <c r="N15" s="158"/>
      <c r="O15" s="158"/>
      <c r="P15" s="158"/>
      <c r="Q15" s="158"/>
      <c r="R15" s="159"/>
      <c r="S15" s="159"/>
      <c r="T15" s="159"/>
      <c r="U15" s="159"/>
      <c r="V15" s="159"/>
      <c r="W15" s="159"/>
      <c r="X15" s="159"/>
      <c r="Y15" s="159"/>
      <c r="Z15" s="149"/>
      <c r="AA15" s="149"/>
      <c r="AB15" s="149"/>
      <c r="AC15" s="149"/>
      <c r="AD15" s="149"/>
      <c r="AE15" s="149"/>
      <c r="AF15" s="149"/>
      <c r="AG15" s="149" t="s">
        <v>121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75" t="str">
        <f>C15</f>
        <v>náklady na provedení skutečného zaměření stavby v rozsahu nezbytném pro zápis změny do katastru nemovitostí vč. vyhotovení 4 ks geometrického plánu.</v>
      </c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76">
        <v>4</v>
      </c>
      <c r="B16" s="177" t="s">
        <v>128</v>
      </c>
      <c r="C16" s="185" t="s">
        <v>129</v>
      </c>
      <c r="D16" s="178" t="s">
        <v>130</v>
      </c>
      <c r="E16" s="179">
        <v>1</v>
      </c>
      <c r="F16" s="180"/>
      <c r="G16" s="181">
        <f>ROUND(E16*F16,2)</f>
        <v>0</v>
      </c>
      <c r="H16" s="180"/>
      <c r="I16" s="181">
        <f>ROUND(E16*H16,2)</f>
        <v>0</v>
      </c>
      <c r="J16" s="180"/>
      <c r="K16" s="181">
        <f>ROUND(E16*J16,2)</f>
        <v>0</v>
      </c>
      <c r="L16" s="181">
        <v>21</v>
      </c>
      <c r="M16" s="181">
        <f>G16*(1+L16/100)</f>
        <v>0</v>
      </c>
      <c r="N16" s="179">
        <v>0</v>
      </c>
      <c r="O16" s="179">
        <f>ROUND(E16*N16,2)</f>
        <v>0</v>
      </c>
      <c r="P16" s="179">
        <v>0</v>
      </c>
      <c r="Q16" s="179">
        <f>ROUND(E16*P16,2)</f>
        <v>0</v>
      </c>
      <c r="R16" s="181"/>
      <c r="S16" s="181" t="s">
        <v>131</v>
      </c>
      <c r="T16" s="182" t="s">
        <v>117</v>
      </c>
      <c r="U16" s="159">
        <v>0</v>
      </c>
      <c r="V16" s="159">
        <f>ROUND(E16*U16,2)</f>
        <v>0</v>
      </c>
      <c r="W16" s="159"/>
      <c r="X16" s="159" t="s">
        <v>132</v>
      </c>
      <c r="Y16" s="159" t="s">
        <v>119</v>
      </c>
      <c r="Z16" s="149"/>
      <c r="AA16" s="149"/>
      <c r="AB16" s="149"/>
      <c r="AC16" s="149"/>
      <c r="AD16" s="149"/>
      <c r="AE16" s="149"/>
      <c r="AF16" s="149"/>
      <c r="AG16" s="149" t="s">
        <v>133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68">
        <v>5</v>
      </c>
      <c r="B17" s="169" t="s">
        <v>134</v>
      </c>
      <c r="C17" s="184" t="s">
        <v>135</v>
      </c>
      <c r="D17" s="170" t="s">
        <v>115</v>
      </c>
      <c r="E17" s="171">
        <v>1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21</v>
      </c>
      <c r="M17" s="173">
        <f>G17*(1+L17/100)</f>
        <v>0</v>
      </c>
      <c r="N17" s="171">
        <v>0</v>
      </c>
      <c r="O17" s="171">
        <f>ROUND(E17*N17,2)</f>
        <v>0</v>
      </c>
      <c r="P17" s="171">
        <v>0</v>
      </c>
      <c r="Q17" s="171">
        <f>ROUND(E17*P17,2)</f>
        <v>0</v>
      </c>
      <c r="R17" s="173"/>
      <c r="S17" s="173" t="s">
        <v>116</v>
      </c>
      <c r="T17" s="174" t="s">
        <v>117</v>
      </c>
      <c r="U17" s="159">
        <v>0</v>
      </c>
      <c r="V17" s="159">
        <f>ROUND(E17*U17,2)</f>
        <v>0</v>
      </c>
      <c r="W17" s="159"/>
      <c r="X17" s="159" t="s">
        <v>118</v>
      </c>
      <c r="Y17" s="159" t="s">
        <v>119</v>
      </c>
      <c r="Z17" s="149"/>
      <c r="AA17" s="149"/>
      <c r="AB17" s="149"/>
      <c r="AC17" s="149"/>
      <c r="AD17" s="149"/>
      <c r="AE17" s="149"/>
      <c r="AF17" s="149"/>
      <c r="AG17" s="149" t="s">
        <v>120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2" x14ac:dyDescent="0.2">
      <c r="A18" s="156"/>
      <c r="B18" s="157"/>
      <c r="C18" s="248" t="s">
        <v>136</v>
      </c>
      <c r="D18" s="249"/>
      <c r="E18" s="249"/>
      <c r="F18" s="249"/>
      <c r="G18" s="249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59"/>
      <c r="Z18" s="149"/>
      <c r="AA18" s="149"/>
      <c r="AB18" s="149"/>
      <c r="AC18" s="149"/>
      <c r="AD18" s="149"/>
      <c r="AE18" s="149"/>
      <c r="AF18" s="149"/>
      <c r="AG18" s="149" t="s">
        <v>121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75" t="str">
        <f>C18</f>
        <v>Náklady na vyhotovení dokumentace skutečného provedení stavby a její předání objednateli v požadované formě a požadovaném počtu.</v>
      </c>
      <c r="BB18" s="149"/>
      <c r="BC18" s="149"/>
      <c r="BD18" s="149"/>
      <c r="BE18" s="149"/>
      <c r="BF18" s="149"/>
      <c r="BG18" s="149"/>
      <c r="BH18" s="149"/>
    </row>
    <row r="19" spans="1:60" ht="22.5" outlineLevel="3" x14ac:dyDescent="0.2">
      <c r="A19" s="156"/>
      <c r="B19" s="157"/>
      <c r="C19" s="250" t="s">
        <v>137</v>
      </c>
      <c r="D19" s="251"/>
      <c r="E19" s="251"/>
      <c r="F19" s="251"/>
      <c r="G19" s="251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59"/>
      <c r="Z19" s="149"/>
      <c r="AA19" s="149"/>
      <c r="AB19" s="149"/>
      <c r="AC19" s="149"/>
      <c r="AD19" s="149"/>
      <c r="AE19" s="149"/>
      <c r="AF19" s="149"/>
      <c r="AG19" s="149" t="s">
        <v>121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75" t="str">
        <f>C19</f>
        <v>- 3x vyhotovení - dokumentace v listinné a 2x na CD vdigitální podobě v souladu se stavebním zákonem a provádějícími předpisy, zakreslení změn PD, vč. revizí, prohlášení o shodě apod.</v>
      </c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68">
        <v>6</v>
      </c>
      <c r="B20" s="169" t="s">
        <v>138</v>
      </c>
      <c r="C20" s="184" t="s">
        <v>139</v>
      </c>
      <c r="D20" s="170" t="s">
        <v>115</v>
      </c>
      <c r="E20" s="171">
        <v>1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21</v>
      </c>
      <c r="M20" s="173">
        <f>G20*(1+L20/100)</f>
        <v>0</v>
      </c>
      <c r="N20" s="171">
        <v>0</v>
      </c>
      <c r="O20" s="171">
        <f>ROUND(E20*N20,2)</f>
        <v>0</v>
      </c>
      <c r="P20" s="171">
        <v>0</v>
      </c>
      <c r="Q20" s="171">
        <f>ROUND(E20*P20,2)</f>
        <v>0</v>
      </c>
      <c r="R20" s="173"/>
      <c r="S20" s="173" t="s">
        <v>116</v>
      </c>
      <c r="T20" s="174" t="s">
        <v>117</v>
      </c>
      <c r="U20" s="159">
        <v>0</v>
      </c>
      <c r="V20" s="159">
        <f>ROUND(E20*U20,2)</f>
        <v>0</v>
      </c>
      <c r="W20" s="159"/>
      <c r="X20" s="159" t="s">
        <v>118</v>
      </c>
      <c r="Y20" s="159" t="s">
        <v>119</v>
      </c>
      <c r="Z20" s="149"/>
      <c r="AA20" s="149"/>
      <c r="AB20" s="149"/>
      <c r="AC20" s="149"/>
      <c r="AD20" s="149"/>
      <c r="AE20" s="149"/>
      <c r="AF20" s="149"/>
      <c r="AG20" s="149" t="s">
        <v>120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2" x14ac:dyDescent="0.2">
      <c r="A21" s="156"/>
      <c r="B21" s="157"/>
      <c r="C21" s="248" t="s">
        <v>140</v>
      </c>
      <c r="D21" s="249"/>
      <c r="E21" s="249"/>
      <c r="F21" s="249"/>
      <c r="G21" s="249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59"/>
      <c r="Z21" s="149"/>
      <c r="AA21" s="149"/>
      <c r="AB21" s="149"/>
      <c r="AC21" s="149"/>
      <c r="AD21" s="149"/>
      <c r="AE21" s="149"/>
      <c r="AF21" s="149"/>
      <c r="AG21" s="149" t="s">
        <v>121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75" t="str">
        <f>C21</f>
        <v>Náklady zhotovitele, související s prováděním zkoušek a revizí předepsaných technickými normami, TP nebo objednatelem a které jsou pro provedení díla nezbytné.</v>
      </c>
      <c r="BB21" s="149"/>
      <c r="BC21" s="149"/>
      <c r="BD21" s="149"/>
      <c r="BE21" s="149"/>
      <c r="BF21" s="149"/>
      <c r="BG21" s="149"/>
      <c r="BH21" s="149"/>
    </row>
    <row r="22" spans="1:60" outlineLevel="3" x14ac:dyDescent="0.2">
      <c r="A22" s="156"/>
      <c r="B22" s="157"/>
      <c r="C22" s="250" t="s">
        <v>141</v>
      </c>
      <c r="D22" s="251"/>
      <c r="E22" s="251"/>
      <c r="F22" s="251"/>
      <c r="G22" s="251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59"/>
      <c r="Z22" s="149"/>
      <c r="AA22" s="149"/>
      <c r="AB22" s="149"/>
      <c r="AC22" s="149"/>
      <c r="AD22" s="149"/>
      <c r="AE22" s="149"/>
      <c r="AF22" s="149"/>
      <c r="AG22" s="149" t="s">
        <v>121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3" x14ac:dyDescent="0.2">
      <c r="A23" s="156"/>
      <c r="B23" s="157"/>
      <c r="C23" s="250" t="s">
        <v>142</v>
      </c>
      <c r="D23" s="251"/>
      <c r="E23" s="251"/>
      <c r="F23" s="251"/>
      <c r="G23" s="251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59"/>
      <c r="Z23" s="149"/>
      <c r="AA23" s="149"/>
      <c r="AB23" s="149"/>
      <c r="AC23" s="149"/>
      <c r="AD23" s="149"/>
      <c r="AE23" s="149"/>
      <c r="AF23" s="149"/>
      <c r="AG23" s="149" t="s">
        <v>121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3" x14ac:dyDescent="0.2">
      <c r="A24" s="156"/>
      <c r="B24" s="157"/>
      <c r="C24" s="250" t="s">
        <v>143</v>
      </c>
      <c r="D24" s="251"/>
      <c r="E24" s="251"/>
      <c r="F24" s="251"/>
      <c r="G24" s="251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59"/>
      <c r="Z24" s="149"/>
      <c r="AA24" s="149"/>
      <c r="AB24" s="149"/>
      <c r="AC24" s="149"/>
      <c r="AD24" s="149"/>
      <c r="AE24" s="149"/>
      <c r="AF24" s="149"/>
      <c r="AG24" s="149" t="s">
        <v>121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3" x14ac:dyDescent="0.2">
      <c r="A25" s="156"/>
      <c r="B25" s="157"/>
      <c r="C25" s="250" t="s">
        <v>144</v>
      </c>
      <c r="D25" s="251"/>
      <c r="E25" s="251"/>
      <c r="F25" s="251"/>
      <c r="G25" s="251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59"/>
      <c r="W25" s="159"/>
      <c r="X25" s="159"/>
      <c r="Y25" s="159"/>
      <c r="Z25" s="149"/>
      <c r="AA25" s="149"/>
      <c r="AB25" s="149"/>
      <c r="AC25" s="149"/>
      <c r="AD25" s="149"/>
      <c r="AE25" s="149"/>
      <c r="AF25" s="149"/>
      <c r="AG25" s="149" t="s">
        <v>121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3" x14ac:dyDescent="0.2">
      <c r="A26" s="156"/>
      <c r="B26" s="157"/>
      <c r="C26" s="250" t="s">
        <v>145</v>
      </c>
      <c r="D26" s="251"/>
      <c r="E26" s="251"/>
      <c r="F26" s="251"/>
      <c r="G26" s="251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9"/>
      <c r="AA26" s="149"/>
      <c r="AB26" s="149"/>
      <c r="AC26" s="149"/>
      <c r="AD26" s="149"/>
      <c r="AE26" s="149"/>
      <c r="AF26" s="149"/>
      <c r="AG26" s="149" t="s">
        <v>121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3" x14ac:dyDescent="0.2">
      <c r="A27" s="156"/>
      <c r="B27" s="157"/>
      <c r="C27" s="250" t="s">
        <v>146</v>
      </c>
      <c r="D27" s="251"/>
      <c r="E27" s="251"/>
      <c r="F27" s="251"/>
      <c r="G27" s="251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59"/>
      <c r="W27" s="159"/>
      <c r="X27" s="159"/>
      <c r="Y27" s="159"/>
      <c r="Z27" s="149"/>
      <c r="AA27" s="149"/>
      <c r="AB27" s="149"/>
      <c r="AC27" s="149"/>
      <c r="AD27" s="149"/>
      <c r="AE27" s="149"/>
      <c r="AF27" s="149"/>
      <c r="AG27" s="149" t="s">
        <v>121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3" x14ac:dyDescent="0.2">
      <c r="A28" s="156"/>
      <c r="B28" s="157"/>
      <c r="C28" s="250" t="s">
        <v>147</v>
      </c>
      <c r="D28" s="251"/>
      <c r="E28" s="251"/>
      <c r="F28" s="251"/>
      <c r="G28" s="251"/>
      <c r="H28" s="159"/>
      <c r="I28" s="159"/>
      <c r="J28" s="159"/>
      <c r="K28" s="159"/>
      <c r="L28" s="159"/>
      <c r="M28" s="159"/>
      <c r="N28" s="158"/>
      <c r="O28" s="158"/>
      <c r="P28" s="158"/>
      <c r="Q28" s="158"/>
      <c r="R28" s="159"/>
      <c r="S28" s="159"/>
      <c r="T28" s="159"/>
      <c r="U28" s="159"/>
      <c r="V28" s="159"/>
      <c r="W28" s="159"/>
      <c r="X28" s="159"/>
      <c r="Y28" s="159"/>
      <c r="Z28" s="149"/>
      <c r="AA28" s="149"/>
      <c r="AB28" s="149"/>
      <c r="AC28" s="149"/>
      <c r="AD28" s="149"/>
      <c r="AE28" s="149"/>
      <c r="AF28" s="149"/>
      <c r="AG28" s="149" t="s">
        <v>121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3" x14ac:dyDescent="0.2">
      <c r="A29" s="156"/>
      <c r="B29" s="157"/>
      <c r="C29" s="250" t="s">
        <v>148</v>
      </c>
      <c r="D29" s="251"/>
      <c r="E29" s="251"/>
      <c r="F29" s="251"/>
      <c r="G29" s="251"/>
      <c r="H29" s="159"/>
      <c r="I29" s="159"/>
      <c r="J29" s="159"/>
      <c r="K29" s="159"/>
      <c r="L29" s="159"/>
      <c r="M29" s="159"/>
      <c r="N29" s="158"/>
      <c r="O29" s="158"/>
      <c r="P29" s="158"/>
      <c r="Q29" s="158"/>
      <c r="R29" s="159"/>
      <c r="S29" s="159"/>
      <c r="T29" s="159"/>
      <c r="U29" s="159"/>
      <c r="V29" s="159"/>
      <c r="W29" s="159"/>
      <c r="X29" s="159"/>
      <c r="Y29" s="159"/>
      <c r="Z29" s="149"/>
      <c r="AA29" s="149"/>
      <c r="AB29" s="149"/>
      <c r="AC29" s="149"/>
      <c r="AD29" s="149"/>
      <c r="AE29" s="149"/>
      <c r="AF29" s="149"/>
      <c r="AG29" s="149" t="s">
        <v>121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68">
        <v>7</v>
      </c>
      <c r="B30" s="169" t="s">
        <v>149</v>
      </c>
      <c r="C30" s="184" t="s">
        <v>150</v>
      </c>
      <c r="D30" s="170" t="s">
        <v>115</v>
      </c>
      <c r="E30" s="171">
        <v>1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21</v>
      </c>
      <c r="M30" s="173">
        <f>G30*(1+L30/100)</f>
        <v>0</v>
      </c>
      <c r="N30" s="171">
        <v>0</v>
      </c>
      <c r="O30" s="171">
        <f>ROUND(E30*N30,2)</f>
        <v>0</v>
      </c>
      <c r="P30" s="171">
        <v>0</v>
      </c>
      <c r="Q30" s="171">
        <f>ROUND(E30*P30,2)</f>
        <v>0</v>
      </c>
      <c r="R30" s="173"/>
      <c r="S30" s="173" t="s">
        <v>116</v>
      </c>
      <c r="T30" s="174" t="s">
        <v>117</v>
      </c>
      <c r="U30" s="159">
        <v>0</v>
      </c>
      <c r="V30" s="159">
        <f>ROUND(E30*U30,2)</f>
        <v>0</v>
      </c>
      <c r="W30" s="159"/>
      <c r="X30" s="159" t="s">
        <v>118</v>
      </c>
      <c r="Y30" s="159" t="s">
        <v>119</v>
      </c>
      <c r="Z30" s="149"/>
      <c r="AA30" s="149"/>
      <c r="AB30" s="149"/>
      <c r="AC30" s="149"/>
      <c r="AD30" s="149"/>
      <c r="AE30" s="149"/>
      <c r="AF30" s="149"/>
      <c r="AG30" s="149" t="s">
        <v>120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ht="33.75" outlineLevel="2" x14ac:dyDescent="0.2">
      <c r="A31" s="156"/>
      <c r="B31" s="157"/>
      <c r="C31" s="248" t="s">
        <v>151</v>
      </c>
      <c r="D31" s="249"/>
      <c r="E31" s="249"/>
      <c r="F31" s="249"/>
      <c r="G31" s="249"/>
      <c r="H31" s="159"/>
      <c r="I31" s="159"/>
      <c r="J31" s="159"/>
      <c r="K31" s="159"/>
      <c r="L31" s="159"/>
      <c r="M31" s="159"/>
      <c r="N31" s="158"/>
      <c r="O31" s="158"/>
      <c r="P31" s="158"/>
      <c r="Q31" s="158"/>
      <c r="R31" s="159"/>
      <c r="S31" s="159"/>
      <c r="T31" s="159"/>
      <c r="U31" s="159"/>
      <c r="V31" s="159"/>
      <c r="W31" s="159"/>
      <c r="X31" s="159"/>
      <c r="Y31" s="159"/>
      <c r="Z31" s="149"/>
      <c r="AA31" s="149"/>
      <c r="AB31" s="149"/>
      <c r="AC31" s="149"/>
      <c r="AD31" s="149"/>
      <c r="AE31" s="149"/>
      <c r="AF31" s="149"/>
      <c r="AG31" s="149" t="s">
        <v>121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75" t="str">
        <f>C31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68">
        <v>8</v>
      </c>
      <c r="B32" s="169" t="s">
        <v>152</v>
      </c>
      <c r="C32" s="184" t="s">
        <v>153</v>
      </c>
      <c r="D32" s="170" t="s">
        <v>115</v>
      </c>
      <c r="E32" s="171">
        <v>1</v>
      </c>
      <c r="F32" s="172"/>
      <c r="G32" s="173">
        <f>ROUND(E32*F32,2)</f>
        <v>0</v>
      </c>
      <c r="H32" s="172"/>
      <c r="I32" s="173">
        <f>ROUND(E32*H32,2)</f>
        <v>0</v>
      </c>
      <c r="J32" s="172"/>
      <c r="K32" s="173">
        <f>ROUND(E32*J32,2)</f>
        <v>0</v>
      </c>
      <c r="L32" s="173">
        <v>21</v>
      </c>
      <c r="M32" s="173">
        <f>G32*(1+L32/100)</f>
        <v>0</v>
      </c>
      <c r="N32" s="171">
        <v>0</v>
      </c>
      <c r="O32" s="171">
        <f>ROUND(E32*N32,2)</f>
        <v>0</v>
      </c>
      <c r="P32" s="171">
        <v>0</v>
      </c>
      <c r="Q32" s="171">
        <f>ROUND(E32*P32,2)</f>
        <v>0</v>
      </c>
      <c r="R32" s="173"/>
      <c r="S32" s="173" t="s">
        <v>116</v>
      </c>
      <c r="T32" s="174" t="s">
        <v>117</v>
      </c>
      <c r="U32" s="159">
        <v>0</v>
      </c>
      <c r="V32" s="159">
        <f>ROUND(E32*U32,2)</f>
        <v>0</v>
      </c>
      <c r="W32" s="159"/>
      <c r="X32" s="159" t="s">
        <v>118</v>
      </c>
      <c r="Y32" s="159" t="s">
        <v>119</v>
      </c>
      <c r="Z32" s="149"/>
      <c r="AA32" s="149"/>
      <c r="AB32" s="149"/>
      <c r="AC32" s="149"/>
      <c r="AD32" s="149"/>
      <c r="AE32" s="149"/>
      <c r="AF32" s="149"/>
      <c r="AG32" s="149" t="s">
        <v>120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ht="22.5" outlineLevel="2" x14ac:dyDescent="0.2">
      <c r="A33" s="156"/>
      <c r="B33" s="157"/>
      <c r="C33" s="248" t="s">
        <v>154</v>
      </c>
      <c r="D33" s="249"/>
      <c r="E33" s="249"/>
      <c r="F33" s="249"/>
      <c r="G33" s="249"/>
      <c r="H33" s="159"/>
      <c r="I33" s="159"/>
      <c r="J33" s="159"/>
      <c r="K33" s="159"/>
      <c r="L33" s="159"/>
      <c r="M33" s="159"/>
      <c r="N33" s="158"/>
      <c r="O33" s="158"/>
      <c r="P33" s="158"/>
      <c r="Q33" s="158"/>
      <c r="R33" s="159"/>
      <c r="S33" s="159"/>
      <c r="T33" s="159"/>
      <c r="U33" s="159"/>
      <c r="V33" s="159"/>
      <c r="W33" s="159"/>
      <c r="X33" s="159"/>
      <c r="Y33" s="159"/>
      <c r="Z33" s="149"/>
      <c r="AA33" s="149"/>
      <c r="AB33" s="149"/>
      <c r="AC33" s="149"/>
      <c r="AD33" s="149"/>
      <c r="AE33" s="149"/>
      <c r="AF33" s="149"/>
      <c r="AG33" s="149" t="s">
        <v>121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75" t="str">
        <f>C33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68">
        <v>9</v>
      </c>
      <c r="B34" s="169" t="s">
        <v>155</v>
      </c>
      <c r="C34" s="184" t="s">
        <v>156</v>
      </c>
      <c r="D34" s="170" t="s">
        <v>130</v>
      </c>
      <c r="E34" s="171">
        <v>1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21</v>
      </c>
      <c r="M34" s="173">
        <f>G34*(1+L34/100)</f>
        <v>0</v>
      </c>
      <c r="N34" s="171">
        <v>0</v>
      </c>
      <c r="O34" s="171">
        <f>ROUND(E34*N34,2)</f>
        <v>0</v>
      </c>
      <c r="P34" s="171">
        <v>0</v>
      </c>
      <c r="Q34" s="171">
        <f>ROUND(E34*P34,2)</f>
        <v>0</v>
      </c>
      <c r="R34" s="173"/>
      <c r="S34" s="173" t="s">
        <v>131</v>
      </c>
      <c r="T34" s="174" t="s">
        <v>117</v>
      </c>
      <c r="U34" s="159">
        <v>0</v>
      </c>
      <c r="V34" s="159">
        <f>ROUND(E34*U34,2)</f>
        <v>0</v>
      </c>
      <c r="W34" s="159"/>
      <c r="X34" s="159" t="s">
        <v>118</v>
      </c>
      <c r="Y34" s="159" t="s">
        <v>119</v>
      </c>
      <c r="Z34" s="149"/>
      <c r="AA34" s="149"/>
      <c r="AB34" s="149"/>
      <c r="AC34" s="149"/>
      <c r="AD34" s="149"/>
      <c r="AE34" s="149"/>
      <c r="AF34" s="149"/>
      <c r="AG34" s="149" t="s">
        <v>120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ht="22.5" outlineLevel="2" x14ac:dyDescent="0.2">
      <c r="A35" s="156"/>
      <c r="B35" s="157"/>
      <c r="C35" s="248" t="s">
        <v>157</v>
      </c>
      <c r="D35" s="249"/>
      <c r="E35" s="249"/>
      <c r="F35" s="249"/>
      <c r="G35" s="249"/>
      <c r="H35" s="159"/>
      <c r="I35" s="159"/>
      <c r="J35" s="159"/>
      <c r="K35" s="159"/>
      <c r="L35" s="159"/>
      <c r="M35" s="159"/>
      <c r="N35" s="158"/>
      <c r="O35" s="158"/>
      <c r="P35" s="158"/>
      <c r="Q35" s="158"/>
      <c r="R35" s="159"/>
      <c r="S35" s="159"/>
      <c r="T35" s="159"/>
      <c r="U35" s="159"/>
      <c r="V35" s="159"/>
      <c r="W35" s="159"/>
      <c r="X35" s="159"/>
      <c r="Y35" s="159"/>
      <c r="Z35" s="149"/>
      <c r="AA35" s="149"/>
      <c r="AB35" s="149"/>
      <c r="AC35" s="149"/>
      <c r="AD35" s="149"/>
      <c r="AE35" s="149"/>
      <c r="AF35" s="149"/>
      <c r="AG35" s="149" t="s">
        <v>121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75" t="str">
        <f>C35</f>
        <v>Fotodokumentace stavby před zahájením stavby, v průběhu výstavby a po stavbě. Zařazení fotek do fotoalba v časové posloupnosti a popisem činnosti a číslem objektů v listinné a digitální podobě.</v>
      </c>
      <c r="BB35" s="149"/>
      <c r="BC35" s="149"/>
      <c r="BD35" s="149"/>
      <c r="BE35" s="149"/>
      <c r="BF35" s="149"/>
      <c r="BG35" s="149"/>
      <c r="BH35" s="149"/>
    </row>
    <row r="36" spans="1:60" ht="22.5" outlineLevel="3" x14ac:dyDescent="0.2">
      <c r="A36" s="156"/>
      <c r="B36" s="157"/>
      <c r="C36" s="250" t="s">
        <v>158</v>
      </c>
      <c r="D36" s="251"/>
      <c r="E36" s="251"/>
      <c r="F36" s="251"/>
      <c r="G36" s="251"/>
      <c r="H36" s="159"/>
      <c r="I36" s="159"/>
      <c r="J36" s="159"/>
      <c r="K36" s="159"/>
      <c r="L36" s="159"/>
      <c r="M36" s="159"/>
      <c r="N36" s="158"/>
      <c r="O36" s="158"/>
      <c r="P36" s="158"/>
      <c r="Q36" s="158"/>
      <c r="R36" s="159"/>
      <c r="S36" s="159"/>
      <c r="T36" s="159"/>
      <c r="U36" s="159"/>
      <c r="V36" s="159"/>
      <c r="W36" s="159"/>
      <c r="X36" s="159"/>
      <c r="Y36" s="159"/>
      <c r="Z36" s="149"/>
      <c r="AA36" s="149"/>
      <c r="AB36" s="149"/>
      <c r="AC36" s="149"/>
      <c r="AD36" s="149"/>
      <c r="AE36" s="149"/>
      <c r="AF36" s="149"/>
      <c r="AG36" s="149" t="s">
        <v>121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75" t="str">
        <f>C36</f>
        <v>Zhotovitel zaznamená průběh prací. Fotky budou dokládat postup prací po jednotlivých dnech a fakturovaných položkách, nasazení jednotlivých mechanizmů, prováděných zkouškách, bude předáno na CD s popisem po jednotlivých dnech.</v>
      </c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68">
        <v>10</v>
      </c>
      <c r="B37" s="169" t="s">
        <v>159</v>
      </c>
      <c r="C37" s="184" t="s">
        <v>160</v>
      </c>
      <c r="D37" s="170" t="s">
        <v>115</v>
      </c>
      <c r="E37" s="171">
        <v>1</v>
      </c>
      <c r="F37" s="172"/>
      <c r="G37" s="173">
        <f>ROUND(E37*F37,2)</f>
        <v>0</v>
      </c>
      <c r="H37" s="172"/>
      <c r="I37" s="173">
        <f>ROUND(E37*H37,2)</f>
        <v>0</v>
      </c>
      <c r="J37" s="172"/>
      <c r="K37" s="173">
        <f>ROUND(E37*J37,2)</f>
        <v>0</v>
      </c>
      <c r="L37" s="173">
        <v>21</v>
      </c>
      <c r="M37" s="173">
        <f>G37*(1+L37/100)</f>
        <v>0</v>
      </c>
      <c r="N37" s="171">
        <v>0</v>
      </c>
      <c r="O37" s="171">
        <f>ROUND(E37*N37,2)</f>
        <v>0</v>
      </c>
      <c r="P37" s="171">
        <v>0</v>
      </c>
      <c r="Q37" s="171">
        <f>ROUND(E37*P37,2)</f>
        <v>0</v>
      </c>
      <c r="R37" s="173"/>
      <c r="S37" s="173" t="s">
        <v>116</v>
      </c>
      <c r="T37" s="174" t="s">
        <v>117</v>
      </c>
      <c r="U37" s="159">
        <v>0</v>
      </c>
      <c r="V37" s="159">
        <f>ROUND(E37*U37,2)</f>
        <v>0</v>
      </c>
      <c r="W37" s="159"/>
      <c r="X37" s="159" t="s">
        <v>118</v>
      </c>
      <c r="Y37" s="159" t="s">
        <v>119</v>
      </c>
      <c r="Z37" s="149"/>
      <c r="AA37" s="149"/>
      <c r="AB37" s="149"/>
      <c r="AC37" s="149"/>
      <c r="AD37" s="149"/>
      <c r="AE37" s="149"/>
      <c r="AF37" s="149"/>
      <c r="AG37" s="149" t="s">
        <v>120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ht="56.25" outlineLevel="2" x14ac:dyDescent="0.2">
      <c r="A38" s="156"/>
      <c r="B38" s="157"/>
      <c r="C38" s="248" t="s">
        <v>161</v>
      </c>
      <c r="D38" s="249"/>
      <c r="E38" s="249"/>
      <c r="F38" s="249"/>
      <c r="G38" s="249"/>
      <c r="H38" s="159"/>
      <c r="I38" s="159"/>
      <c r="J38" s="159"/>
      <c r="K38" s="159"/>
      <c r="L38" s="159"/>
      <c r="M38" s="159"/>
      <c r="N38" s="158"/>
      <c r="O38" s="158"/>
      <c r="P38" s="158"/>
      <c r="Q38" s="158"/>
      <c r="R38" s="159"/>
      <c r="S38" s="159"/>
      <c r="T38" s="159"/>
      <c r="U38" s="159"/>
      <c r="V38" s="159"/>
      <c r="W38" s="159"/>
      <c r="X38" s="159"/>
      <c r="Y38" s="159"/>
      <c r="Z38" s="149"/>
      <c r="AA38" s="149"/>
      <c r="AB38" s="149"/>
      <c r="AC38" s="149"/>
      <c r="AD38" s="149"/>
      <c r="AE38" s="149"/>
      <c r="AF38" s="149"/>
      <c r="AG38" s="149" t="s">
        <v>121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75" t="str">
        <f>C38</f>
        <v>Náklady spojené se zřízením přípojek energií k objektům zařízení staveniště, vybudování případných měřících odběrných míst a zařízení, případná příprava území pro objekty ZS a vlastní vybudování objektů ZS vč. oplocení, zabezpečení proti neoprávněnému vstupu nepovolaných osob. Provoz zařízení staveniště – náklady na vybavení objektů ZS, ostraha staveniště, osvětlení staveniště, náklady na energie v rámci provozu ZS, náklady na úklid v prostorách ZS, náklady na potřebnou údržbu a opravy na objektech ZS a na přípojkách energií. Odstranění objektů ZS včetně přípojek energií a jejich odvoz. Náklady na úpravu povrchů po odstranění ZS a úklid ploch ZS.</v>
      </c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76">
        <v>11</v>
      </c>
      <c r="B39" s="177" t="s">
        <v>162</v>
      </c>
      <c r="C39" s="185" t="s">
        <v>163</v>
      </c>
      <c r="D39" s="178" t="s">
        <v>130</v>
      </c>
      <c r="E39" s="179">
        <v>1</v>
      </c>
      <c r="F39" s="180"/>
      <c r="G39" s="181">
        <f>ROUND(E39*F39,2)</f>
        <v>0</v>
      </c>
      <c r="H39" s="180"/>
      <c r="I39" s="181">
        <f>ROUND(E39*H39,2)</f>
        <v>0</v>
      </c>
      <c r="J39" s="180"/>
      <c r="K39" s="181">
        <f>ROUND(E39*J39,2)</f>
        <v>0</v>
      </c>
      <c r="L39" s="181">
        <v>21</v>
      </c>
      <c r="M39" s="181">
        <f>G39*(1+L39/100)</f>
        <v>0</v>
      </c>
      <c r="N39" s="179">
        <v>0</v>
      </c>
      <c r="O39" s="179">
        <f>ROUND(E39*N39,2)</f>
        <v>0</v>
      </c>
      <c r="P39" s="179">
        <v>0</v>
      </c>
      <c r="Q39" s="179">
        <f>ROUND(E39*P39,2)</f>
        <v>0</v>
      </c>
      <c r="R39" s="181"/>
      <c r="S39" s="181" t="s">
        <v>131</v>
      </c>
      <c r="T39" s="182" t="s">
        <v>117</v>
      </c>
      <c r="U39" s="159">
        <v>0</v>
      </c>
      <c r="V39" s="159">
        <f>ROUND(E39*U39,2)</f>
        <v>0</v>
      </c>
      <c r="W39" s="159"/>
      <c r="X39" s="159" t="s">
        <v>132</v>
      </c>
      <c r="Y39" s="159" t="s">
        <v>119</v>
      </c>
      <c r="Z39" s="149"/>
      <c r="AA39" s="149"/>
      <c r="AB39" s="149"/>
      <c r="AC39" s="149"/>
      <c r="AD39" s="149"/>
      <c r="AE39" s="149"/>
      <c r="AF39" s="149"/>
      <c r="AG39" s="149" t="s">
        <v>133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68">
        <v>12</v>
      </c>
      <c r="B40" s="169" t="s">
        <v>164</v>
      </c>
      <c r="C40" s="184" t="s">
        <v>165</v>
      </c>
      <c r="D40" s="170" t="s">
        <v>130</v>
      </c>
      <c r="E40" s="171">
        <v>1</v>
      </c>
      <c r="F40" s="172"/>
      <c r="G40" s="173">
        <f>ROUND(E40*F40,2)</f>
        <v>0</v>
      </c>
      <c r="H40" s="172"/>
      <c r="I40" s="173">
        <f>ROUND(E40*H40,2)</f>
        <v>0</v>
      </c>
      <c r="J40" s="172"/>
      <c r="K40" s="173">
        <f>ROUND(E40*J40,2)</f>
        <v>0</v>
      </c>
      <c r="L40" s="173">
        <v>21</v>
      </c>
      <c r="M40" s="173">
        <f>G40*(1+L40/100)</f>
        <v>0</v>
      </c>
      <c r="N40" s="171">
        <v>0</v>
      </c>
      <c r="O40" s="171">
        <f>ROUND(E40*N40,2)</f>
        <v>0</v>
      </c>
      <c r="P40" s="171">
        <v>0</v>
      </c>
      <c r="Q40" s="171">
        <f>ROUND(E40*P40,2)</f>
        <v>0</v>
      </c>
      <c r="R40" s="173"/>
      <c r="S40" s="173" t="s">
        <v>131</v>
      </c>
      <c r="T40" s="174" t="s">
        <v>117</v>
      </c>
      <c r="U40" s="159">
        <v>0</v>
      </c>
      <c r="V40" s="159">
        <f>ROUND(E40*U40,2)</f>
        <v>0</v>
      </c>
      <c r="W40" s="159"/>
      <c r="X40" s="159" t="s">
        <v>132</v>
      </c>
      <c r="Y40" s="159" t="s">
        <v>119</v>
      </c>
      <c r="Z40" s="149"/>
      <c r="AA40" s="149"/>
      <c r="AB40" s="149"/>
      <c r="AC40" s="149"/>
      <c r="AD40" s="149"/>
      <c r="AE40" s="149"/>
      <c r="AF40" s="149"/>
      <c r="AG40" s="149" t="s">
        <v>133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ht="22.5" outlineLevel="2" x14ac:dyDescent="0.2">
      <c r="A41" s="156"/>
      <c r="B41" s="157"/>
      <c r="C41" s="248" t="s">
        <v>166</v>
      </c>
      <c r="D41" s="249"/>
      <c r="E41" s="249"/>
      <c r="F41" s="249"/>
      <c r="G41" s="249"/>
      <c r="H41" s="159"/>
      <c r="I41" s="159"/>
      <c r="J41" s="159"/>
      <c r="K41" s="159"/>
      <c r="L41" s="159"/>
      <c r="M41" s="159"/>
      <c r="N41" s="158"/>
      <c r="O41" s="158"/>
      <c r="P41" s="158"/>
      <c r="Q41" s="158"/>
      <c r="R41" s="159"/>
      <c r="S41" s="159"/>
      <c r="T41" s="159"/>
      <c r="U41" s="159"/>
      <c r="V41" s="159"/>
      <c r="W41" s="159"/>
      <c r="X41" s="159"/>
      <c r="Y41" s="159"/>
      <c r="Z41" s="149"/>
      <c r="AA41" s="149"/>
      <c r="AB41" s="149"/>
      <c r="AC41" s="149"/>
      <c r="AD41" s="149"/>
      <c r="AE41" s="149"/>
      <c r="AF41" s="149"/>
      <c r="AG41" s="149" t="s">
        <v>121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75" t="str">
        <f>C41</f>
        <v>Uvedení všech povrchů dotčených stavbou do původního stavu (komunikace, chodníky zeleň, příkopy, propustky), včetně opravy, údržby a průběžného čištění, kropení komunikací užívaných v průběhu stavby</v>
      </c>
      <c r="BB41" s="149"/>
      <c r="BC41" s="149"/>
      <c r="BD41" s="149"/>
      <c r="BE41" s="149"/>
      <c r="BF41" s="149"/>
      <c r="BG41" s="149"/>
      <c r="BH41" s="149"/>
    </row>
    <row r="42" spans="1:60" x14ac:dyDescent="0.2">
      <c r="A42" s="3"/>
      <c r="B42" s="4"/>
      <c r="C42" s="186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E42">
        <v>15</v>
      </c>
      <c r="AF42">
        <v>21</v>
      </c>
      <c r="AG42" t="s">
        <v>97</v>
      </c>
    </row>
    <row r="43" spans="1:60" x14ac:dyDescent="0.2">
      <c r="A43" s="152"/>
      <c r="B43" s="153" t="s">
        <v>29</v>
      </c>
      <c r="C43" s="187"/>
      <c r="D43" s="154"/>
      <c r="E43" s="155"/>
      <c r="F43" s="155"/>
      <c r="G43" s="167">
        <f>G8</f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E43">
        <f>SUMIF(L7:L41,AE42,G7:G41)</f>
        <v>0</v>
      </c>
      <c r="AF43">
        <f>SUMIF(L7:L41,AF42,G7:G41)</f>
        <v>0</v>
      </c>
      <c r="AG43" t="s">
        <v>167</v>
      </c>
    </row>
    <row r="44" spans="1:60" x14ac:dyDescent="0.2">
      <c r="C44" s="188"/>
      <c r="D44" s="10"/>
      <c r="AG44" t="s">
        <v>169</v>
      </c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nlF6kuQqfkMwCRai/IkY/x8cOLlYbiG4fzWDH1iuwcQ/hBa/e5GFRz5vHiIEjf8mfdHPu+224q6ngAG8f95KA==" saltValue="UKBMV3XjasayDk4NlJ21pQ==" spinCount="100000" sheet="1" objects="1" scenarios="1" formatRows="0"/>
  <mergeCells count="25">
    <mergeCell ref="C11:G11"/>
    <mergeCell ref="A1:G1"/>
    <mergeCell ref="C2:G2"/>
    <mergeCell ref="C3:G3"/>
    <mergeCell ref="C4:G4"/>
    <mergeCell ref="C10:G10"/>
    <mergeCell ref="C28:G28"/>
    <mergeCell ref="C13:G13"/>
    <mergeCell ref="C15:G15"/>
    <mergeCell ref="C18:G18"/>
    <mergeCell ref="C19:G19"/>
    <mergeCell ref="C21:G21"/>
    <mergeCell ref="C22:G22"/>
    <mergeCell ref="C23:G23"/>
    <mergeCell ref="C24:G24"/>
    <mergeCell ref="C25:G25"/>
    <mergeCell ref="C26:G26"/>
    <mergeCell ref="C27:G27"/>
    <mergeCell ref="C41:G41"/>
    <mergeCell ref="C29:G29"/>
    <mergeCell ref="C31:G31"/>
    <mergeCell ref="C33:G33"/>
    <mergeCell ref="C35:G35"/>
    <mergeCell ref="C36:G36"/>
    <mergeCell ref="C38:G3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2" t="s">
        <v>170</v>
      </c>
      <c r="B1" s="252"/>
      <c r="C1" s="252"/>
      <c r="D1" s="252"/>
      <c r="E1" s="252"/>
      <c r="F1" s="252"/>
      <c r="G1" s="252"/>
      <c r="AG1" t="s">
        <v>84</v>
      </c>
    </row>
    <row r="2" spans="1:60" ht="24.95" customHeight="1" x14ac:dyDescent="0.2">
      <c r="A2" s="141" t="s">
        <v>7</v>
      </c>
      <c r="B2" s="49" t="s">
        <v>44</v>
      </c>
      <c r="C2" s="253" t="s">
        <v>45</v>
      </c>
      <c r="D2" s="254"/>
      <c r="E2" s="254"/>
      <c r="F2" s="254"/>
      <c r="G2" s="255"/>
      <c r="AG2" t="s">
        <v>85</v>
      </c>
    </row>
    <row r="3" spans="1:60" ht="24.95" customHeight="1" x14ac:dyDescent="0.2">
      <c r="A3" s="141" t="s">
        <v>8</v>
      </c>
      <c r="B3" s="49" t="s">
        <v>57</v>
      </c>
      <c r="C3" s="253" t="s">
        <v>45</v>
      </c>
      <c r="D3" s="254"/>
      <c r="E3" s="254"/>
      <c r="F3" s="254"/>
      <c r="G3" s="255"/>
      <c r="AC3" s="122" t="s">
        <v>85</v>
      </c>
      <c r="AG3" t="s">
        <v>87</v>
      </c>
    </row>
    <row r="4" spans="1:60" ht="24.95" customHeight="1" x14ac:dyDescent="0.2">
      <c r="A4" s="142" t="s">
        <v>9</v>
      </c>
      <c r="B4" s="143" t="s">
        <v>54</v>
      </c>
      <c r="C4" s="256" t="s">
        <v>45</v>
      </c>
      <c r="D4" s="257"/>
      <c r="E4" s="257"/>
      <c r="F4" s="257"/>
      <c r="G4" s="258"/>
      <c r="AG4" t="s">
        <v>88</v>
      </c>
    </row>
    <row r="5" spans="1:60" x14ac:dyDescent="0.2">
      <c r="D5" s="10"/>
    </row>
    <row r="6" spans="1:60" ht="38.25" x14ac:dyDescent="0.2">
      <c r="A6" s="145" t="s">
        <v>89</v>
      </c>
      <c r="B6" s="147" t="s">
        <v>90</v>
      </c>
      <c r="C6" s="147" t="s">
        <v>91</v>
      </c>
      <c r="D6" s="146" t="s">
        <v>92</v>
      </c>
      <c r="E6" s="145" t="s">
        <v>93</v>
      </c>
      <c r="F6" s="144" t="s">
        <v>94</v>
      </c>
      <c r="G6" s="145" t="s">
        <v>29</v>
      </c>
      <c r="H6" s="148" t="s">
        <v>30</v>
      </c>
      <c r="I6" s="148" t="s">
        <v>95</v>
      </c>
      <c r="J6" s="148" t="s">
        <v>31</v>
      </c>
      <c r="K6" s="148" t="s">
        <v>96</v>
      </c>
      <c r="L6" s="148" t="s">
        <v>97</v>
      </c>
      <c r="M6" s="148" t="s">
        <v>98</v>
      </c>
      <c r="N6" s="148" t="s">
        <v>99</v>
      </c>
      <c r="O6" s="148" t="s">
        <v>100</v>
      </c>
      <c r="P6" s="148" t="s">
        <v>101</v>
      </c>
      <c r="Q6" s="148" t="s">
        <v>102</v>
      </c>
      <c r="R6" s="148" t="s">
        <v>103</v>
      </c>
      <c r="S6" s="148" t="s">
        <v>104</v>
      </c>
      <c r="T6" s="148" t="s">
        <v>105</v>
      </c>
      <c r="U6" s="148" t="s">
        <v>106</v>
      </c>
      <c r="V6" s="148" t="s">
        <v>107</v>
      </c>
      <c r="W6" s="148" t="s">
        <v>108</v>
      </c>
      <c r="X6" s="148" t="s">
        <v>109</v>
      </c>
      <c r="Y6" s="148" t="s">
        <v>110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1" t="s">
        <v>111</v>
      </c>
      <c r="B8" s="162" t="s">
        <v>54</v>
      </c>
      <c r="C8" s="183" t="s">
        <v>70</v>
      </c>
      <c r="D8" s="163"/>
      <c r="E8" s="164"/>
      <c r="F8" s="165"/>
      <c r="G8" s="165">
        <f>SUMIF(AG9:AG70,"&lt;&gt;NOR",G9:G70)</f>
        <v>0</v>
      </c>
      <c r="H8" s="165"/>
      <c r="I8" s="165">
        <f>SUM(I9:I70)</f>
        <v>0</v>
      </c>
      <c r="J8" s="165"/>
      <c r="K8" s="165">
        <f>SUM(K9:K70)</f>
        <v>0</v>
      </c>
      <c r="L8" s="165"/>
      <c r="M8" s="165">
        <f>SUM(M9:M70)</f>
        <v>0</v>
      </c>
      <c r="N8" s="164"/>
      <c r="O8" s="164">
        <f>SUM(O9:O70)</f>
        <v>34.32</v>
      </c>
      <c r="P8" s="164"/>
      <c r="Q8" s="164">
        <f>SUM(Q9:Q70)</f>
        <v>12.25</v>
      </c>
      <c r="R8" s="165"/>
      <c r="S8" s="165"/>
      <c r="T8" s="166"/>
      <c r="U8" s="160"/>
      <c r="V8" s="160">
        <f>SUM(V9:V70)</f>
        <v>38.65</v>
      </c>
      <c r="W8" s="160"/>
      <c r="X8" s="160"/>
      <c r="Y8" s="160"/>
      <c r="AG8" t="s">
        <v>112</v>
      </c>
    </row>
    <row r="9" spans="1:60" outlineLevel="1" x14ac:dyDescent="0.2">
      <c r="A9" s="168">
        <v>1</v>
      </c>
      <c r="B9" s="169" t="s">
        <v>171</v>
      </c>
      <c r="C9" s="184" t="s">
        <v>172</v>
      </c>
      <c r="D9" s="170" t="s">
        <v>173</v>
      </c>
      <c r="E9" s="171">
        <v>39.96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3" t="s">
        <v>174</v>
      </c>
      <c r="S9" s="173" t="s">
        <v>116</v>
      </c>
      <c r="T9" s="174" t="s">
        <v>116</v>
      </c>
      <c r="U9" s="159">
        <v>0.22</v>
      </c>
      <c r="V9" s="159">
        <f>ROUND(E9*U9,2)</f>
        <v>8.7899999999999991</v>
      </c>
      <c r="W9" s="159"/>
      <c r="X9" s="159" t="s">
        <v>132</v>
      </c>
      <c r="Y9" s="159" t="s">
        <v>119</v>
      </c>
      <c r="Z9" s="149"/>
      <c r="AA9" s="149"/>
      <c r="AB9" s="149"/>
      <c r="AC9" s="149"/>
      <c r="AD9" s="149"/>
      <c r="AE9" s="149"/>
      <c r="AF9" s="149"/>
      <c r="AG9" s="149" t="s">
        <v>133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 x14ac:dyDescent="0.2">
      <c r="A10" s="156"/>
      <c r="B10" s="157"/>
      <c r="C10" s="259" t="s">
        <v>175</v>
      </c>
      <c r="D10" s="260"/>
      <c r="E10" s="260"/>
      <c r="F10" s="260"/>
      <c r="G10" s="260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9"/>
      <c r="AA10" s="149"/>
      <c r="AB10" s="149"/>
      <c r="AC10" s="149"/>
      <c r="AD10" s="149"/>
      <c r="AE10" s="149"/>
      <c r="AF10" s="149"/>
      <c r="AG10" s="149" t="s">
        <v>176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75" t="str">
        <f>C10</f>
        <v>s přemístěním výkopku v příčných profilech na vzdálenost do 15 m nebo s naložením na dopravní prostředek.</v>
      </c>
      <c r="BB10" s="149"/>
      <c r="BC10" s="149"/>
      <c r="BD10" s="149"/>
      <c r="BE10" s="149"/>
      <c r="BF10" s="149"/>
      <c r="BG10" s="149"/>
      <c r="BH10" s="149"/>
    </row>
    <row r="11" spans="1:60" outlineLevel="2" x14ac:dyDescent="0.2">
      <c r="A11" s="156"/>
      <c r="B11" s="157"/>
      <c r="C11" s="191" t="s">
        <v>177</v>
      </c>
      <c r="D11" s="189"/>
      <c r="E11" s="190">
        <v>13.32</v>
      </c>
      <c r="F11" s="159"/>
      <c r="G11" s="159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9"/>
      <c r="AA11" s="149"/>
      <c r="AB11" s="149"/>
      <c r="AC11" s="149"/>
      <c r="AD11" s="149"/>
      <c r="AE11" s="149"/>
      <c r="AF11" s="149"/>
      <c r="AG11" s="149" t="s">
        <v>178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3" x14ac:dyDescent="0.2">
      <c r="A12" s="156"/>
      <c r="B12" s="157"/>
      <c r="C12" s="191" t="s">
        <v>179</v>
      </c>
      <c r="D12" s="189"/>
      <c r="E12" s="190">
        <v>26.64</v>
      </c>
      <c r="F12" s="159"/>
      <c r="G12" s="159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9"/>
      <c r="AA12" s="149"/>
      <c r="AB12" s="149"/>
      <c r="AC12" s="149"/>
      <c r="AD12" s="149"/>
      <c r="AE12" s="149"/>
      <c r="AF12" s="149"/>
      <c r="AG12" s="149" t="s">
        <v>178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68">
        <v>2</v>
      </c>
      <c r="B13" s="169" t="s">
        <v>180</v>
      </c>
      <c r="C13" s="184" t="s">
        <v>181</v>
      </c>
      <c r="D13" s="170" t="s">
        <v>173</v>
      </c>
      <c r="E13" s="171">
        <v>39.96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21</v>
      </c>
      <c r="M13" s="173">
        <f>G13*(1+L13/100)</f>
        <v>0</v>
      </c>
      <c r="N13" s="171">
        <v>0</v>
      </c>
      <c r="O13" s="171">
        <f>ROUND(E13*N13,2)</f>
        <v>0</v>
      </c>
      <c r="P13" s="171">
        <v>0</v>
      </c>
      <c r="Q13" s="171">
        <f>ROUND(E13*P13,2)</f>
        <v>0</v>
      </c>
      <c r="R13" s="173" t="s">
        <v>174</v>
      </c>
      <c r="S13" s="173" t="s">
        <v>116</v>
      </c>
      <c r="T13" s="174" t="s">
        <v>116</v>
      </c>
      <c r="U13" s="159">
        <v>0.05</v>
      </c>
      <c r="V13" s="159">
        <f>ROUND(E13*U13,2)</f>
        <v>2</v>
      </c>
      <c r="W13" s="159"/>
      <c r="X13" s="159" t="s">
        <v>132</v>
      </c>
      <c r="Y13" s="159" t="s">
        <v>119</v>
      </c>
      <c r="Z13" s="149"/>
      <c r="AA13" s="149"/>
      <c r="AB13" s="149"/>
      <c r="AC13" s="149"/>
      <c r="AD13" s="149"/>
      <c r="AE13" s="149"/>
      <c r="AF13" s="149"/>
      <c r="AG13" s="149" t="s">
        <v>133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2" x14ac:dyDescent="0.2">
      <c r="A14" s="156"/>
      <c r="B14" s="157"/>
      <c r="C14" s="191" t="s">
        <v>182</v>
      </c>
      <c r="D14" s="189"/>
      <c r="E14" s="190">
        <v>39.96</v>
      </c>
      <c r="F14" s="159"/>
      <c r="G14" s="159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9"/>
      <c r="AA14" s="149"/>
      <c r="AB14" s="149"/>
      <c r="AC14" s="149"/>
      <c r="AD14" s="149"/>
      <c r="AE14" s="149"/>
      <c r="AF14" s="149"/>
      <c r="AG14" s="149" t="s">
        <v>178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2.5" outlineLevel="1" x14ac:dyDescent="0.2">
      <c r="A15" s="168">
        <v>3</v>
      </c>
      <c r="B15" s="169" t="s">
        <v>183</v>
      </c>
      <c r="C15" s="184" t="s">
        <v>184</v>
      </c>
      <c r="D15" s="170" t="s">
        <v>173</v>
      </c>
      <c r="E15" s="171">
        <v>39.96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21</v>
      </c>
      <c r="M15" s="173">
        <f>G15*(1+L15/100)</f>
        <v>0</v>
      </c>
      <c r="N15" s="171">
        <v>0</v>
      </c>
      <c r="O15" s="171">
        <f>ROUND(E15*N15,2)</f>
        <v>0</v>
      </c>
      <c r="P15" s="171">
        <v>0</v>
      </c>
      <c r="Q15" s="171">
        <f>ROUND(E15*P15,2)</f>
        <v>0</v>
      </c>
      <c r="R15" s="173" t="s">
        <v>174</v>
      </c>
      <c r="S15" s="173" t="s">
        <v>116</v>
      </c>
      <c r="T15" s="174" t="s">
        <v>116</v>
      </c>
      <c r="U15" s="159">
        <v>0.01</v>
      </c>
      <c r="V15" s="159">
        <f>ROUND(E15*U15,2)</f>
        <v>0.4</v>
      </c>
      <c r="W15" s="159"/>
      <c r="X15" s="159" t="s">
        <v>132</v>
      </c>
      <c r="Y15" s="159" t="s">
        <v>119</v>
      </c>
      <c r="Z15" s="149"/>
      <c r="AA15" s="149"/>
      <c r="AB15" s="149"/>
      <c r="AC15" s="149"/>
      <c r="AD15" s="149"/>
      <c r="AE15" s="149"/>
      <c r="AF15" s="149"/>
      <c r="AG15" s="149" t="s">
        <v>133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2" x14ac:dyDescent="0.2">
      <c r="A16" s="156"/>
      <c r="B16" s="157"/>
      <c r="C16" s="259" t="s">
        <v>185</v>
      </c>
      <c r="D16" s="260"/>
      <c r="E16" s="260"/>
      <c r="F16" s="260"/>
      <c r="G16" s="260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9"/>
      <c r="AA16" s="149"/>
      <c r="AB16" s="149"/>
      <c r="AC16" s="149"/>
      <c r="AD16" s="149"/>
      <c r="AE16" s="149"/>
      <c r="AF16" s="149"/>
      <c r="AG16" s="149" t="s">
        <v>176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2" x14ac:dyDescent="0.2">
      <c r="A17" s="156"/>
      <c r="B17" s="157"/>
      <c r="C17" s="191" t="s">
        <v>182</v>
      </c>
      <c r="D17" s="189"/>
      <c r="E17" s="190">
        <v>39.96</v>
      </c>
      <c r="F17" s="159"/>
      <c r="G17" s="159"/>
      <c r="H17" s="159"/>
      <c r="I17" s="159"/>
      <c r="J17" s="159"/>
      <c r="K17" s="159"/>
      <c r="L17" s="159"/>
      <c r="M17" s="159"/>
      <c r="N17" s="158"/>
      <c r="O17" s="158"/>
      <c r="P17" s="158"/>
      <c r="Q17" s="158"/>
      <c r="R17" s="159"/>
      <c r="S17" s="159"/>
      <c r="T17" s="159"/>
      <c r="U17" s="159"/>
      <c r="V17" s="159"/>
      <c r="W17" s="159"/>
      <c r="X17" s="159"/>
      <c r="Y17" s="159"/>
      <c r="Z17" s="149"/>
      <c r="AA17" s="149"/>
      <c r="AB17" s="149"/>
      <c r="AC17" s="149"/>
      <c r="AD17" s="149"/>
      <c r="AE17" s="149"/>
      <c r="AF17" s="149"/>
      <c r="AG17" s="149" t="s">
        <v>178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22.5" outlineLevel="1" x14ac:dyDescent="0.2">
      <c r="A18" s="176">
        <v>4</v>
      </c>
      <c r="B18" s="177" t="s">
        <v>186</v>
      </c>
      <c r="C18" s="185" t="s">
        <v>187</v>
      </c>
      <c r="D18" s="178" t="s">
        <v>173</v>
      </c>
      <c r="E18" s="179">
        <v>39.96</v>
      </c>
      <c r="F18" s="180"/>
      <c r="G18" s="181">
        <f>ROUND(E18*F18,2)</f>
        <v>0</v>
      </c>
      <c r="H18" s="180"/>
      <c r="I18" s="181">
        <f>ROUND(E18*H18,2)</f>
        <v>0</v>
      </c>
      <c r="J18" s="180"/>
      <c r="K18" s="181">
        <f>ROUND(E18*J18,2)</f>
        <v>0</v>
      </c>
      <c r="L18" s="181">
        <v>21</v>
      </c>
      <c r="M18" s="181">
        <f>G18*(1+L18/100)</f>
        <v>0</v>
      </c>
      <c r="N18" s="179">
        <v>0</v>
      </c>
      <c r="O18" s="179">
        <f>ROUND(E18*N18,2)</f>
        <v>0</v>
      </c>
      <c r="P18" s="179">
        <v>0</v>
      </c>
      <c r="Q18" s="179">
        <f>ROUND(E18*P18,2)</f>
        <v>0</v>
      </c>
      <c r="R18" s="181" t="s">
        <v>174</v>
      </c>
      <c r="S18" s="181" t="s">
        <v>116</v>
      </c>
      <c r="T18" s="182" t="s">
        <v>116</v>
      </c>
      <c r="U18" s="159">
        <v>0.01</v>
      </c>
      <c r="V18" s="159">
        <f>ROUND(E18*U18,2)</f>
        <v>0.4</v>
      </c>
      <c r="W18" s="159"/>
      <c r="X18" s="159" t="s">
        <v>132</v>
      </c>
      <c r="Y18" s="159" t="s">
        <v>119</v>
      </c>
      <c r="Z18" s="149"/>
      <c r="AA18" s="149"/>
      <c r="AB18" s="149"/>
      <c r="AC18" s="149"/>
      <c r="AD18" s="149"/>
      <c r="AE18" s="149"/>
      <c r="AF18" s="149"/>
      <c r="AG18" s="149" t="s">
        <v>133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6">
        <v>5</v>
      </c>
      <c r="B19" s="177" t="s">
        <v>188</v>
      </c>
      <c r="C19" s="185" t="s">
        <v>189</v>
      </c>
      <c r="D19" s="178" t="s">
        <v>173</v>
      </c>
      <c r="E19" s="179">
        <v>39.96</v>
      </c>
      <c r="F19" s="180"/>
      <c r="G19" s="181">
        <f>ROUND(E19*F19,2)</f>
        <v>0</v>
      </c>
      <c r="H19" s="180"/>
      <c r="I19" s="181">
        <f>ROUND(E19*H19,2)</f>
        <v>0</v>
      </c>
      <c r="J19" s="180"/>
      <c r="K19" s="181">
        <f>ROUND(E19*J19,2)</f>
        <v>0</v>
      </c>
      <c r="L19" s="181">
        <v>21</v>
      </c>
      <c r="M19" s="181">
        <f>G19*(1+L19/100)</f>
        <v>0</v>
      </c>
      <c r="N19" s="179">
        <v>0</v>
      </c>
      <c r="O19" s="179">
        <f>ROUND(E19*N19,2)</f>
        <v>0</v>
      </c>
      <c r="P19" s="179">
        <v>0</v>
      </c>
      <c r="Q19" s="179">
        <f>ROUND(E19*P19,2)</f>
        <v>0</v>
      </c>
      <c r="R19" s="181" t="s">
        <v>174</v>
      </c>
      <c r="S19" s="181" t="s">
        <v>116</v>
      </c>
      <c r="T19" s="182" t="s">
        <v>116</v>
      </c>
      <c r="U19" s="159">
        <v>0</v>
      </c>
      <c r="V19" s="159">
        <f>ROUND(E19*U19,2)</f>
        <v>0</v>
      </c>
      <c r="W19" s="159"/>
      <c r="X19" s="159" t="s">
        <v>132</v>
      </c>
      <c r="Y19" s="159" t="s">
        <v>119</v>
      </c>
      <c r="Z19" s="149"/>
      <c r="AA19" s="149"/>
      <c r="AB19" s="149"/>
      <c r="AC19" s="149"/>
      <c r="AD19" s="149"/>
      <c r="AE19" s="149"/>
      <c r="AF19" s="149"/>
      <c r="AG19" s="149" t="s">
        <v>133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68">
        <v>6</v>
      </c>
      <c r="B20" s="169" t="s">
        <v>190</v>
      </c>
      <c r="C20" s="184" t="s">
        <v>191</v>
      </c>
      <c r="D20" s="170" t="s">
        <v>173</v>
      </c>
      <c r="E20" s="171">
        <v>13.32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21</v>
      </c>
      <c r="M20" s="173">
        <f>G20*(1+L20/100)</f>
        <v>0</v>
      </c>
      <c r="N20" s="171">
        <v>0</v>
      </c>
      <c r="O20" s="171">
        <f>ROUND(E20*N20,2)</f>
        <v>0</v>
      </c>
      <c r="P20" s="171">
        <v>0</v>
      </c>
      <c r="Q20" s="171">
        <f>ROUND(E20*P20,2)</f>
        <v>0</v>
      </c>
      <c r="R20" s="173" t="s">
        <v>174</v>
      </c>
      <c r="S20" s="173" t="s">
        <v>116</v>
      </c>
      <c r="T20" s="174" t="s">
        <v>116</v>
      </c>
      <c r="U20" s="159">
        <v>0.05</v>
      </c>
      <c r="V20" s="159">
        <f>ROUND(E20*U20,2)</f>
        <v>0.67</v>
      </c>
      <c r="W20" s="159"/>
      <c r="X20" s="159" t="s">
        <v>132</v>
      </c>
      <c r="Y20" s="159" t="s">
        <v>119</v>
      </c>
      <c r="Z20" s="149"/>
      <c r="AA20" s="149"/>
      <c r="AB20" s="149"/>
      <c r="AC20" s="149"/>
      <c r="AD20" s="149"/>
      <c r="AE20" s="149"/>
      <c r="AF20" s="149"/>
      <c r="AG20" s="149" t="s">
        <v>133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2" x14ac:dyDescent="0.2">
      <c r="A21" s="156"/>
      <c r="B21" s="157"/>
      <c r="C21" s="259" t="s">
        <v>192</v>
      </c>
      <c r="D21" s="260"/>
      <c r="E21" s="260"/>
      <c r="F21" s="260"/>
      <c r="G21" s="260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59"/>
      <c r="Z21" s="149"/>
      <c r="AA21" s="149"/>
      <c r="AB21" s="149"/>
      <c r="AC21" s="149"/>
      <c r="AD21" s="149"/>
      <c r="AE21" s="149"/>
      <c r="AF21" s="149"/>
      <c r="AG21" s="149" t="s">
        <v>176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2" x14ac:dyDescent="0.2">
      <c r="A22" s="156"/>
      <c r="B22" s="157"/>
      <c r="C22" s="191" t="s">
        <v>193</v>
      </c>
      <c r="D22" s="189"/>
      <c r="E22" s="190">
        <v>13.32</v>
      </c>
      <c r="F22" s="159"/>
      <c r="G22" s="159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59"/>
      <c r="Z22" s="149"/>
      <c r="AA22" s="149"/>
      <c r="AB22" s="149"/>
      <c r="AC22" s="149"/>
      <c r="AD22" s="149"/>
      <c r="AE22" s="149"/>
      <c r="AF22" s="149"/>
      <c r="AG22" s="149" t="s">
        <v>178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68">
        <v>7</v>
      </c>
      <c r="B23" s="169" t="s">
        <v>194</v>
      </c>
      <c r="C23" s="184" t="s">
        <v>195</v>
      </c>
      <c r="D23" s="170" t="s">
        <v>196</v>
      </c>
      <c r="E23" s="171">
        <v>29.303999999999998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21</v>
      </c>
      <c r="M23" s="173">
        <f>G23*(1+L23/100)</f>
        <v>0</v>
      </c>
      <c r="N23" s="171">
        <v>1</v>
      </c>
      <c r="O23" s="171">
        <f>ROUND(E23*N23,2)</f>
        <v>29.3</v>
      </c>
      <c r="P23" s="171">
        <v>0</v>
      </c>
      <c r="Q23" s="171">
        <f>ROUND(E23*P23,2)</f>
        <v>0</v>
      </c>
      <c r="R23" s="173"/>
      <c r="S23" s="173" t="s">
        <v>131</v>
      </c>
      <c r="T23" s="174" t="s">
        <v>117</v>
      </c>
      <c r="U23" s="159">
        <v>0</v>
      </c>
      <c r="V23" s="159">
        <f>ROUND(E23*U23,2)</f>
        <v>0</v>
      </c>
      <c r="W23" s="159"/>
      <c r="X23" s="159" t="s">
        <v>197</v>
      </c>
      <c r="Y23" s="159" t="s">
        <v>119</v>
      </c>
      <c r="Z23" s="149"/>
      <c r="AA23" s="149"/>
      <c r="AB23" s="149"/>
      <c r="AC23" s="149"/>
      <c r="AD23" s="149"/>
      <c r="AE23" s="149"/>
      <c r="AF23" s="149"/>
      <c r="AG23" s="149" t="s">
        <v>198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2" x14ac:dyDescent="0.2">
      <c r="A24" s="156"/>
      <c r="B24" s="157"/>
      <c r="C24" s="191" t="s">
        <v>199</v>
      </c>
      <c r="D24" s="189"/>
      <c r="E24" s="190">
        <v>29.303999999999998</v>
      </c>
      <c r="F24" s="159"/>
      <c r="G24" s="159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59"/>
      <c r="Z24" s="149"/>
      <c r="AA24" s="149"/>
      <c r="AB24" s="149"/>
      <c r="AC24" s="149"/>
      <c r="AD24" s="149"/>
      <c r="AE24" s="149"/>
      <c r="AF24" s="149"/>
      <c r="AG24" s="149" t="s">
        <v>178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68">
        <v>8</v>
      </c>
      <c r="B25" s="169" t="s">
        <v>200</v>
      </c>
      <c r="C25" s="184" t="s">
        <v>201</v>
      </c>
      <c r="D25" s="170" t="s">
        <v>202</v>
      </c>
      <c r="E25" s="171">
        <v>44.4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21</v>
      </c>
      <c r="M25" s="173">
        <f>G25*(1+L25/100)</f>
        <v>0</v>
      </c>
      <c r="N25" s="171">
        <v>0</v>
      </c>
      <c r="O25" s="171">
        <f>ROUND(E25*N25,2)</f>
        <v>0</v>
      </c>
      <c r="P25" s="171">
        <v>0</v>
      </c>
      <c r="Q25" s="171">
        <f>ROUND(E25*P25,2)</f>
        <v>0</v>
      </c>
      <c r="R25" s="173" t="s">
        <v>203</v>
      </c>
      <c r="S25" s="173" t="s">
        <v>116</v>
      </c>
      <c r="T25" s="174" t="s">
        <v>116</v>
      </c>
      <c r="U25" s="159">
        <v>9.0999999999999998E-2</v>
      </c>
      <c r="V25" s="159">
        <f>ROUND(E25*U25,2)</f>
        <v>4.04</v>
      </c>
      <c r="W25" s="159"/>
      <c r="X25" s="159" t="s">
        <v>132</v>
      </c>
      <c r="Y25" s="159" t="s">
        <v>119</v>
      </c>
      <c r="Z25" s="149"/>
      <c r="AA25" s="149"/>
      <c r="AB25" s="149"/>
      <c r="AC25" s="149"/>
      <c r="AD25" s="149"/>
      <c r="AE25" s="149"/>
      <c r="AF25" s="149"/>
      <c r="AG25" s="149" t="s">
        <v>133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2" x14ac:dyDescent="0.2">
      <c r="A26" s="156"/>
      <c r="B26" s="157"/>
      <c r="C26" s="191" t="s">
        <v>204</v>
      </c>
      <c r="D26" s="189"/>
      <c r="E26" s="190">
        <v>44.4</v>
      </c>
      <c r="F26" s="159"/>
      <c r="G26" s="159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9"/>
      <c r="AA26" s="149"/>
      <c r="AB26" s="149"/>
      <c r="AC26" s="149"/>
      <c r="AD26" s="149"/>
      <c r="AE26" s="149"/>
      <c r="AF26" s="149"/>
      <c r="AG26" s="149" t="s">
        <v>178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22.5" outlineLevel="1" x14ac:dyDescent="0.2">
      <c r="A27" s="168">
        <v>9</v>
      </c>
      <c r="B27" s="169" t="s">
        <v>205</v>
      </c>
      <c r="C27" s="184" t="s">
        <v>206</v>
      </c>
      <c r="D27" s="170" t="s">
        <v>202</v>
      </c>
      <c r="E27" s="171">
        <v>53.28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21</v>
      </c>
      <c r="M27" s="173">
        <f>G27*(1+L27/100)</f>
        <v>0</v>
      </c>
      <c r="N27" s="171">
        <v>2.2000000000000001E-4</v>
      </c>
      <c r="O27" s="171">
        <f>ROUND(E27*N27,2)</f>
        <v>0.01</v>
      </c>
      <c r="P27" s="171">
        <v>0</v>
      </c>
      <c r="Q27" s="171">
        <f>ROUND(E27*P27,2)</f>
        <v>0</v>
      </c>
      <c r="R27" s="173" t="s">
        <v>207</v>
      </c>
      <c r="S27" s="173" t="s">
        <v>116</v>
      </c>
      <c r="T27" s="174" t="s">
        <v>116</v>
      </c>
      <c r="U27" s="159">
        <v>0</v>
      </c>
      <c r="V27" s="159">
        <f>ROUND(E27*U27,2)</f>
        <v>0</v>
      </c>
      <c r="W27" s="159"/>
      <c r="X27" s="159" t="s">
        <v>197</v>
      </c>
      <c r="Y27" s="159" t="s">
        <v>119</v>
      </c>
      <c r="Z27" s="149"/>
      <c r="AA27" s="149"/>
      <c r="AB27" s="149"/>
      <c r="AC27" s="149"/>
      <c r="AD27" s="149"/>
      <c r="AE27" s="149"/>
      <c r="AF27" s="149"/>
      <c r="AG27" s="149" t="s">
        <v>198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2" x14ac:dyDescent="0.2">
      <c r="A28" s="156"/>
      <c r="B28" s="157"/>
      <c r="C28" s="191" t="s">
        <v>208</v>
      </c>
      <c r="D28" s="189"/>
      <c r="E28" s="190">
        <v>53.28</v>
      </c>
      <c r="F28" s="159"/>
      <c r="G28" s="159"/>
      <c r="H28" s="159"/>
      <c r="I28" s="159"/>
      <c r="J28" s="159"/>
      <c r="K28" s="159"/>
      <c r="L28" s="159"/>
      <c r="M28" s="159"/>
      <c r="N28" s="158"/>
      <c r="O28" s="158"/>
      <c r="P28" s="158"/>
      <c r="Q28" s="158"/>
      <c r="R28" s="159"/>
      <c r="S28" s="159"/>
      <c r="T28" s="159"/>
      <c r="U28" s="159"/>
      <c r="V28" s="159"/>
      <c r="W28" s="159"/>
      <c r="X28" s="159"/>
      <c r="Y28" s="159"/>
      <c r="Z28" s="149"/>
      <c r="AA28" s="149"/>
      <c r="AB28" s="149"/>
      <c r="AC28" s="149"/>
      <c r="AD28" s="149"/>
      <c r="AE28" s="149"/>
      <c r="AF28" s="149"/>
      <c r="AG28" s="149" t="s">
        <v>178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ht="22.5" outlineLevel="1" x14ac:dyDescent="0.2">
      <c r="A29" s="168">
        <v>10</v>
      </c>
      <c r="B29" s="169" t="s">
        <v>209</v>
      </c>
      <c r="C29" s="184" t="s">
        <v>210</v>
      </c>
      <c r="D29" s="170" t="s">
        <v>202</v>
      </c>
      <c r="E29" s="171">
        <v>30</v>
      </c>
      <c r="F29" s="172"/>
      <c r="G29" s="173">
        <f>ROUND(E29*F29,2)</f>
        <v>0</v>
      </c>
      <c r="H29" s="172"/>
      <c r="I29" s="173">
        <f>ROUND(E29*H29,2)</f>
        <v>0</v>
      </c>
      <c r="J29" s="172"/>
      <c r="K29" s="173">
        <f>ROUND(E29*J29,2)</f>
        <v>0</v>
      </c>
      <c r="L29" s="173">
        <v>21</v>
      </c>
      <c r="M29" s="173">
        <f>G29*(1+L29/100)</f>
        <v>0</v>
      </c>
      <c r="N29" s="171">
        <v>0</v>
      </c>
      <c r="O29" s="171">
        <f>ROUND(E29*N29,2)</f>
        <v>0</v>
      </c>
      <c r="P29" s="171">
        <v>0</v>
      </c>
      <c r="Q29" s="171">
        <f>ROUND(E29*P29,2)</f>
        <v>0</v>
      </c>
      <c r="R29" s="173" t="s">
        <v>211</v>
      </c>
      <c r="S29" s="173" t="s">
        <v>116</v>
      </c>
      <c r="T29" s="174" t="s">
        <v>116</v>
      </c>
      <c r="U29" s="159">
        <v>0.09</v>
      </c>
      <c r="V29" s="159">
        <f>ROUND(E29*U29,2)</f>
        <v>2.7</v>
      </c>
      <c r="W29" s="159"/>
      <c r="X29" s="159" t="s">
        <v>132</v>
      </c>
      <c r="Y29" s="159" t="s">
        <v>119</v>
      </c>
      <c r="Z29" s="149"/>
      <c r="AA29" s="149"/>
      <c r="AB29" s="149"/>
      <c r="AC29" s="149"/>
      <c r="AD29" s="149"/>
      <c r="AE29" s="149"/>
      <c r="AF29" s="149"/>
      <c r="AG29" s="149" t="s">
        <v>133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2" x14ac:dyDescent="0.2">
      <c r="A30" s="156"/>
      <c r="B30" s="157"/>
      <c r="C30" s="259" t="s">
        <v>212</v>
      </c>
      <c r="D30" s="260"/>
      <c r="E30" s="260"/>
      <c r="F30" s="260"/>
      <c r="G30" s="260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59"/>
      <c r="Z30" s="149"/>
      <c r="AA30" s="149"/>
      <c r="AB30" s="149"/>
      <c r="AC30" s="149"/>
      <c r="AD30" s="149"/>
      <c r="AE30" s="149"/>
      <c r="AF30" s="149"/>
      <c r="AG30" s="149" t="s">
        <v>176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ht="22.5" outlineLevel="1" x14ac:dyDescent="0.2">
      <c r="A31" s="168">
        <v>11</v>
      </c>
      <c r="B31" s="169" t="s">
        <v>213</v>
      </c>
      <c r="C31" s="184" t="s">
        <v>214</v>
      </c>
      <c r="D31" s="170" t="s">
        <v>202</v>
      </c>
      <c r="E31" s="171">
        <v>30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21</v>
      </c>
      <c r="M31" s="173">
        <f>G31*(1+L31/100)</f>
        <v>0</v>
      </c>
      <c r="N31" s="171">
        <v>0</v>
      </c>
      <c r="O31" s="171">
        <f>ROUND(E31*N31,2)</f>
        <v>0</v>
      </c>
      <c r="P31" s="171">
        <v>0</v>
      </c>
      <c r="Q31" s="171">
        <f>ROUND(E31*P31,2)</f>
        <v>0</v>
      </c>
      <c r="R31" s="173" t="s">
        <v>174</v>
      </c>
      <c r="S31" s="173" t="s">
        <v>116</v>
      </c>
      <c r="T31" s="174" t="s">
        <v>116</v>
      </c>
      <c r="U31" s="159">
        <v>0.13</v>
      </c>
      <c r="V31" s="159">
        <f>ROUND(E31*U31,2)</f>
        <v>3.9</v>
      </c>
      <c r="W31" s="159"/>
      <c r="X31" s="159" t="s">
        <v>132</v>
      </c>
      <c r="Y31" s="159" t="s">
        <v>119</v>
      </c>
      <c r="Z31" s="149"/>
      <c r="AA31" s="149"/>
      <c r="AB31" s="149"/>
      <c r="AC31" s="149"/>
      <c r="AD31" s="149"/>
      <c r="AE31" s="149"/>
      <c r="AF31" s="149"/>
      <c r="AG31" s="149" t="s">
        <v>133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ht="22.5" outlineLevel="2" x14ac:dyDescent="0.2">
      <c r="A32" s="156"/>
      <c r="B32" s="157"/>
      <c r="C32" s="259" t="s">
        <v>215</v>
      </c>
      <c r="D32" s="260"/>
      <c r="E32" s="260"/>
      <c r="F32" s="260"/>
      <c r="G32" s="260"/>
      <c r="H32" s="159"/>
      <c r="I32" s="159"/>
      <c r="J32" s="159"/>
      <c r="K32" s="159"/>
      <c r="L32" s="159"/>
      <c r="M32" s="159"/>
      <c r="N32" s="158"/>
      <c r="O32" s="158"/>
      <c r="P32" s="158"/>
      <c r="Q32" s="158"/>
      <c r="R32" s="159"/>
      <c r="S32" s="159"/>
      <c r="T32" s="159"/>
      <c r="U32" s="159"/>
      <c r="V32" s="159"/>
      <c r="W32" s="159"/>
      <c r="X32" s="159"/>
      <c r="Y32" s="159"/>
      <c r="Z32" s="149"/>
      <c r="AA32" s="149"/>
      <c r="AB32" s="149"/>
      <c r="AC32" s="149"/>
      <c r="AD32" s="149"/>
      <c r="AE32" s="149"/>
      <c r="AF32" s="149"/>
      <c r="AG32" s="149" t="s">
        <v>176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75" t="str">
        <f>C32</f>
        <v>s případným nutným přemístěním hromad nebo dočasných skládek na místo potřeby ze vzdálenosti do 30 m, v rovině nebo ve svahu do 1 : 5,</v>
      </c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68">
        <v>12</v>
      </c>
      <c r="B33" s="169" t="s">
        <v>216</v>
      </c>
      <c r="C33" s="184" t="s">
        <v>217</v>
      </c>
      <c r="D33" s="170" t="s">
        <v>173</v>
      </c>
      <c r="E33" s="171">
        <v>3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21</v>
      </c>
      <c r="M33" s="173">
        <f>G33*(1+L33/100)</f>
        <v>0</v>
      </c>
      <c r="N33" s="171">
        <v>1.67</v>
      </c>
      <c r="O33" s="171">
        <f>ROUND(E33*N33,2)</f>
        <v>5.01</v>
      </c>
      <c r="P33" s="171">
        <v>0</v>
      </c>
      <c r="Q33" s="171">
        <f>ROUND(E33*P33,2)</f>
        <v>0</v>
      </c>
      <c r="R33" s="173" t="s">
        <v>207</v>
      </c>
      <c r="S33" s="173" t="s">
        <v>116</v>
      </c>
      <c r="T33" s="174" t="s">
        <v>116</v>
      </c>
      <c r="U33" s="159">
        <v>0</v>
      </c>
      <c r="V33" s="159">
        <f>ROUND(E33*U33,2)</f>
        <v>0</v>
      </c>
      <c r="W33" s="159"/>
      <c r="X33" s="159" t="s">
        <v>197</v>
      </c>
      <c r="Y33" s="159" t="s">
        <v>119</v>
      </c>
      <c r="Z33" s="149"/>
      <c r="AA33" s="149"/>
      <c r="AB33" s="149"/>
      <c r="AC33" s="149"/>
      <c r="AD33" s="149"/>
      <c r="AE33" s="149"/>
      <c r="AF33" s="149"/>
      <c r="AG33" s="149" t="s">
        <v>198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2" x14ac:dyDescent="0.2">
      <c r="A34" s="156"/>
      <c r="B34" s="157"/>
      <c r="C34" s="191" t="s">
        <v>218</v>
      </c>
      <c r="D34" s="189"/>
      <c r="E34" s="190">
        <v>3</v>
      </c>
      <c r="F34" s="159"/>
      <c r="G34" s="159"/>
      <c r="H34" s="159"/>
      <c r="I34" s="159"/>
      <c r="J34" s="159"/>
      <c r="K34" s="159"/>
      <c r="L34" s="159"/>
      <c r="M34" s="159"/>
      <c r="N34" s="158"/>
      <c r="O34" s="158"/>
      <c r="P34" s="158"/>
      <c r="Q34" s="158"/>
      <c r="R34" s="159"/>
      <c r="S34" s="159"/>
      <c r="T34" s="159"/>
      <c r="U34" s="159"/>
      <c r="V34" s="159"/>
      <c r="W34" s="159"/>
      <c r="X34" s="159"/>
      <c r="Y34" s="159"/>
      <c r="Z34" s="149"/>
      <c r="AA34" s="149"/>
      <c r="AB34" s="149"/>
      <c r="AC34" s="149"/>
      <c r="AD34" s="149"/>
      <c r="AE34" s="149"/>
      <c r="AF34" s="149"/>
      <c r="AG34" s="149" t="s">
        <v>178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68">
        <v>13</v>
      </c>
      <c r="B35" s="169" t="s">
        <v>219</v>
      </c>
      <c r="C35" s="184" t="s">
        <v>220</v>
      </c>
      <c r="D35" s="170" t="s">
        <v>202</v>
      </c>
      <c r="E35" s="171">
        <v>30</v>
      </c>
      <c r="F35" s="172"/>
      <c r="G35" s="173">
        <f>ROUND(E35*F35,2)</f>
        <v>0</v>
      </c>
      <c r="H35" s="172"/>
      <c r="I35" s="173">
        <f>ROUND(E35*H35,2)</f>
        <v>0</v>
      </c>
      <c r="J35" s="172"/>
      <c r="K35" s="173">
        <f>ROUND(E35*J35,2)</f>
        <v>0</v>
      </c>
      <c r="L35" s="173">
        <v>21</v>
      </c>
      <c r="M35" s="173">
        <f>G35*(1+L35/100)</f>
        <v>0</v>
      </c>
      <c r="N35" s="171">
        <v>0</v>
      </c>
      <c r="O35" s="171">
        <f>ROUND(E35*N35,2)</f>
        <v>0</v>
      </c>
      <c r="P35" s="171">
        <v>0</v>
      </c>
      <c r="Q35" s="171">
        <f>ROUND(E35*P35,2)</f>
        <v>0</v>
      </c>
      <c r="R35" s="173" t="s">
        <v>211</v>
      </c>
      <c r="S35" s="173" t="s">
        <v>116</v>
      </c>
      <c r="T35" s="174" t="s">
        <v>116</v>
      </c>
      <c r="U35" s="159">
        <v>2.1000000000000001E-2</v>
      </c>
      <c r="V35" s="159">
        <f>ROUND(E35*U35,2)</f>
        <v>0.63</v>
      </c>
      <c r="W35" s="159"/>
      <c r="X35" s="159" t="s">
        <v>132</v>
      </c>
      <c r="Y35" s="159" t="s">
        <v>119</v>
      </c>
      <c r="Z35" s="149"/>
      <c r="AA35" s="149"/>
      <c r="AB35" s="149"/>
      <c r="AC35" s="149"/>
      <c r="AD35" s="149"/>
      <c r="AE35" s="149"/>
      <c r="AF35" s="149"/>
      <c r="AG35" s="149" t="s">
        <v>133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2" x14ac:dyDescent="0.2">
      <c r="A36" s="156"/>
      <c r="B36" s="157"/>
      <c r="C36" s="259" t="s">
        <v>221</v>
      </c>
      <c r="D36" s="260"/>
      <c r="E36" s="260"/>
      <c r="F36" s="260"/>
      <c r="G36" s="260"/>
      <c r="H36" s="159"/>
      <c r="I36" s="159"/>
      <c r="J36" s="159"/>
      <c r="K36" s="159"/>
      <c r="L36" s="159"/>
      <c r="M36" s="159"/>
      <c r="N36" s="158"/>
      <c r="O36" s="158"/>
      <c r="P36" s="158"/>
      <c r="Q36" s="158"/>
      <c r="R36" s="159"/>
      <c r="S36" s="159"/>
      <c r="T36" s="159"/>
      <c r="U36" s="159"/>
      <c r="V36" s="159"/>
      <c r="W36" s="159"/>
      <c r="X36" s="159"/>
      <c r="Y36" s="159"/>
      <c r="Z36" s="149"/>
      <c r="AA36" s="149"/>
      <c r="AB36" s="149"/>
      <c r="AC36" s="149"/>
      <c r="AD36" s="149"/>
      <c r="AE36" s="149"/>
      <c r="AF36" s="149"/>
      <c r="AG36" s="149" t="s">
        <v>176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76">
        <v>14</v>
      </c>
      <c r="B37" s="177" t="s">
        <v>222</v>
      </c>
      <c r="C37" s="185" t="s">
        <v>223</v>
      </c>
      <c r="D37" s="178" t="s">
        <v>202</v>
      </c>
      <c r="E37" s="179">
        <v>30</v>
      </c>
      <c r="F37" s="180"/>
      <c r="G37" s="181">
        <f>ROUND(E37*F37,2)</f>
        <v>0</v>
      </c>
      <c r="H37" s="180"/>
      <c r="I37" s="181">
        <f>ROUND(E37*H37,2)</f>
        <v>0</v>
      </c>
      <c r="J37" s="180"/>
      <c r="K37" s="181">
        <f>ROUND(E37*J37,2)</f>
        <v>0</v>
      </c>
      <c r="L37" s="181">
        <v>21</v>
      </c>
      <c r="M37" s="181">
        <f>G37*(1+L37/100)</f>
        <v>0</v>
      </c>
      <c r="N37" s="179">
        <v>0</v>
      </c>
      <c r="O37" s="179">
        <f>ROUND(E37*N37,2)</f>
        <v>0</v>
      </c>
      <c r="P37" s="179">
        <v>0</v>
      </c>
      <c r="Q37" s="179">
        <f>ROUND(E37*P37,2)</f>
        <v>0</v>
      </c>
      <c r="R37" s="181" t="s">
        <v>211</v>
      </c>
      <c r="S37" s="181" t="s">
        <v>116</v>
      </c>
      <c r="T37" s="182" t="s">
        <v>116</v>
      </c>
      <c r="U37" s="159">
        <v>1.4999999999999999E-2</v>
      </c>
      <c r="V37" s="159">
        <f>ROUND(E37*U37,2)</f>
        <v>0.45</v>
      </c>
      <c r="W37" s="159"/>
      <c r="X37" s="159" t="s">
        <v>132</v>
      </c>
      <c r="Y37" s="159" t="s">
        <v>119</v>
      </c>
      <c r="Z37" s="149"/>
      <c r="AA37" s="149"/>
      <c r="AB37" s="149"/>
      <c r="AC37" s="149"/>
      <c r="AD37" s="149"/>
      <c r="AE37" s="149"/>
      <c r="AF37" s="149"/>
      <c r="AG37" s="149" t="s">
        <v>133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76">
        <v>15</v>
      </c>
      <c r="B38" s="177" t="s">
        <v>224</v>
      </c>
      <c r="C38" s="185" t="s">
        <v>225</v>
      </c>
      <c r="D38" s="178" t="s">
        <v>202</v>
      </c>
      <c r="E38" s="179">
        <v>30</v>
      </c>
      <c r="F38" s="180"/>
      <c r="G38" s="181">
        <f>ROUND(E38*F38,2)</f>
        <v>0</v>
      </c>
      <c r="H38" s="180"/>
      <c r="I38" s="181">
        <f>ROUND(E38*H38,2)</f>
        <v>0</v>
      </c>
      <c r="J38" s="180"/>
      <c r="K38" s="181">
        <f>ROUND(E38*J38,2)</f>
        <v>0</v>
      </c>
      <c r="L38" s="181">
        <v>21</v>
      </c>
      <c r="M38" s="181">
        <f>G38*(1+L38/100)</f>
        <v>0</v>
      </c>
      <c r="N38" s="179">
        <v>0</v>
      </c>
      <c r="O38" s="179">
        <f>ROUND(E38*N38,2)</f>
        <v>0</v>
      </c>
      <c r="P38" s="179">
        <v>0</v>
      </c>
      <c r="Q38" s="179">
        <f>ROUND(E38*P38,2)</f>
        <v>0</v>
      </c>
      <c r="R38" s="181" t="s">
        <v>211</v>
      </c>
      <c r="S38" s="181" t="s">
        <v>116</v>
      </c>
      <c r="T38" s="182" t="s">
        <v>116</v>
      </c>
      <c r="U38" s="159">
        <v>1E-3</v>
      </c>
      <c r="V38" s="159">
        <f>ROUND(E38*U38,2)</f>
        <v>0.03</v>
      </c>
      <c r="W38" s="159"/>
      <c r="X38" s="159" t="s">
        <v>132</v>
      </c>
      <c r="Y38" s="159" t="s">
        <v>119</v>
      </c>
      <c r="Z38" s="149"/>
      <c r="AA38" s="149"/>
      <c r="AB38" s="149"/>
      <c r="AC38" s="149"/>
      <c r="AD38" s="149"/>
      <c r="AE38" s="149"/>
      <c r="AF38" s="149"/>
      <c r="AG38" s="149" t="s">
        <v>133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68">
        <v>16</v>
      </c>
      <c r="B39" s="169" t="s">
        <v>226</v>
      </c>
      <c r="C39" s="184" t="s">
        <v>227</v>
      </c>
      <c r="D39" s="170" t="s">
        <v>228</v>
      </c>
      <c r="E39" s="171">
        <v>0.75</v>
      </c>
      <c r="F39" s="172"/>
      <c r="G39" s="173">
        <f>ROUND(E39*F39,2)</f>
        <v>0</v>
      </c>
      <c r="H39" s="172"/>
      <c r="I39" s="173">
        <f>ROUND(E39*H39,2)</f>
        <v>0</v>
      </c>
      <c r="J39" s="172"/>
      <c r="K39" s="173">
        <f>ROUND(E39*J39,2)</f>
        <v>0</v>
      </c>
      <c r="L39" s="173">
        <v>21</v>
      </c>
      <c r="M39" s="173">
        <f>G39*(1+L39/100)</f>
        <v>0</v>
      </c>
      <c r="N39" s="171">
        <v>1E-3</v>
      </c>
      <c r="O39" s="171">
        <f>ROUND(E39*N39,2)</f>
        <v>0</v>
      </c>
      <c r="P39" s="171">
        <v>0</v>
      </c>
      <c r="Q39" s="171">
        <f>ROUND(E39*P39,2)</f>
        <v>0</v>
      </c>
      <c r="R39" s="173" t="s">
        <v>207</v>
      </c>
      <c r="S39" s="173" t="s">
        <v>116</v>
      </c>
      <c r="T39" s="174" t="s">
        <v>116</v>
      </c>
      <c r="U39" s="159">
        <v>0</v>
      </c>
      <c r="V39" s="159">
        <f>ROUND(E39*U39,2)</f>
        <v>0</v>
      </c>
      <c r="W39" s="159"/>
      <c r="X39" s="159" t="s">
        <v>197</v>
      </c>
      <c r="Y39" s="159" t="s">
        <v>119</v>
      </c>
      <c r="Z39" s="149"/>
      <c r="AA39" s="149"/>
      <c r="AB39" s="149"/>
      <c r="AC39" s="149"/>
      <c r="AD39" s="149"/>
      <c r="AE39" s="149"/>
      <c r="AF39" s="149"/>
      <c r="AG39" s="149" t="s">
        <v>198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2" x14ac:dyDescent="0.2">
      <c r="A40" s="156"/>
      <c r="B40" s="157"/>
      <c r="C40" s="191" t="s">
        <v>229</v>
      </c>
      <c r="D40" s="189"/>
      <c r="E40" s="190">
        <v>0.75</v>
      </c>
      <c r="F40" s="159"/>
      <c r="G40" s="159"/>
      <c r="H40" s="159"/>
      <c r="I40" s="159"/>
      <c r="J40" s="159"/>
      <c r="K40" s="159"/>
      <c r="L40" s="159"/>
      <c r="M40" s="159"/>
      <c r="N40" s="158"/>
      <c r="O40" s="158"/>
      <c r="P40" s="158"/>
      <c r="Q40" s="158"/>
      <c r="R40" s="159"/>
      <c r="S40" s="159"/>
      <c r="T40" s="159"/>
      <c r="U40" s="159"/>
      <c r="V40" s="159"/>
      <c r="W40" s="159"/>
      <c r="X40" s="159"/>
      <c r="Y40" s="159"/>
      <c r="Z40" s="149"/>
      <c r="AA40" s="149"/>
      <c r="AB40" s="149"/>
      <c r="AC40" s="149"/>
      <c r="AD40" s="149"/>
      <c r="AE40" s="149"/>
      <c r="AF40" s="149"/>
      <c r="AG40" s="149" t="s">
        <v>178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68">
        <v>17</v>
      </c>
      <c r="B41" s="169" t="s">
        <v>230</v>
      </c>
      <c r="C41" s="184" t="s">
        <v>231</v>
      </c>
      <c r="D41" s="170" t="s">
        <v>202</v>
      </c>
      <c r="E41" s="171">
        <v>44.4</v>
      </c>
      <c r="F41" s="172"/>
      <c r="G41" s="173">
        <f>ROUND(E41*F41,2)</f>
        <v>0</v>
      </c>
      <c r="H41" s="172"/>
      <c r="I41" s="173">
        <f>ROUND(E41*H41,2)</f>
        <v>0</v>
      </c>
      <c r="J41" s="172"/>
      <c r="K41" s="173">
        <f>ROUND(E41*J41,2)</f>
        <v>0</v>
      </c>
      <c r="L41" s="173">
        <v>21</v>
      </c>
      <c r="M41" s="173">
        <f>G41*(1+L41/100)</f>
        <v>0</v>
      </c>
      <c r="N41" s="171">
        <v>0</v>
      </c>
      <c r="O41" s="171">
        <f>ROUND(E41*N41,2)</f>
        <v>0</v>
      </c>
      <c r="P41" s="171">
        <v>0</v>
      </c>
      <c r="Q41" s="171">
        <f>ROUND(E41*P41,2)</f>
        <v>0</v>
      </c>
      <c r="R41" s="173" t="s">
        <v>174</v>
      </c>
      <c r="S41" s="173" t="s">
        <v>116</v>
      </c>
      <c r="T41" s="174" t="s">
        <v>116</v>
      </c>
      <c r="U41" s="159">
        <v>0.02</v>
      </c>
      <c r="V41" s="159">
        <f>ROUND(E41*U41,2)</f>
        <v>0.89</v>
      </c>
      <c r="W41" s="159"/>
      <c r="X41" s="159" t="s">
        <v>132</v>
      </c>
      <c r="Y41" s="159" t="s">
        <v>119</v>
      </c>
      <c r="Z41" s="149"/>
      <c r="AA41" s="149"/>
      <c r="AB41" s="149"/>
      <c r="AC41" s="149"/>
      <c r="AD41" s="149"/>
      <c r="AE41" s="149"/>
      <c r="AF41" s="149"/>
      <c r="AG41" s="149" t="s">
        <v>133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2" x14ac:dyDescent="0.2">
      <c r="A42" s="156"/>
      <c r="B42" s="157"/>
      <c r="C42" s="259" t="s">
        <v>232</v>
      </c>
      <c r="D42" s="260"/>
      <c r="E42" s="260"/>
      <c r="F42" s="260"/>
      <c r="G42" s="260"/>
      <c r="H42" s="159"/>
      <c r="I42" s="159"/>
      <c r="J42" s="159"/>
      <c r="K42" s="159"/>
      <c r="L42" s="159"/>
      <c r="M42" s="159"/>
      <c r="N42" s="158"/>
      <c r="O42" s="158"/>
      <c r="P42" s="158"/>
      <c r="Q42" s="158"/>
      <c r="R42" s="159"/>
      <c r="S42" s="159"/>
      <c r="T42" s="159"/>
      <c r="U42" s="159"/>
      <c r="V42" s="159"/>
      <c r="W42" s="159"/>
      <c r="X42" s="159"/>
      <c r="Y42" s="159"/>
      <c r="Z42" s="149"/>
      <c r="AA42" s="149"/>
      <c r="AB42" s="149"/>
      <c r="AC42" s="149"/>
      <c r="AD42" s="149"/>
      <c r="AE42" s="149"/>
      <c r="AF42" s="149"/>
      <c r="AG42" s="149" t="s">
        <v>176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2" x14ac:dyDescent="0.2">
      <c r="A43" s="156"/>
      <c r="B43" s="157"/>
      <c r="C43" s="191" t="s">
        <v>204</v>
      </c>
      <c r="D43" s="189"/>
      <c r="E43" s="190">
        <v>44.4</v>
      </c>
      <c r="F43" s="159"/>
      <c r="G43" s="159"/>
      <c r="H43" s="159"/>
      <c r="I43" s="159"/>
      <c r="J43" s="159"/>
      <c r="K43" s="159"/>
      <c r="L43" s="159"/>
      <c r="M43" s="159"/>
      <c r="N43" s="158"/>
      <c r="O43" s="158"/>
      <c r="P43" s="158"/>
      <c r="Q43" s="158"/>
      <c r="R43" s="159"/>
      <c r="S43" s="159"/>
      <c r="T43" s="159"/>
      <c r="U43" s="159"/>
      <c r="V43" s="159"/>
      <c r="W43" s="159"/>
      <c r="X43" s="159"/>
      <c r="Y43" s="159"/>
      <c r="Z43" s="149"/>
      <c r="AA43" s="149"/>
      <c r="AB43" s="149"/>
      <c r="AC43" s="149"/>
      <c r="AD43" s="149"/>
      <c r="AE43" s="149"/>
      <c r="AF43" s="149"/>
      <c r="AG43" s="149" t="s">
        <v>178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68">
        <v>18</v>
      </c>
      <c r="B44" s="169" t="s">
        <v>233</v>
      </c>
      <c r="C44" s="184" t="s">
        <v>234</v>
      </c>
      <c r="D44" s="170" t="s">
        <v>235</v>
      </c>
      <c r="E44" s="171">
        <v>1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21</v>
      </c>
      <c r="M44" s="173">
        <f>G44*(1+L44/100)</f>
        <v>0</v>
      </c>
      <c r="N44" s="171">
        <v>0</v>
      </c>
      <c r="O44" s="171">
        <f>ROUND(E44*N44,2)</f>
        <v>0</v>
      </c>
      <c r="P44" s="171">
        <v>0</v>
      </c>
      <c r="Q44" s="171">
        <f>ROUND(E44*P44,2)</f>
        <v>0</v>
      </c>
      <c r="R44" s="173" t="s">
        <v>174</v>
      </c>
      <c r="S44" s="173" t="s">
        <v>116</v>
      </c>
      <c r="T44" s="174" t="s">
        <v>116</v>
      </c>
      <c r="U44" s="159">
        <v>0.88</v>
      </c>
      <c r="V44" s="159">
        <f>ROUND(E44*U44,2)</f>
        <v>0.88</v>
      </c>
      <c r="W44" s="159"/>
      <c r="X44" s="159" t="s">
        <v>132</v>
      </c>
      <c r="Y44" s="159" t="s">
        <v>119</v>
      </c>
      <c r="Z44" s="149"/>
      <c r="AA44" s="149"/>
      <c r="AB44" s="149"/>
      <c r="AC44" s="149"/>
      <c r="AD44" s="149"/>
      <c r="AE44" s="149"/>
      <c r="AF44" s="149"/>
      <c r="AG44" s="149" t="s">
        <v>133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ht="22.5" outlineLevel="2" x14ac:dyDescent="0.2">
      <c r="A45" s="156"/>
      <c r="B45" s="157"/>
      <c r="C45" s="259" t="s">
        <v>236</v>
      </c>
      <c r="D45" s="260"/>
      <c r="E45" s="260"/>
      <c r="F45" s="260"/>
      <c r="G45" s="260"/>
      <c r="H45" s="159"/>
      <c r="I45" s="159"/>
      <c r="J45" s="159"/>
      <c r="K45" s="159"/>
      <c r="L45" s="159"/>
      <c r="M45" s="159"/>
      <c r="N45" s="158"/>
      <c r="O45" s="158"/>
      <c r="P45" s="158"/>
      <c r="Q45" s="158"/>
      <c r="R45" s="159"/>
      <c r="S45" s="159"/>
      <c r="T45" s="159"/>
      <c r="U45" s="159"/>
      <c r="V45" s="159"/>
      <c r="W45" s="159"/>
      <c r="X45" s="159"/>
      <c r="Y45" s="159"/>
      <c r="Z45" s="149"/>
      <c r="AA45" s="149"/>
      <c r="AB45" s="149"/>
      <c r="AC45" s="149"/>
      <c r="AD45" s="149"/>
      <c r="AE45" s="149"/>
      <c r="AF45" s="149"/>
      <c r="AG45" s="149" t="s">
        <v>176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75" t="str">
        <f>C45</f>
        <v>s odřezáním kmene a odvětvením, včetně případného odklizení kmene a větví na oddělené hromady na vzdálenost do 50 m nebo s naložením na dopravní prostředek,</v>
      </c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68">
        <v>19</v>
      </c>
      <c r="B46" s="169" t="s">
        <v>237</v>
      </c>
      <c r="C46" s="184" t="s">
        <v>238</v>
      </c>
      <c r="D46" s="170" t="s">
        <v>235</v>
      </c>
      <c r="E46" s="171">
        <v>1</v>
      </c>
      <c r="F46" s="172"/>
      <c r="G46" s="173">
        <f>ROUND(E46*F46,2)</f>
        <v>0</v>
      </c>
      <c r="H46" s="172"/>
      <c r="I46" s="173">
        <f>ROUND(E46*H46,2)</f>
        <v>0</v>
      </c>
      <c r="J46" s="172"/>
      <c r="K46" s="173">
        <f>ROUND(E46*J46,2)</f>
        <v>0</v>
      </c>
      <c r="L46" s="173">
        <v>21</v>
      </c>
      <c r="M46" s="173">
        <f>G46*(1+L46/100)</f>
        <v>0</v>
      </c>
      <c r="N46" s="171">
        <v>5.0000000000000002E-5</v>
      </c>
      <c r="O46" s="171">
        <f>ROUND(E46*N46,2)</f>
        <v>0</v>
      </c>
      <c r="P46" s="171">
        <v>0</v>
      </c>
      <c r="Q46" s="171">
        <f>ROUND(E46*P46,2)</f>
        <v>0</v>
      </c>
      <c r="R46" s="173" t="s">
        <v>174</v>
      </c>
      <c r="S46" s="173" t="s">
        <v>116</v>
      </c>
      <c r="T46" s="174" t="s">
        <v>116</v>
      </c>
      <c r="U46" s="159">
        <v>1.66</v>
      </c>
      <c r="V46" s="159">
        <f>ROUND(E46*U46,2)</f>
        <v>1.66</v>
      </c>
      <c r="W46" s="159"/>
      <c r="X46" s="159" t="s">
        <v>132</v>
      </c>
      <c r="Y46" s="159" t="s">
        <v>119</v>
      </c>
      <c r="Z46" s="149"/>
      <c r="AA46" s="149"/>
      <c r="AB46" s="149"/>
      <c r="AC46" s="149"/>
      <c r="AD46" s="149"/>
      <c r="AE46" s="149"/>
      <c r="AF46" s="149"/>
      <c r="AG46" s="149" t="s">
        <v>133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t="22.5" outlineLevel="2" x14ac:dyDescent="0.2">
      <c r="A47" s="156"/>
      <c r="B47" s="157"/>
      <c r="C47" s="259" t="s">
        <v>239</v>
      </c>
      <c r="D47" s="260"/>
      <c r="E47" s="260"/>
      <c r="F47" s="260"/>
      <c r="G47" s="260"/>
      <c r="H47" s="159"/>
      <c r="I47" s="159"/>
      <c r="J47" s="159"/>
      <c r="K47" s="159"/>
      <c r="L47" s="159"/>
      <c r="M47" s="159"/>
      <c r="N47" s="158"/>
      <c r="O47" s="158"/>
      <c r="P47" s="158"/>
      <c r="Q47" s="158"/>
      <c r="R47" s="159"/>
      <c r="S47" s="159"/>
      <c r="T47" s="159"/>
      <c r="U47" s="159"/>
      <c r="V47" s="159"/>
      <c r="W47" s="159"/>
      <c r="X47" s="159"/>
      <c r="Y47" s="159"/>
      <c r="Z47" s="149"/>
      <c r="AA47" s="149"/>
      <c r="AB47" s="149"/>
      <c r="AC47" s="149"/>
      <c r="AD47" s="149"/>
      <c r="AE47" s="149"/>
      <c r="AF47" s="149"/>
      <c r="AG47" s="149" t="s">
        <v>176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75" t="str">
        <f>C47</f>
        <v>s jejich vykopáním nebo vytrháním, s přesekáním kořenů a s případným nutným přemístěním pařezů na hromady do vzdálenosti do 50 m nebo s naložením na dopravní prostředek,</v>
      </c>
      <c r="BB47" s="149"/>
      <c r="BC47" s="149"/>
      <c r="BD47" s="149"/>
      <c r="BE47" s="149"/>
      <c r="BF47" s="149"/>
      <c r="BG47" s="149"/>
      <c r="BH47" s="149"/>
    </row>
    <row r="48" spans="1:60" ht="22.5" outlineLevel="1" x14ac:dyDescent="0.2">
      <c r="A48" s="168">
        <v>20</v>
      </c>
      <c r="B48" s="169" t="s">
        <v>240</v>
      </c>
      <c r="C48" s="184" t="s">
        <v>241</v>
      </c>
      <c r="D48" s="170" t="s">
        <v>235</v>
      </c>
      <c r="E48" s="171">
        <v>1</v>
      </c>
      <c r="F48" s="172"/>
      <c r="G48" s="173">
        <f>ROUND(E48*F48,2)</f>
        <v>0</v>
      </c>
      <c r="H48" s="172"/>
      <c r="I48" s="173">
        <f>ROUND(E48*H48,2)</f>
        <v>0</v>
      </c>
      <c r="J48" s="172"/>
      <c r="K48" s="173">
        <f>ROUND(E48*J48,2)</f>
        <v>0</v>
      </c>
      <c r="L48" s="173">
        <v>21</v>
      </c>
      <c r="M48" s="173">
        <f>G48*(1+L48/100)</f>
        <v>0</v>
      </c>
      <c r="N48" s="171">
        <v>0</v>
      </c>
      <c r="O48" s="171">
        <f>ROUND(E48*N48,2)</f>
        <v>0</v>
      </c>
      <c r="P48" s="171">
        <v>0</v>
      </c>
      <c r="Q48" s="171">
        <f>ROUND(E48*P48,2)</f>
        <v>0</v>
      </c>
      <c r="R48" s="173" t="s">
        <v>174</v>
      </c>
      <c r="S48" s="173" t="s">
        <v>116</v>
      </c>
      <c r="T48" s="174" t="s">
        <v>116</v>
      </c>
      <c r="U48" s="159">
        <v>6.6000000000000003E-2</v>
      </c>
      <c r="V48" s="159">
        <f>ROUND(E48*U48,2)</f>
        <v>7.0000000000000007E-2</v>
      </c>
      <c r="W48" s="159"/>
      <c r="X48" s="159" t="s">
        <v>132</v>
      </c>
      <c r="Y48" s="159" t="s">
        <v>119</v>
      </c>
      <c r="Z48" s="149"/>
      <c r="AA48" s="149"/>
      <c r="AB48" s="149"/>
      <c r="AC48" s="149"/>
      <c r="AD48" s="149"/>
      <c r="AE48" s="149"/>
      <c r="AF48" s="149"/>
      <c r="AG48" s="149" t="s">
        <v>242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2" x14ac:dyDescent="0.2">
      <c r="A49" s="156"/>
      <c r="B49" s="157"/>
      <c r="C49" s="259" t="s">
        <v>243</v>
      </c>
      <c r="D49" s="260"/>
      <c r="E49" s="260"/>
      <c r="F49" s="260"/>
      <c r="G49" s="260"/>
      <c r="H49" s="159"/>
      <c r="I49" s="159"/>
      <c r="J49" s="159"/>
      <c r="K49" s="159"/>
      <c r="L49" s="159"/>
      <c r="M49" s="159"/>
      <c r="N49" s="158"/>
      <c r="O49" s="158"/>
      <c r="P49" s="158"/>
      <c r="Q49" s="158"/>
      <c r="R49" s="159"/>
      <c r="S49" s="159"/>
      <c r="T49" s="159"/>
      <c r="U49" s="159"/>
      <c r="V49" s="159"/>
      <c r="W49" s="159"/>
      <c r="X49" s="159"/>
      <c r="Y49" s="159"/>
      <c r="Z49" s="149"/>
      <c r="AA49" s="149"/>
      <c r="AB49" s="149"/>
      <c r="AC49" s="149"/>
      <c r="AD49" s="149"/>
      <c r="AE49" s="149"/>
      <c r="AF49" s="149"/>
      <c r="AG49" s="149" t="s">
        <v>176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ht="22.5" outlineLevel="1" x14ac:dyDescent="0.2">
      <c r="A50" s="168">
        <v>21</v>
      </c>
      <c r="B50" s="169" t="s">
        <v>244</v>
      </c>
      <c r="C50" s="184" t="s">
        <v>245</v>
      </c>
      <c r="D50" s="170" t="s">
        <v>235</v>
      </c>
      <c r="E50" s="171">
        <v>1</v>
      </c>
      <c r="F50" s="172"/>
      <c r="G50" s="173">
        <f>ROUND(E50*F50,2)</f>
        <v>0</v>
      </c>
      <c r="H50" s="172"/>
      <c r="I50" s="173">
        <f>ROUND(E50*H50,2)</f>
        <v>0</v>
      </c>
      <c r="J50" s="172"/>
      <c r="K50" s="173">
        <f>ROUND(E50*J50,2)</f>
        <v>0</v>
      </c>
      <c r="L50" s="173">
        <v>21</v>
      </c>
      <c r="M50" s="173">
        <f>G50*(1+L50/100)</f>
        <v>0</v>
      </c>
      <c r="N50" s="171">
        <v>0</v>
      </c>
      <c r="O50" s="171">
        <f>ROUND(E50*N50,2)</f>
        <v>0</v>
      </c>
      <c r="P50" s="171">
        <v>0</v>
      </c>
      <c r="Q50" s="171">
        <f>ROUND(E50*P50,2)</f>
        <v>0</v>
      </c>
      <c r="R50" s="173" t="s">
        <v>174</v>
      </c>
      <c r="S50" s="173" t="s">
        <v>116</v>
      </c>
      <c r="T50" s="174" t="s">
        <v>116</v>
      </c>
      <c r="U50" s="159">
        <v>0.56999999999999995</v>
      </c>
      <c r="V50" s="159">
        <f>ROUND(E50*U50,2)</f>
        <v>0.56999999999999995</v>
      </c>
      <c r="W50" s="159"/>
      <c r="X50" s="159" t="s">
        <v>132</v>
      </c>
      <c r="Y50" s="159" t="s">
        <v>119</v>
      </c>
      <c r="Z50" s="149"/>
      <c r="AA50" s="149"/>
      <c r="AB50" s="149"/>
      <c r="AC50" s="149"/>
      <c r="AD50" s="149"/>
      <c r="AE50" s="149"/>
      <c r="AF50" s="149"/>
      <c r="AG50" s="149" t="s">
        <v>242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2" x14ac:dyDescent="0.2">
      <c r="A51" s="156"/>
      <c r="B51" s="157"/>
      <c r="C51" s="259" t="s">
        <v>243</v>
      </c>
      <c r="D51" s="260"/>
      <c r="E51" s="260"/>
      <c r="F51" s="260"/>
      <c r="G51" s="260"/>
      <c r="H51" s="159"/>
      <c r="I51" s="159"/>
      <c r="J51" s="159"/>
      <c r="K51" s="159"/>
      <c r="L51" s="159"/>
      <c r="M51" s="159"/>
      <c r="N51" s="158"/>
      <c r="O51" s="158"/>
      <c r="P51" s="158"/>
      <c r="Q51" s="158"/>
      <c r="R51" s="159"/>
      <c r="S51" s="159"/>
      <c r="T51" s="159"/>
      <c r="U51" s="159"/>
      <c r="V51" s="159"/>
      <c r="W51" s="159"/>
      <c r="X51" s="159"/>
      <c r="Y51" s="159"/>
      <c r="Z51" s="149"/>
      <c r="AA51" s="149"/>
      <c r="AB51" s="149"/>
      <c r="AC51" s="149"/>
      <c r="AD51" s="149"/>
      <c r="AE51" s="149"/>
      <c r="AF51" s="149"/>
      <c r="AG51" s="149" t="s">
        <v>176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ht="22.5" outlineLevel="1" x14ac:dyDescent="0.2">
      <c r="A52" s="168">
        <v>22</v>
      </c>
      <c r="B52" s="169" t="s">
        <v>246</v>
      </c>
      <c r="C52" s="184" t="s">
        <v>247</v>
      </c>
      <c r="D52" s="170" t="s">
        <v>235</v>
      </c>
      <c r="E52" s="171">
        <v>1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21</v>
      </c>
      <c r="M52" s="173">
        <f>G52*(1+L52/100)</f>
        <v>0</v>
      </c>
      <c r="N52" s="171">
        <v>0</v>
      </c>
      <c r="O52" s="171">
        <f>ROUND(E52*N52,2)</f>
        <v>0</v>
      </c>
      <c r="P52" s="171">
        <v>0</v>
      </c>
      <c r="Q52" s="171">
        <f>ROUND(E52*P52,2)</f>
        <v>0</v>
      </c>
      <c r="R52" s="173" t="s">
        <v>174</v>
      </c>
      <c r="S52" s="173" t="s">
        <v>116</v>
      </c>
      <c r="T52" s="174" t="s">
        <v>116</v>
      </c>
      <c r="U52" s="159">
        <v>4.4999999999999998E-2</v>
      </c>
      <c r="V52" s="159">
        <f>ROUND(E52*U52,2)</f>
        <v>0.05</v>
      </c>
      <c r="W52" s="159"/>
      <c r="X52" s="159" t="s">
        <v>132</v>
      </c>
      <c r="Y52" s="159" t="s">
        <v>119</v>
      </c>
      <c r="Z52" s="149"/>
      <c r="AA52" s="149"/>
      <c r="AB52" s="149"/>
      <c r="AC52" s="149"/>
      <c r="AD52" s="149"/>
      <c r="AE52" s="149"/>
      <c r="AF52" s="149"/>
      <c r="AG52" s="149" t="s">
        <v>242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2" x14ac:dyDescent="0.2">
      <c r="A53" s="156"/>
      <c r="B53" s="157"/>
      <c r="C53" s="259" t="s">
        <v>243</v>
      </c>
      <c r="D53" s="260"/>
      <c r="E53" s="260"/>
      <c r="F53" s="260"/>
      <c r="G53" s="260"/>
      <c r="H53" s="159"/>
      <c r="I53" s="159"/>
      <c r="J53" s="159"/>
      <c r="K53" s="159"/>
      <c r="L53" s="159"/>
      <c r="M53" s="159"/>
      <c r="N53" s="158"/>
      <c r="O53" s="158"/>
      <c r="P53" s="158"/>
      <c r="Q53" s="158"/>
      <c r="R53" s="159"/>
      <c r="S53" s="159"/>
      <c r="T53" s="159"/>
      <c r="U53" s="159"/>
      <c r="V53" s="159"/>
      <c r="W53" s="159"/>
      <c r="X53" s="159"/>
      <c r="Y53" s="159"/>
      <c r="Z53" s="149"/>
      <c r="AA53" s="149"/>
      <c r="AB53" s="149"/>
      <c r="AC53" s="149"/>
      <c r="AD53" s="149"/>
      <c r="AE53" s="149"/>
      <c r="AF53" s="149"/>
      <c r="AG53" s="149" t="s">
        <v>176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68">
        <v>23</v>
      </c>
      <c r="B54" s="169" t="s">
        <v>248</v>
      </c>
      <c r="C54" s="184" t="s">
        <v>249</v>
      </c>
      <c r="D54" s="170" t="s">
        <v>235</v>
      </c>
      <c r="E54" s="171">
        <v>1</v>
      </c>
      <c r="F54" s="172"/>
      <c r="G54" s="173">
        <f>ROUND(E54*F54,2)</f>
        <v>0</v>
      </c>
      <c r="H54" s="172"/>
      <c r="I54" s="173">
        <f>ROUND(E54*H54,2)</f>
        <v>0</v>
      </c>
      <c r="J54" s="172"/>
      <c r="K54" s="173">
        <f>ROUND(E54*J54,2)</f>
        <v>0</v>
      </c>
      <c r="L54" s="173">
        <v>21</v>
      </c>
      <c r="M54" s="173">
        <f>G54*(1+L54/100)</f>
        <v>0</v>
      </c>
      <c r="N54" s="171">
        <v>0</v>
      </c>
      <c r="O54" s="171">
        <f>ROUND(E54*N54,2)</f>
        <v>0</v>
      </c>
      <c r="P54" s="171">
        <v>0</v>
      </c>
      <c r="Q54" s="171">
        <f>ROUND(E54*P54,2)</f>
        <v>0</v>
      </c>
      <c r="R54" s="173" t="s">
        <v>174</v>
      </c>
      <c r="S54" s="173" t="s">
        <v>116</v>
      </c>
      <c r="T54" s="174" t="s">
        <v>116</v>
      </c>
      <c r="U54" s="159">
        <v>0.34899999999999998</v>
      </c>
      <c r="V54" s="159">
        <f>ROUND(E54*U54,2)</f>
        <v>0.35</v>
      </c>
      <c r="W54" s="159"/>
      <c r="X54" s="159" t="s">
        <v>132</v>
      </c>
      <c r="Y54" s="159" t="s">
        <v>119</v>
      </c>
      <c r="Z54" s="149"/>
      <c r="AA54" s="149"/>
      <c r="AB54" s="149"/>
      <c r="AC54" s="149"/>
      <c r="AD54" s="149"/>
      <c r="AE54" s="149"/>
      <c r="AF54" s="149"/>
      <c r="AG54" s="149" t="s">
        <v>242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2" x14ac:dyDescent="0.2">
      <c r="A55" s="156"/>
      <c r="B55" s="157"/>
      <c r="C55" s="259" t="s">
        <v>250</v>
      </c>
      <c r="D55" s="260"/>
      <c r="E55" s="260"/>
      <c r="F55" s="260"/>
      <c r="G55" s="260"/>
      <c r="H55" s="159"/>
      <c r="I55" s="159"/>
      <c r="J55" s="159"/>
      <c r="K55" s="159"/>
      <c r="L55" s="159"/>
      <c r="M55" s="159"/>
      <c r="N55" s="158"/>
      <c r="O55" s="158"/>
      <c r="P55" s="158"/>
      <c r="Q55" s="158"/>
      <c r="R55" s="159"/>
      <c r="S55" s="159"/>
      <c r="T55" s="159"/>
      <c r="U55" s="159"/>
      <c r="V55" s="159"/>
      <c r="W55" s="159"/>
      <c r="X55" s="159"/>
      <c r="Y55" s="159"/>
      <c r="Z55" s="149"/>
      <c r="AA55" s="149"/>
      <c r="AB55" s="149"/>
      <c r="AC55" s="149"/>
      <c r="AD55" s="149"/>
      <c r="AE55" s="149"/>
      <c r="AF55" s="149"/>
      <c r="AG55" s="149" t="s">
        <v>176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ht="22.5" outlineLevel="1" x14ac:dyDescent="0.2">
      <c r="A56" s="168">
        <v>24</v>
      </c>
      <c r="B56" s="169" t="s">
        <v>251</v>
      </c>
      <c r="C56" s="184" t="s">
        <v>252</v>
      </c>
      <c r="D56" s="170" t="s">
        <v>173</v>
      </c>
      <c r="E56" s="171">
        <v>1</v>
      </c>
      <c r="F56" s="172"/>
      <c r="G56" s="173">
        <f>ROUND(E56*F56,2)</f>
        <v>0</v>
      </c>
      <c r="H56" s="172"/>
      <c r="I56" s="173">
        <f>ROUND(E56*H56,2)</f>
        <v>0</v>
      </c>
      <c r="J56" s="172"/>
      <c r="K56" s="173">
        <f>ROUND(E56*J56,2)</f>
        <v>0</v>
      </c>
      <c r="L56" s="173">
        <v>21</v>
      </c>
      <c r="M56" s="173">
        <f>G56*(1+L56/100)</f>
        <v>0</v>
      </c>
      <c r="N56" s="171">
        <v>0</v>
      </c>
      <c r="O56" s="171">
        <f>ROUND(E56*N56,2)</f>
        <v>0</v>
      </c>
      <c r="P56" s="171">
        <v>0</v>
      </c>
      <c r="Q56" s="171">
        <f>ROUND(E56*P56,2)</f>
        <v>0</v>
      </c>
      <c r="R56" s="173" t="s">
        <v>174</v>
      </c>
      <c r="S56" s="173" t="s">
        <v>116</v>
      </c>
      <c r="T56" s="174" t="s">
        <v>116</v>
      </c>
      <c r="U56" s="159">
        <v>1.37</v>
      </c>
      <c r="V56" s="159">
        <f>ROUND(E56*U56,2)</f>
        <v>1.37</v>
      </c>
      <c r="W56" s="159"/>
      <c r="X56" s="159" t="s">
        <v>132</v>
      </c>
      <c r="Y56" s="159" t="s">
        <v>119</v>
      </c>
      <c r="Z56" s="149"/>
      <c r="AA56" s="149"/>
      <c r="AB56" s="149"/>
      <c r="AC56" s="149"/>
      <c r="AD56" s="149"/>
      <c r="AE56" s="149"/>
      <c r="AF56" s="149"/>
      <c r="AG56" s="149" t="s">
        <v>133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ht="22.5" outlineLevel="2" x14ac:dyDescent="0.2">
      <c r="A57" s="156"/>
      <c r="B57" s="157"/>
      <c r="C57" s="259" t="s">
        <v>253</v>
      </c>
      <c r="D57" s="260"/>
      <c r="E57" s="260"/>
      <c r="F57" s="260"/>
      <c r="G57" s="260"/>
      <c r="H57" s="159"/>
      <c r="I57" s="159"/>
      <c r="J57" s="159"/>
      <c r="K57" s="159"/>
      <c r="L57" s="159"/>
      <c r="M57" s="159"/>
      <c r="N57" s="158"/>
      <c r="O57" s="158"/>
      <c r="P57" s="158"/>
      <c r="Q57" s="158"/>
      <c r="R57" s="159"/>
      <c r="S57" s="159"/>
      <c r="T57" s="159"/>
      <c r="U57" s="159"/>
      <c r="V57" s="159"/>
      <c r="W57" s="159"/>
      <c r="X57" s="159"/>
      <c r="Y57" s="159"/>
      <c r="Z57" s="149"/>
      <c r="AA57" s="149"/>
      <c r="AB57" s="149"/>
      <c r="AC57" s="149"/>
      <c r="AD57" s="149"/>
      <c r="AE57" s="149"/>
      <c r="AF57" s="149"/>
      <c r="AG57" s="149" t="s">
        <v>176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75" t="str">
        <f>C57</f>
        <v>korytech vodotečí, melioračních kanálech s přemístěním suti na hromady na vzdálenost do 20 m nebo s naložením na dopravní prostředek,</v>
      </c>
      <c r="BB57" s="149"/>
      <c r="BC57" s="149"/>
      <c r="BD57" s="149"/>
      <c r="BE57" s="149"/>
      <c r="BF57" s="149"/>
      <c r="BG57" s="149"/>
      <c r="BH57" s="149"/>
    </row>
    <row r="58" spans="1:60" outlineLevel="2" x14ac:dyDescent="0.2">
      <c r="A58" s="156"/>
      <c r="B58" s="157"/>
      <c r="C58" s="191" t="s">
        <v>254</v>
      </c>
      <c r="D58" s="189"/>
      <c r="E58" s="190">
        <v>1</v>
      </c>
      <c r="F58" s="159"/>
      <c r="G58" s="159"/>
      <c r="H58" s="159"/>
      <c r="I58" s="159"/>
      <c r="J58" s="159"/>
      <c r="K58" s="159"/>
      <c r="L58" s="159"/>
      <c r="M58" s="159"/>
      <c r="N58" s="158"/>
      <c r="O58" s="158"/>
      <c r="P58" s="158"/>
      <c r="Q58" s="158"/>
      <c r="R58" s="159"/>
      <c r="S58" s="159"/>
      <c r="T58" s="159"/>
      <c r="U58" s="159"/>
      <c r="V58" s="159"/>
      <c r="W58" s="159"/>
      <c r="X58" s="159"/>
      <c r="Y58" s="159"/>
      <c r="Z58" s="149"/>
      <c r="AA58" s="149"/>
      <c r="AB58" s="149"/>
      <c r="AC58" s="149"/>
      <c r="AD58" s="149"/>
      <c r="AE58" s="149"/>
      <c r="AF58" s="149"/>
      <c r="AG58" s="149" t="s">
        <v>178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68">
        <v>25</v>
      </c>
      <c r="B59" s="169" t="s">
        <v>255</v>
      </c>
      <c r="C59" s="184" t="s">
        <v>256</v>
      </c>
      <c r="D59" s="170" t="s">
        <v>173</v>
      </c>
      <c r="E59" s="171">
        <v>6.3</v>
      </c>
      <c r="F59" s="172"/>
      <c r="G59" s="173">
        <f>ROUND(E59*F59,2)</f>
        <v>0</v>
      </c>
      <c r="H59" s="172"/>
      <c r="I59" s="173">
        <f>ROUND(E59*H59,2)</f>
        <v>0</v>
      </c>
      <c r="J59" s="172"/>
      <c r="K59" s="173">
        <f>ROUND(E59*J59,2)</f>
        <v>0</v>
      </c>
      <c r="L59" s="173">
        <v>21</v>
      </c>
      <c r="M59" s="173">
        <f>G59*(1+L59/100)</f>
        <v>0</v>
      </c>
      <c r="N59" s="171">
        <v>0</v>
      </c>
      <c r="O59" s="171">
        <f>ROUND(E59*N59,2)</f>
        <v>0</v>
      </c>
      <c r="P59" s="171">
        <v>0</v>
      </c>
      <c r="Q59" s="171">
        <f>ROUND(E59*P59,2)</f>
        <v>0</v>
      </c>
      <c r="R59" s="173" t="s">
        <v>174</v>
      </c>
      <c r="S59" s="173" t="s">
        <v>116</v>
      </c>
      <c r="T59" s="174" t="s">
        <v>116</v>
      </c>
      <c r="U59" s="159">
        <v>0.23</v>
      </c>
      <c r="V59" s="159">
        <f>ROUND(E59*U59,2)</f>
        <v>1.45</v>
      </c>
      <c r="W59" s="159"/>
      <c r="X59" s="159" t="s">
        <v>132</v>
      </c>
      <c r="Y59" s="159" t="s">
        <v>119</v>
      </c>
      <c r="Z59" s="149"/>
      <c r="AA59" s="149"/>
      <c r="AB59" s="149"/>
      <c r="AC59" s="149"/>
      <c r="AD59" s="149"/>
      <c r="AE59" s="149"/>
      <c r="AF59" s="149"/>
      <c r="AG59" s="149" t="s">
        <v>133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ht="22.5" outlineLevel="2" x14ac:dyDescent="0.2">
      <c r="A60" s="156"/>
      <c r="B60" s="157"/>
      <c r="C60" s="259" t="s">
        <v>257</v>
      </c>
      <c r="D60" s="260"/>
      <c r="E60" s="260"/>
      <c r="F60" s="260"/>
      <c r="G60" s="260"/>
      <c r="H60" s="159"/>
      <c r="I60" s="159"/>
      <c r="J60" s="159"/>
      <c r="K60" s="159"/>
      <c r="L60" s="159"/>
      <c r="M60" s="159"/>
      <c r="N60" s="158"/>
      <c r="O60" s="158"/>
      <c r="P60" s="158"/>
      <c r="Q60" s="158"/>
      <c r="R60" s="159"/>
      <c r="S60" s="159"/>
      <c r="T60" s="159"/>
      <c r="U60" s="159"/>
      <c r="V60" s="159"/>
      <c r="W60" s="159"/>
      <c r="X60" s="159"/>
      <c r="Y60" s="159"/>
      <c r="Z60" s="149"/>
      <c r="AA60" s="149"/>
      <c r="AB60" s="149"/>
      <c r="AC60" s="149"/>
      <c r="AD60" s="149"/>
      <c r="AE60" s="149"/>
      <c r="AF60" s="149"/>
      <c r="AG60" s="149" t="s">
        <v>176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75" t="str">
        <f>C60</f>
        <v>zapažených i nezapažených s urovnáním dna do předepsaného profilu a spádu, s přehozením výkopku na přilehlém terénu na vzdálenost do 3 m od podélné osy rýhy nebo s naložením výkopku na dopravní prostředek.</v>
      </c>
      <c r="BB60" s="149"/>
      <c r="BC60" s="149"/>
      <c r="BD60" s="149"/>
      <c r="BE60" s="149"/>
      <c r="BF60" s="149"/>
      <c r="BG60" s="149"/>
      <c r="BH60" s="149"/>
    </row>
    <row r="61" spans="1:60" outlineLevel="2" x14ac:dyDescent="0.2">
      <c r="A61" s="156"/>
      <c r="B61" s="157"/>
      <c r="C61" s="191" t="s">
        <v>258</v>
      </c>
      <c r="D61" s="189"/>
      <c r="E61" s="190">
        <v>6.3</v>
      </c>
      <c r="F61" s="159"/>
      <c r="G61" s="159"/>
      <c r="H61" s="159"/>
      <c r="I61" s="159"/>
      <c r="J61" s="159"/>
      <c r="K61" s="159"/>
      <c r="L61" s="159"/>
      <c r="M61" s="159"/>
      <c r="N61" s="158"/>
      <c r="O61" s="158"/>
      <c r="P61" s="158"/>
      <c r="Q61" s="158"/>
      <c r="R61" s="159"/>
      <c r="S61" s="159"/>
      <c r="T61" s="159"/>
      <c r="U61" s="159"/>
      <c r="V61" s="159"/>
      <c r="W61" s="159"/>
      <c r="X61" s="159"/>
      <c r="Y61" s="159"/>
      <c r="Z61" s="149"/>
      <c r="AA61" s="149"/>
      <c r="AB61" s="149"/>
      <c r="AC61" s="149"/>
      <c r="AD61" s="149"/>
      <c r="AE61" s="149"/>
      <c r="AF61" s="149"/>
      <c r="AG61" s="149" t="s">
        <v>178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ht="22.5" outlineLevel="1" x14ac:dyDescent="0.2">
      <c r="A62" s="168">
        <v>26</v>
      </c>
      <c r="B62" s="169" t="s">
        <v>259</v>
      </c>
      <c r="C62" s="184" t="s">
        <v>260</v>
      </c>
      <c r="D62" s="170" t="s">
        <v>173</v>
      </c>
      <c r="E62" s="171">
        <v>6.3</v>
      </c>
      <c r="F62" s="172"/>
      <c r="G62" s="173">
        <f>ROUND(E62*F62,2)</f>
        <v>0</v>
      </c>
      <c r="H62" s="172"/>
      <c r="I62" s="173">
        <f>ROUND(E62*H62,2)</f>
        <v>0</v>
      </c>
      <c r="J62" s="172"/>
      <c r="K62" s="173">
        <f>ROUND(E62*J62,2)</f>
        <v>0</v>
      </c>
      <c r="L62" s="173">
        <v>21</v>
      </c>
      <c r="M62" s="173">
        <f>G62*(1+L62/100)</f>
        <v>0</v>
      </c>
      <c r="N62" s="171">
        <v>0</v>
      </c>
      <c r="O62" s="171">
        <f>ROUND(E62*N62,2)</f>
        <v>0</v>
      </c>
      <c r="P62" s="171">
        <v>0</v>
      </c>
      <c r="Q62" s="171">
        <f>ROUND(E62*P62,2)</f>
        <v>0</v>
      </c>
      <c r="R62" s="173" t="s">
        <v>174</v>
      </c>
      <c r="S62" s="173" t="s">
        <v>116</v>
      </c>
      <c r="T62" s="174" t="s">
        <v>116</v>
      </c>
      <c r="U62" s="159">
        <v>0.20200000000000001</v>
      </c>
      <c r="V62" s="159">
        <f>ROUND(E62*U62,2)</f>
        <v>1.27</v>
      </c>
      <c r="W62" s="159"/>
      <c r="X62" s="159" t="s">
        <v>132</v>
      </c>
      <c r="Y62" s="159" t="s">
        <v>119</v>
      </c>
      <c r="Z62" s="149"/>
      <c r="AA62" s="149"/>
      <c r="AB62" s="149"/>
      <c r="AC62" s="149"/>
      <c r="AD62" s="149"/>
      <c r="AE62" s="149"/>
      <c r="AF62" s="149"/>
      <c r="AG62" s="149" t="s">
        <v>133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2" x14ac:dyDescent="0.2">
      <c r="A63" s="156"/>
      <c r="B63" s="157"/>
      <c r="C63" s="259" t="s">
        <v>261</v>
      </c>
      <c r="D63" s="260"/>
      <c r="E63" s="260"/>
      <c r="F63" s="260"/>
      <c r="G63" s="260"/>
      <c r="H63" s="159"/>
      <c r="I63" s="159"/>
      <c r="J63" s="159"/>
      <c r="K63" s="159"/>
      <c r="L63" s="159"/>
      <c r="M63" s="159"/>
      <c r="N63" s="158"/>
      <c r="O63" s="158"/>
      <c r="P63" s="158"/>
      <c r="Q63" s="158"/>
      <c r="R63" s="159"/>
      <c r="S63" s="159"/>
      <c r="T63" s="159"/>
      <c r="U63" s="159"/>
      <c r="V63" s="159"/>
      <c r="W63" s="159"/>
      <c r="X63" s="159"/>
      <c r="Y63" s="159"/>
      <c r="Z63" s="149"/>
      <c r="AA63" s="149"/>
      <c r="AB63" s="149"/>
      <c r="AC63" s="149"/>
      <c r="AD63" s="149"/>
      <c r="AE63" s="149"/>
      <c r="AF63" s="149"/>
      <c r="AG63" s="149" t="s">
        <v>176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2" x14ac:dyDescent="0.2">
      <c r="A64" s="156"/>
      <c r="B64" s="157"/>
      <c r="C64" s="191" t="s">
        <v>258</v>
      </c>
      <c r="D64" s="189"/>
      <c r="E64" s="190">
        <v>6.3</v>
      </c>
      <c r="F64" s="159"/>
      <c r="G64" s="159"/>
      <c r="H64" s="159"/>
      <c r="I64" s="159"/>
      <c r="J64" s="159"/>
      <c r="K64" s="159"/>
      <c r="L64" s="159"/>
      <c r="M64" s="159"/>
      <c r="N64" s="158"/>
      <c r="O64" s="158"/>
      <c r="P64" s="158"/>
      <c r="Q64" s="158"/>
      <c r="R64" s="159"/>
      <c r="S64" s="159"/>
      <c r="T64" s="159"/>
      <c r="U64" s="159"/>
      <c r="V64" s="159"/>
      <c r="W64" s="159"/>
      <c r="X64" s="159"/>
      <c r="Y64" s="159"/>
      <c r="Z64" s="149"/>
      <c r="AA64" s="149"/>
      <c r="AB64" s="149"/>
      <c r="AC64" s="149"/>
      <c r="AD64" s="149"/>
      <c r="AE64" s="149"/>
      <c r="AF64" s="149"/>
      <c r="AG64" s="149" t="s">
        <v>178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68">
        <v>27</v>
      </c>
      <c r="B65" s="169" t="s">
        <v>262</v>
      </c>
      <c r="C65" s="184" t="s">
        <v>263</v>
      </c>
      <c r="D65" s="170" t="s">
        <v>264</v>
      </c>
      <c r="E65" s="171">
        <v>25</v>
      </c>
      <c r="F65" s="172"/>
      <c r="G65" s="173">
        <f>ROUND(E65*F65,2)</f>
        <v>0</v>
      </c>
      <c r="H65" s="172"/>
      <c r="I65" s="173">
        <f>ROUND(E65*H65,2)</f>
        <v>0</v>
      </c>
      <c r="J65" s="172"/>
      <c r="K65" s="173">
        <f>ROUND(E65*J65,2)</f>
        <v>0</v>
      </c>
      <c r="L65" s="173">
        <v>21</v>
      </c>
      <c r="M65" s="173">
        <f>G65*(1+L65/100)</f>
        <v>0</v>
      </c>
      <c r="N65" s="171">
        <v>0</v>
      </c>
      <c r="O65" s="171">
        <f>ROUND(E65*N65,2)</f>
        <v>0</v>
      </c>
      <c r="P65" s="171">
        <v>0.27</v>
      </c>
      <c r="Q65" s="171">
        <f>ROUND(E65*P65,2)</f>
        <v>6.75</v>
      </c>
      <c r="R65" s="173" t="s">
        <v>203</v>
      </c>
      <c r="S65" s="173" t="s">
        <v>116</v>
      </c>
      <c r="T65" s="174" t="s">
        <v>116</v>
      </c>
      <c r="U65" s="159">
        <v>0.123</v>
      </c>
      <c r="V65" s="159">
        <f>ROUND(E65*U65,2)</f>
        <v>3.08</v>
      </c>
      <c r="W65" s="159"/>
      <c r="X65" s="159" t="s">
        <v>132</v>
      </c>
      <c r="Y65" s="159" t="s">
        <v>119</v>
      </c>
      <c r="Z65" s="149"/>
      <c r="AA65" s="149"/>
      <c r="AB65" s="149"/>
      <c r="AC65" s="149"/>
      <c r="AD65" s="149"/>
      <c r="AE65" s="149"/>
      <c r="AF65" s="149"/>
      <c r="AG65" s="149" t="s">
        <v>133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2" x14ac:dyDescent="0.2">
      <c r="A66" s="156"/>
      <c r="B66" s="157"/>
      <c r="C66" s="259" t="s">
        <v>265</v>
      </c>
      <c r="D66" s="260"/>
      <c r="E66" s="260"/>
      <c r="F66" s="260"/>
      <c r="G66" s="260"/>
      <c r="H66" s="159"/>
      <c r="I66" s="159"/>
      <c r="J66" s="159"/>
      <c r="K66" s="159"/>
      <c r="L66" s="159"/>
      <c r="M66" s="159"/>
      <c r="N66" s="158"/>
      <c r="O66" s="158"/>
      <c r="P66" s="158"/>
      <c r="Q66" s="158"/>
      <c r="R66" s="159"/>
      <c r="S66" s="159"/>
      <c r="T66" s="159"/>
      <c r="U66" s="159"/>
      <c r="V66" s="159"/>
      <c r="W66" s="159"/>
      <c r="X66" s="159"/>
      <c r="Y66" s="159"/>
      <c r="Z66" s="149"/>
      <c r="AA66" s="149"/>
      <c r="AB66" s="149"/>
      <c r="AC66" s="149"/>
      <c r="AD66" s="149"/>
      <c r="AE66" s="149"/>
      <c r="AF66" s="149"/>
      <c r="AG66" s="149" t="s">
        <v>176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75" t="str">
        <f>C66</f>
        <v>s vybouráním lože, s přemístěním hmot na skládku na vzdálenost do 3 m nebo naložením na dopravní prostředek</v>
      </c>
      <c r="BB66" s="149"/>
      <c r="BC66" s="149"/>
      <c r="BD66" s="149"/>
      <c r="BE66" s="149"/>
      <c r="BF66" s="149"/>
      <c r="BG66" s="149"/>
      <c r="BH66" s="149"/>
    </row>
    <row r="67" spans="1:60" outlineLevel="2" x14ac:dyDescent="0.2">
      <c r="A67" s="156"/>
      <c r="B67" s="157"/>
      <c r="C67" s="250" t="s">
        <v>266</v>
      </c>
      <c r="D67" s="251"/>
      <c r="E67" s="251"/>
      <c r="F67" s="251"/>
      <c r="G67" s="251"/>
      <c r="H67" s="159"/>
      <c r="I67" s="159"/>
      <c r="J67" s="159"/>
      <c r="K67" s="159"/>
      <c r="L67" s="159"/>
      <c r="M67" s="159"/>
      <c r="N67" s="158"/>
      <c r="O67" s="158"/>
      <c r="P67" s="158"/>
      <c r="Q67" s="158"/>
      <c r="R67" s="159"/>
      <c r="S67" s="159"/>
      <c r="T67" s="159"/>
      <c r="U67" s="159"/>
      <c r="V67" s="159"/>
      <c r="W67" s="159"/>
      <c r="X67" s="159"/>
      <c r="Y67" s="159"/>
      <c r="Z67" s="149"/>
      <c r="AA67" s="149"/>
      <c r="AB67" s="149"/>
      <c r="AC67" s="149"/>
      <c r="AD67" s="149"/>
      <c r="AE67" s="149"/>
      <c r="AF67" s="149"/>
      <c r="AG67" s="149" t="s">
        <v>121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ht="22.5" outlineLevel="1" x14ac:dyDescent="0.2">
      <c r="A68" s="168">
        <v>28</v>
      </c>
      <c r="B68" s="169" t="s">
        <v>267</v>
      </c>
      <c r="C68" s="184" t="s">
        <v>268</v>
      </c>
      <c r="D68" s="170" t="s">
        <v>202</v>
      </c>
      <c r="E68" s="171">
        <v>25</v>
      </c>
      <c r="F68" s="172"/>
      <c r="G68" s="173">
        <f>ROUND(E68*F68,2)</f>
        <v>0</v>
      </c>
      <c r="H68" s="172"/>
      <c r="I68" s="173">
        <f>ROUND(E68*H68,2)</f>
        <v>0</v>
      </c>
      <c r="J68" s="172"/>
      <c r="K68" s="173">
        <f>ROUND(E68*J68,2)</f>
        <v>0</v>
      </c>
      <c r="L68" s="173">
        <v>21</v>
      </c>
      <c r="M68" s="173">
        <f>G68*(1+L68/100)</f>
        <v>0</v>
      </c>
      <c r="N68" s="171">
        <v>0</v>
      </c>
      <c r="O68" s="171">
        <f>ROUND(E68*N68,2)</f>
        <v>0</v>
      </c>
      <c r="P68" s="171">
        <v>0.22</v>
      </c>
      <c r="Q68" s="171">
        <f>ROUND(E68*P68,2)</f>
        <v>5.5</v>
      </c>
      <c r="R68" s="173" t="s">
        <v>203</v>
      </c>
      <c r="S68" s="173" t="s">
        <v>116</v>
      </c>
      <c r="T68" s="174" t="s">
        <v>116</v>
      </c>
      <c r="U68" s="159">
        <v>0.12</v>
      </c>
      <c r="V68" s="159">
        <f>ROUND(E68*U68,2)</f>
        <v>3</v>
      </c>
      <c r="W68" s="159"/>
      <c r="X68" s="159" t="s">
        <v>132</v>
      </c>
      <c r="Y68" s="159" t="s">
        <v>119</v>
      </c>
      <c r="Z68" s="149"/>
      <c r="AA68" s="149"/>
      <c r="AB68" s="149"/>
      <c r="AC68" s="149"/>
      <c r="AD68" s="149"/>
      <c r="AE68" s="149"/>
      <c r="AF68" s="149"/>
      <c r="AG68" s="149" t="s">
        <v>133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ht="22.5" outlineLevel="2" x14ac:dyDescent="0.2">
      <c r="A69" s="156"/>
      <c r="B69" s="157"/>
      <c r="C69" s="259" t="s">
        <v>269</v>
      </c>
      <c r="D69" s="260"/>
      <c r="E69" s="260"/>
      <c r="F69" s="260"/>
      <c r="G69" s="260"/>
      <c r="H69" s="159"/>
      <c r="I69" s="159"/>
      <c r="J69" s="159"/>
      <c r="K69" s="159"/>
      <c r="L69" s="159"/>
      <c r="M69" s="159"/>
      <c r="N69" s="158"/>
      <c r="O69" s="158"/>
      <c r="P69" s="158"/>
      <c r="Q69" s="158"/>
      <c r="R69" s="159"/>
      <c r="S69" s="159"/>
      <c r="T69" s="159"/>
      <c r="U69" s="159"/>
      <c r="V69" s="159"/>
      <c r="W69" s="159"/>
      <c r="X69" s="159"/>
      <c r="Y69" s="159"/>
      <c r="Z69" s="149"/>
      <c r="AA69" s="149"/>
      <c r="AB69" s="149"/>
      <c r="AC69" s="149"/>
      <c r="AD69" s="149"/>
      <c r="AE69" s="149"/>
      <c r="AF69" s="149"/>
      <c r="AG69" s="149" t="s">
        <v>176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75" t="str">
        <f>C69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69" s="149"/>
      <c r="BC69" s="149"/>
      <c r="BD69" s="149"/>
      <c r="BE69" s="149"/>
      <c r="BF69" s="149"/>
      <c r="BG69" s="149"/>
      <c r="BH69" s="149"/>
    </row>
    <row r="70" spans="1:60" outlineLevel="2" x14ac:dyDescent="0.2">
      <c r="A70" s="156"/>
      <c r="B70" s="157"/>
      <c r="C70" s="191" t="s">
        <v>270</v>
      </c>
      <c r="D70" s="189"/>
      <c r="E70" s="190">
        <v>25</v>
      </c>
      <c r="F70" s="159"/>
      <c r="G70" s="159"/>
      <c r="H70" s="159"/>
      <c r="I70" s="159"/>
      <c r="J70" s="159"/>
      <c r="K70" s="159"/>
      <c r="L70" s="159"/>
      <c r="M70" s="159"/>
      <c r="N70" s="158"/>
      <c r="O70" s="158"/>
      <c r="P70" s="158"/>
      <c r="Q70" s="158"/>
      <c r="R70" s="159"/>
      <c r="S70" s="159"/>
      <c r="T70" s="159"/>
      <c r="U70" s="159"/>
      <c r="V70" s="159"/>
      <c r="W70" s="159"/>
      <c r="X70" s="159"/>
      <c r="Y70" s="159"/>
      <c r="Z70" s="149"/>
      <c r="AA70" s="149"/>
      <c r="AB70" s="149"/>
      <c r="AC70" s="149"/>
      <c r="AD70" s="149"/>
      <c r="AE70" s="149"/>
      <c r="AF70" s="149"/>
      <c r="AG70" s="149" t="s">
        <v>178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x14ac:dyDescent="0.2">
      <c r="A71" s="161" t="s">
        <v>111</v>
      </c>
      <c r="B71" s="162" t="s">
        <v>71</v>
      </c>
      <c r="C71" s="183" t="s">
        <v>72</v>
      </c>
      <c r="D71" s="163"/>
      <c r="E71" s="164"/>
      <c r="F71" s="165"/>
      <c r="G71" s="165">
        <f>SUMIF(AG72:AG98,"&lt;&gt;NOR",G72:G98)</f>
        <v>0</v>
      </c>
      <c r="H71" s="165"/>
      <c r="I71" s="165">
        <f>SUM(I72:I98)</f>
        <v>0</v>
      </c>
      <c r="J71" s="165"/>
      <c r="K71" s="165">
        <f>SUM(K72:K98)</f>
        <v>0</v>
      </c>
      <c r="L71" s="165"/>
      <c r="M71" s="165">
        <f>SUM(M72:M98)</f>
        <v>0</v>
      </c>
      <c r="N71" s="164"/>
      <c r="O71" s="164">
        <f>SUM(O72:O98)</f>
        <v>55.730000000000004</v>
      </c>
      <c r="P71" s="164"/>
      <c r="Q71" s="164">
        <f>SUM(Q72:Q98)</f>
        <v>0</v>
      </c>
      <c r="R71" s="165"/>
      <c r="S71" s="165"/>
      <c r="T71" s="166"/>
      <c r="U71" s="160"/>
      <c r="V71" s="160">
        <f>SUM(V72:V98)</f>
        <v>30.2</v>
      </c>
      <c r="W71" s="160"/>
      <c r="X71" s="160"/>
      <c r="Y71" s="160"/>
      <c r="AG71" t="s">
        <v>112</v>
      </c>
    </row>
    <row r="72" spans="1:60" outlineLevel="1" x14ac:dyDescent="0.2">
      <c r="A72" s="176">
        <v>29</v>
      </c>
      <c r="B72" s="177" t="s">
        <v>271</v>
      </c>
      <c r="C72" s="185" t="s">
        <v>272</v>
      </c>
      <c r="D72" s="178" t="s">
        <v>264</v>
      </c>
      <c r="E72" s="179">
        <v>13</v>
      </c>
      <c r="F72" s="180"/>
      <c r="G72" s="181">
        <f>ROUND(E72*F72,2)</f>
        <v>0</v>
      </c>
      <c r="H72" s="180"/>
      <c r="I72" s="181">
        <f>ROUND(E72*H72,2)</f>
        <v>0</v>
      </c>
      <c r="J72" s="180"/>
      <c r="K72" s="181">
        <f>ROUND(E72*J72,2)</f>
        <v>0</v>
      </c>
      <c r="L72" s="181">
        <v>21</v>
      </c>
      <c r="M72" s="181">
        <f>G72*(1+L72/100)</f>
        <v>0</v>
      </c>
      <c r="N72" s="179">
        <v>3.6000000000000002E-4</v>
      </c>
      <c r="O72" s="179">
        <f>ROUND(E72*N72,2)</f>
        <v>0</v>
      </c>
      <c r="P72" s="179">
        <v>0</v>
      </c>
      <c r="Q72" s="179">
        <f>ROUND(E72*P72,2)</f>
        <v>0</v>
      </c>
      <c r="R72" s="181" t="s">
        <v>203</v>
      </c>
      <c r="S72" s="181" t="s">
        <v>116</v>
      </c>
      <c r="T72" s="182" t="s">
        <v>116</v>
      </c>
      <c r="U72" s="159">
        <v>0.43</v>
      </c>
      <c r="V72" s="159">
        <f>ROUND(E72*U72,2)</f>
        <v>5.59</v>
      </c>
      <c r="W72" s="159"/>
      <c r="X72" s="159" t="s">
        <v>132</v>
      </c>
      <c r="Y72" s="159" t="s">
        <v>119</v>
      </c>
      <c r="Z72" s="149"/>
      <c r="AA72" s="149"/>
      <c r="AB72" s="149"/>
      <c r="AC72" s="149"/>
      <c r="AD72" s="149"/>
      <c r="AE72" s="149"/>
      <c r="AF72" s="149"/>
      <c r="AG72" s="149" t="s">
        <v>133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ht="22.5" outlineLevel="1" x14ac:dyDescent="0.2">
      <c r="A73" s="168">
        <v>30</v>
      </c>
      <c r="B73" s="169" t="s">
        <v>273</v>
      </c>
      <c r="C73" s="184" t="s">
        <v>274</v>
      </c>
      <c r="D73" s="170" t="s">
        <v>235</v>
      </c>
      <c r="E73" s="171">
        <v>22</v>
      </c>
      <c r="F73" s="172"/>
      <c r="G73" s="173">
        <f>ROUND(E73*F73,2)</f>
        <v>0</v>
      </c>
      <c r="H73" s="172"/>
      <c r="I73" s="173">
        <f>ROUND(E73*H73,2)</f>
        <v>0</v>
      </c>
      <c r="J73" s="172"/>
      <c r="K73" s="173">
        <f>ROUND(E73*J73,2)</f>
        <v>0</v>
      </c>
      <c r="L73" s="173">
        <v>21</v>
      </c>
      <c r="M73" s="173">
        <f>G73*(1+L73/100)</f>
        <v>0</v>
      </c>
      <c r="N73" s="171">
        <v>4.8300000000000003E-2</v>
      </c>
      <c r="O73" s="171">
        <f>ROUND(E73*N73,2)</f>
        <v>1.06</v>
      </c>
      <c r="P73" s="171">
        <v>0</v>
      </c>
      <c r="Q73" s="171">
        <f>ROUND(E73*P73,2)</f>
        <v>0</v>
      </c>
      <c r="R73" s="173" t="s">
        <v>207</v>
      </c>
      <c r="S73" s="173" t="s">
        <v>116</v>
      </c>
      <c r="T73" s="174" t="s">
        <v>116</v>
      </c>
      <c r="U73" s="159">
        <v>0</v>
      </c>
      <c r="V73" s="159">
        <f>ROUND(E73*U73,2)</f>
        <v>0</v>
      </c>
      <c r="W73" s="159"/>
      <c r="X73" s="159" t="s">
        <v>197</v>
      </c>
      <c r="Y73" s="159" t="s">
        <v>119</v>
      </c>
      <c r="Z73" s="149"/>
      <c r="AA73" s="149"/>
      <c r="AB73" s="149"/>
      <c r="AC73" s="149"/>
      <c r="AD73" s="149"/>
      <c r="AE73" s="149"/>
      <c r="AF73" s="149"/>
      <c r="AG73" s="149" t="s">
        <v>198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2" x14ac:dyDescent="0.2">
      <c r="A74" s="156"/>
      <c r="B74" s="157"/>
      <c r="C74" s="191" t="s">
        <v>275</v>
      </c>
      <c r="D74" s="189"/>
      <c r="E74" s="190">
        <v>22</v>
      </c>
      <c r="F74" s="159"/>
      <c r="G74" s="159"/>
      <c r="H74" s="159"/>
      <c r="I74" s="159"/>
      <c r="J74" s="159"/>
      <c r="K74" s="159"/>
      <c r="L74" s="159"/>
      <c r="M74" s="159"/>
      <c r="N74" s="158"/>
      <c r="O74" s="158"/>
      <c r="P74" s="158"/>
      <c r="Q74" s="158"/>
      <c r="R74" s="159"/>
      <c r="S74" s="159"/>
      <c r="T74" s="159"/>
      <c r="U74" s="159"/>
      <c r="V74" s="159"/>
      <c r="W74" s="159"/>
      <c r="X74" s="159"/>
      <c r="Y74" s="159"/>
      <c r="Z74" s="149"/>
      <c r="AA74" s="149"/>
      <c r="AB74" s="149"/>
      <c r="AC74" s="149"/>
      <c r="AD74" s="149"/>
      <c r="AE74" s="149"/>
      <c r="AF74" s="149"/>
      <c r="AG74" s="149" t="s">
        <v>178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ht="22.5" outlineLevel="1" x14ac:dyDescent="0.2">
      <c r="A75" s="168">
        <v>31</v>
      </c>
      <c r="B75" s="169" t="s">
        <v>276</v>
      </c>
      <c r="C75" s="184" t="s">
        <v>277</v>
      </c>
      <c r="D75" s="170" t="s">
        <v>235</v>
      </c>
      <c r="E75" s="171">
        <v>31</v>
      </c>
      <c r="F75" s="172"/>
      <c r="G75" s="173">
        <f>ROUND(E75*F75,2)</f>
        <v>0</v>
      </c>
      <c r="H75" s="172"/>
      <c r="I75" s="173">
        <f>ROUND(E75*H75,2)</f>
        <v>0</v>
      </c>
      <c r="J75" s="172"/>
      <c r="K75" s="173">
        <f>ROUND(E75*J75,2)</f>
        <v>0</v>
      </c>
      <c r="L75" s="173">
        <v>21</v>
      </c>
      <c r="M75" s="173">
        <f>G75*(1+L75/100)</f>
        <v>0</v>
      </c>
      <c r="N75" s="171">
        <v>8.1970000000000001E-2</v>
      </c>
      <c r="O75" s="171">
        <f>ROUND(E75*N75,2)</f>
        <v>2.54</v>
      </c>
      <c r="P75" s="171">
        <v>0</v>
      </c>
      <c r="Q75" s="171">
        <f>ROUND(E75*P75,2)</f>
        <v>0</v>
      </c>
      <c r="R75" s="173" t="s">
        <v>207</v>
      </c>
      <c r="S75" s="173" t="s">
        <v>116</v>
      </c>
      <c r="T75" s="174" t="s">
        <v>116</v>
      </c>
      <c r="U75" s="159">
        <v>0</v>
      </c>
      <c r="V75" s="159">
        <f>ROUND(E75*U75,2)</f>
        <v>0</v>
      </c>
      <c r="W75" s="159"/>
      <c r="X75" s="159" t="s">
        <v>197</v>
      </c>
      <c r="Y75" s="159" t="s">
        <v>119</v>
      </c>
      <c r="Z75" s="149"/>
      <c r="AA75" s="149"/>
      <c r="AB75" s="149"/>
      <c r="AC75" s="149"/>
      <c r="AD75" s="149"/>
      <c r="AE75" s="149"/>
      <c r="AF75" s="149"/>
      <c r="AG75" s="149" t="s">
        <v>198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2" x14ac:dyDescent="0.2">
      <c r="A76" s="156"/>
      <c r="B76" s="157"/>
      <c r="C76" s="191" t="s">
        <v>278</v>
      </c>
      <c r="D76" s="189"/>
      <c r="E76" s="190">
        <v>31</v>
      </c>
      <c r="F76" s="159"/>
      <c r="G76" s="159"/>
      <c r="H76" s="159"/>
      <c r="I76" s="159"/>
      <c r="J76" s="159"/>
      <c r="K76" s="159"/>
      <c r="L76" s="159"/>
      <c r="M76" s="159"/>
      <c r="N76" s="158"/>
      <c r="O76" s="158"/>
      <c r="P76" s="158"/>
      <c r="Q76" s="158"/>
      <c r="R76" s="159"/>
      <c r="S76" s="159"/>
      <c r="T76" s="159"/>
      <c r="U76" s="159"/>
      <c r="V76" s="159"/>
      <c r="W76" s="159"/>
      <c r="X76" s="159"/>
      <c r="Y76" s="159"/>
      <c r="Z76" s="149"/>
      <c r="AA76" s="149"/>
      <c r="AB76" s="149"/>
      <c r="AC76" s="149"/>
      <c r="AD76" s="149"/>
      <c r="AE76" s="149"/>
      <c r="AF76" s="149"/>
      <c r="AG76" s="149" t="s">
        <v>178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68">
        <v>32</v>
      </c>
      <c r="B77" s="169" t="s">
        <v>279</v>
      </c>
      <c r="C77" s="184" t="s">
        <v>280</v>
      </c>
      <c r="D77" s="170" t="s">
        <v>202</v>
      </c>
      <c r="E77" s="171">
        <v>37</v>
      </c>
      <c r="F77" s="172"/>
      <c r="G77" s="173">
        <f>ROUND(E77*F77,2)</f>
        <v>0</v>
      </c>
      <c r="H77" s="172"/>
      <c r="I77" s="173">
        <f>ROUND(E77*H77,2)</f>
        <v>0</v>
      </c>
      <c r="J77" s="172"/>
      <c r="K77" s="173">
        <f>ROUND(E77*J77,2)</f>
        <v>0</v>
      </c>
      <c r="L77" s="173">
        <v>21</v>
      </c>
      <c r="M77" s="173">
        <f>G77*(1+L77/100)</f>
        <v>0</v>
      </c>
      <c r="N77" s="171">
        <v>7.3899999999999993E-2</v>
      </c>
      <c r="O77" s="171">
        <f>ROUND(E77*N77,2)</f>
        <v>2.73</v>
      </c>
      <c r="P77" s="171">
        <v>0</v>
      </c>
      <c r="Q77" s="171">
        <f>ROUND(E77*P77,2)</f>
        <v>0</v>
      </c>
      <c r="R77" s="173" t="s">
        <v>203</v>
      </c>
      <c r="S77" s="173" t="s">
        <v>116</v>
      </c>
      <c r="T77" s="174" t="s">
        <v>116</v>
      </c>
      <c r="U77" s="159">
        <v>0.47799999999999998</v>
      </c>
      <c r="V77" s="159">
        <f>ROUND(E77*U77,2)</f>
        <v>17.690000000000001</v>
      </c>
      <c r="W77" s="159"/>
      <c r="X77" s="159" t="s">
        <v>132</v>
      </c>
      <c r="Y77" s="159" t="s">
        <v>119</v>
      </c>
      <c r="Z77" s="149"/>
      <c r="AA77" s="149"/>
      <c r="AB77" s="149"/>
      <c r="AC77" s="149"/>
      <c r="AD77" s="149"/>
      <c r="AE77" s="149"/>
      <c r="AF77" s="149"/>
      <c r="AG77" s="149" t="s">
        <v>133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ht="22.5" outlineLevel="2" x14ac:dyDescent="0.2">
      <c r="A78" s="156"/>
      <c r="B78" s="157"/>
      <c r="C78" s="259" t="s">
        <v>281</v>
      </c>
      <c r="D78" s="260"/>
      <c r="E78" s="260"/>
      <c r="F78" s="260"/>
      <c r="G78" s="260"/>
      <c r="H78" s="159"/>
      <c r="I78" s="159"/>
      <c r="J78" s="159"/>
      <c r="K78" s="159"/>
      <c r="L78" s="159"/>
      <c r="M78" s="159"/>
      <c r="N78" s="158"/>
      <c r="O78" s="158"/>
      <c r="P78" s="158"/>
      <c r="Q78" s="158"/>
      <c r="R78" s="159"/>
      <c r="S78" s="159"/>
      <c r="T78" s="159"/>
      <c r="U78" s="159"/>
      <c r="V78" s="159"/>
      <c r="W78" s="159"/>
      <c r="X78" s="159"/>
      <c r="Y78" s="159"/>
      <c r="Z78" s="149"/>
      <c r="AA78" s="149"/>
      <c r="AB78" s="149"/>
      <c r="AC78" s="149"/>
      <c r="AD78" s="149"/>
      <c r="AE78" s="149"/>
      <c r="AF78" s="149"/>
      <c r="AG78" s="149" t="s">
        <v>176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75" t="str">
        <f>C78</f>
        <v>s provedením lože z kameniva drceného, s vyplněním spár, s dvojitým hutněním a se smetením přebytečného materiálu na krajnici. S dodáním hmot pro lože a výplň spár.</v>
      </c>
      <c r="BB78" s="149"/>
      <c r="BC78" s="149"/>
      <c r="BD78" s="149"/>
      <c r="BE78" s="149"/>
      <c r="BF78" s="149"/>
      <c r="BG78" s="149"/>
      <c r="BH78" s="149"/>
    </row>
    <row r="79" spans="1:60" outlineLevel="2" x14ac:dyDescent="0.2">
      <c r="A79" s="156"/>
      <c r="B79" s="157"/>
      <c r="C79" s="191" t="s">
        <v>282</v>
      </c>
      <c r="D79" s="189"/>
      <c r="E79" s="190">
        <v>37</v>
      </c>
      <c r="F79" s="159"/>
      <c r="G79" s="159"/>
      <c r="H79" s="159"/>
      <c r="I79" s="159"/>
      <c r="J79" s="159"/>
      <c r="K79" s="159"/>
      <c r="L79" s="159"/>
      <c r="M79" s="159"/>
      <c r="N79" s="158"/>
      <c r="O79" s="158"/>
      <c r="P79" s="158"/>
      <c r="Q79" s="158"/>
      <c r="R79" s="159"/>
      <c r="S79" s="159"/>
      <c r="T79" s="159"/>
      <c r="U79" s="159"/>
      <c r="V79" s="159"/>
      <c r="W79" s="159"/>
      <c r="X79" s="159"/>
      <c r="Y79" s="159"/>
      <c r="Z79" s="149"/>
      <c r="AA79" s="149"/>
      <c r="AB79" s="149"/>
      <c r="AC79" s="149"/>
      <c r="AD79" s="149"/>
      <c r="AE79" s="149"/>
      <c r="AF79" s="149"/>
      <c r="AG79" s="149" t="s">
        <v>178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ht="22.5" outlineLevel="1" x14ac:dyDescent="0.2">
      <c r="A80" s="168">
        <v>33</v>
      </c>
      <c r="B80" s="169" t="s">
        <v>283</v>
      </c>
      <c r="C80" s="184" t="s">
        <v>284</v>
      </c>
      <c r="D80" s="170" t="s">
        <v>202</v>
      </c>
      <c r="E80" s="171">
        <v>38.85</v>
      </c>
      <c r="F80" s="172"/>
      <c r="G80" s="173">
        <f>ROUND(E80*F80,2)</f>
        <v>0</v>
      </c>
      <c r="H80" s="172"/>
      <c r="I80" s="173">
        <f>ROUND(E80*H80,2)</f>
        <v>0</v>
      </c>
      <c r="J80" s="172"/>
      <c r="K80" s="173">
        <f>ROUND(E80*J80,2)</f>
        <v>0</v>
      </c>
      <c r="L80" s="173">
        <v>21</v>
      </c>
      <c r="M80" s="173">
        <f>G80*(1+L80/100)</f>
        <v>0</v>
      </c>
      <c r="N80" s="171">
        <v>0.17199999999999999</v>
      </c>
      <c r="O80" s="171">
        <f>ROUND(E80*N80,2)</f>
        <v>6.68</v>
      </c>
      <c r="P80" s="171">
        <v>0</v>
      </c>
      <c r="Q80" s="171">
        <f>ROUND(E80*P80,2)</f>
        <v>0</v>
      </c>
      <c r="R80" s="173" t="s">
        <v>207</v>
      </c>
      <c r="S80" s="173" t="s">
        <v>116</v>
      </c>
      <c r="T80" s="174" t="s">
        <v>116</v>
      </c>
      <c r="U80" s="159">
        <v>0</v>
      </c>
      <c r="V80" s="159">
        <f>ROUND(E80*U80,2)</f>
        <v>0</v>
      </c>
      <c r="W80" s="159"/>
      <c r="X80" s="159" t="s">
        <v>197</v>
      </c>
      <c r="Y80" s="159" t="s">
        <v>119</v>
      </c>
      <c r="Z80" s="149"/>
      <c r="AA80" s="149"/>
      <c r="AB80" s="149"/>
      <c r="AC80" s="149"/>
      <c r="AD80" s="149"/>
      <c r="AE80" s="149"/>
      <c r="AF80" s="149"/>
      <c r="AG80" s="149" t="s">
        <v>198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2" x14ac:dyDescent="0.2">
      <c r="A81" s="156"/>
      <c r="B81" s="157"/>
      <c r="C81" s="191" t="s">
        <v>285</v>
      </c>
      <c r="D81" s="189"/>
      <c r="E81" s="190">
        <v>38.85</v>
      </c>
      <c r="F81" s="159"/>
      <c r="G81" s="159"/>
      <c r="H81" s="159"/>
      <c r="I81" s="159"/>
      <c r="J81" s="159"/>
      <c r="K81" s="159"/>
      <c r="L81" s="159"/>
      <c r="M81" s="159"/>
      <c r="N81" s="158"/>
      <c r="O81" s="158"/>
      <c r="P81" s="158"/>
      <c r="Q81" s="158"/>
      <c r="R81" s="159"/>
      <c r="S81" s="159"/>
      <c r="T81" s="159"/>
      <c r="U81" s="159"/>
      <c r="V81" s="159"/>
      <c r="W81" s="159"/>
      <c r="X81" s="159"/>
      <c r="Y81" s="159"/>
      <c r="Z81" s="149"/>
      <c r="AA81" s="149"/>
      <c r="AB81" s="149"/>
      <c r="AC81" s="149"/>
      <c r="AD81" s="149"/>
      <c r="AE81" s="149"/>
      <c r="AF81" s="149"/>
      <c r="AG81" s="149" t="s">
        <v>178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68">
        <v>34</v>
      </c>
      <c r="B82" s="169" t="s">
        <v>286</v>
      </c>
      <c r="C82" s="184" t="s">
        <v>287</v>
      </c>
      <c r="D82" s="170" t="s">
        <v>202</v>
      </c>
      <c r="E82" s="171">
        <v>37</v>
      </c>
      <c r="F82" s="172"/>
      <c r="G82" s="173">
        <f>ROUND(E82*F82,2)</f>
        <v>0</v>
      </c>
      <c r="H82" s="172"/>
      <c r="I82" s="173">
        <f>ROUND(E82*H82,2)</f>
        <v>0</v>
      </c>
      <c r="J82" s="172"/>
      <c r="K82" s="173">
        <f>ROUND(E82*J82,2)</f>
        <v>0</v>
      </c>
      <c r="L82" s="173">
        <v>21</v>
      </c>
      <c r="M82" s="173">
        <f>G82*(1+L82/100)</f>
        <v>0</v>
      </c>
      <c r="N82" s="171">
        <v>0.215</v>
      </c>
      <c r="O82" s="171">
        <f>ROUND(E82*N82,2)</f>
        <v>7.96</v>
      </c>
      <c r="P82" s="171">
        <v>0</v>
      </c>
      <c r="Q82" s="171">
        <f>ROUND(E82*P82,2)</f>
        <v>0</v>
      </c>
      <c r="R82" s="173" t="s">
        <v>203</v>
      </c>
      <c r="S82" s="173" t="s">
        <v>116</v>
      </c>
      <c r="T82" s="174" t="s">
        <v>116</v>
      </c>
      <c r="U82" s="159">
        <v>0.03</v>
      </c>
      <c r="V82" s="159">
        <f>ROUND(E82*U82,2)</f>
        <v>1.1100000000000001</v>
      </c>
      <c r="W82" s="159"/>
      <c r="X82" s="159" t="s">
        <v>132</v>
      </c>
      <c r="Y82" s="159" t="s">
        <v>119</v>
      </c>
      <c r="Z82" s="149"/>
      <c r="AA82" s="149"/>
      <c r="AB82" s="149"/>
      <c r="AC82" s="149"/>
      <c r="AD82" s="149"/>
      <c r="AE82" s="149"/>
      <c r="AF82" s="149"/>
      <c r="AG82" s="149" t="s">
        <v>133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2" x14ac:dyDescent="0.2">
      <c r="A83" s="156"/>
      <c r="B83" s="157"/>
      <c r="C83" s="259" t="s">
        <v>288</v>
      </c>
      <c r="D83" s="260"/>
      <c r="E83" s="260"/>
      <c r="F83" s="260"/>
      <c r="G83" s="260"/>
      <c r="H83" s="159"/>
      <c r="I83" s="159"/>
      <c r="J83" s="159"/>
      <c r="K83" s="159"/>
      <c r="L83" s="159"/>
      <c r="M83" s="159"/>
      <c r="N83" s="158"/>
      <c r="O83" s="158"/>
      <c r="P83" s="158"/>
      <c r="Q83" s="158"/>
      <c r="R83" s="159"/>
      <c r="S83" s="159"/>
      <c r="T83" s="159"/>
      <c r="U83" s="159"/>
      <c r="V83" s="159"/>
      <c r="W83" s="159"/>
      <c r="X83" s="159"/>
      <c r="Y83" s="159"/>
      <c r="Z83" s="149"/>
      <c r="AA83" s="149"/>
      <c r="AB83" s="149"/>
      <c r="AC83" s="149"/>
      <c r="AD83" s="149"/>
      <c r="AE83" s="149"/>
      <c r="AF83" s="149"/>
      <c r="AG83" s="149" t="s">
        <v>176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2" x14ac:dyDescent="0.2">
      <c r="A84" s="156"/>
      <c r="B84" s="157"/>
      <c r="C84" s="191" t="s">
        <v>282</v>
      </c>
      <c r="D84" s="189"/>
      <c r="E84" s="190">
        <v>37</v>
      </c>
      <c r="F84" s="159"/>
      <c r="G84" s="159"/>
      <c r="H84" s="159"/>
      <c r="I84" s="159"/>
      <c r="J84" s="159"/>
      <c r="K84" s="159"/>
      <c r="L84" s="159"/>
      <c r="M84" s="159"/>
      <c r="N84" s="158"/>
      <c r="O84" s="158"/>
      <c r="P84" s="158"/>
      <c r="Q84" s="158"/>
      <c r="R84" s="159"/>
      <c r="S84" s="159"/>
      <c r="T84" s="159"/>
      <c r="U84" s="159"/>
      <c r="V84" s="159"/>
      <c r="W84" s="159"/>
      <c r="X84" s="159"/>
      <c r="Y84" s="159"/>
      <c r="Z84" s="149"/>
      <c r="AA84" s="149"/>
      <c r="AB84" s="149"/>
      <c r="AC84" s="149"/>
      <c r="AD84" s="149"/>
      <c r="AE84" s="149"/>
      <c r="AF84" s="149"/>
      <c r="AG84" s="149" t="s">
        <v>178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68">
        <v>35</v>
      </c>
      <c r="B85" s="169" t="s">
        <v>289</v>
      </c>
      <c r="C85" s="184" t="s">
        <v>290</v>
      </c>
      <c r="D85" s="170" t="s">
        <v>202</v>
      </c>
      <c r="E85" s="171">
        <v>44.4</v>
      </c>
      <c r="F85" s="172"/>
      <c r="G85" s="173">
        <f>ROUND(E85*F85,2)</f>
        <v>0</v>
      </c>
      <c r="H85" s="172"/>
      <c r="I85" s="173">
        <f>ROUND(E85*H85,2)</f>
        <v>0</v>
      </c>
      <c r="J85" s="172"/>
      <c r="K85" s="173">
        <f>ROUND(E85*J85,2)</f>
        <v>0</v>
      </c>
      <c r="L85" s="173">
        <v>21</v>
      </c>
      <c r="M85" s="173">
        <f>G85*(1+L85/100)</f>
        <v>0</v>
      </c>
      <c r="N85" s="171">
        <v>0.43</v>
      </c>
      <c r="O85" s="171">
        <f>ROUND(E85*N85,2)</f>
        <v>19.09</v>
      </c>
      <c r="P85" s="171">
        <v>0</v>
      </c>
      <c r="Q85" s="171">
        <f>ROUND(E85*P85,2)</f>
        <v>0</v>
      </c>
      <c r="R85" s="173" t="s">
        <v>203</v>
      </c>
      <c r="S85" s="173" t="s">
        <v>116</v>
      </c>
      <c r="T85" s="174" t="s">
        <v>116</v>
      </c>
      <c r="U85" s="159">
        <v>0.03</v>
      </c>
      <c r="V85" s="159">
        <f>ROUND(E85*U85,2)</f>
        <v>1.33</v>
      </c>
      <c r="W85" s="159"/>
      <c r="X85" s="159" t="s">
        <v>132</v>
      </c>
      <c r="Y85" s="159" t="s">
        <v>119</v>
      </c>
      <c r="Z85" s="149"/>
      <c r="AA85" s="149"/>
      <c r="AB85" s="149"/>
      <c r="AC85" s="149"/>
      <c r="AD85" s="149"/>
      <c r="AE85" s="149"/>
      <c r="AF85" s="149"/>
      <c r="AG85" s="149" t="s">
        <v>133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2" x14ac:dyDescent="0.2">
      <c r="A86" s="156"/>
      <c r="B86" s="157"/>
      <c r="C86" s="259" t="s">
        <v>288</v>
      </c>
      <c r="D86" s="260"/>
      <c r="E86" s="260"/>
      <c r="F86" s="260"/>
      <c r="G86" s="260"/>
      <c r="H86" s="159"/>
      <c r="I86" s="159"/>
      <c r="J86" s="159"/>
      <c r="K86" s="159"/>
      <c r="L86" s="159"/>
      <c r="M86" s="159"/>
      <c r="N86" s="158"/>
      <c r="O86" s="158"/>
      <c r="P86" s="158"/>
      <c r="Q86" s="158"/>
      <c r="R86" s="159"/>
      <c r="S86" s="159"/>
      <c r="T86" s="159"/>
      <c r="U86" s="159"/>
      <c r="V86" s="159"/>
      <c r="W86" s="159"/>
      <c r="X86" s="159"/>
      <c r="Y86" s="159"/>
      <c r="Z86" s="149"/>
      <c r="AA86" s="149"/>
      <c r="AB86" s="149"/>
      <c r="AC86" s="149"/>
      <c r="AD86" s="149"/>
      <c r="AE86" s="149"/>
      <c r="AF86" s="149"/>
      <c r="AG86" s="149" t="s">
        <v>176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2" x14ac:dyDescent="0.2">
      <c r="A87" s="156"/>
      <c r="B87" s="157"/>
      <c r="C87" s="191" t="s">
        <v>291</v>
      </c>
      <c r="D87" s="189"/>
      <c r="E87" s="190">
        <v>44.4</v>
      </c>
      <c r="F87" s="159"/>
      <c r="G87" s="159"/>
      <c r="H87" s="159"/>
      <c r="I87" s="159"/>
      <c r="J87" s="159"/>
      <c r="K87" s="159"/>
      <c r="L87" s="159"/>
      <c r="M87" s="159"/>
      <c r="N87" s="158"/>
      <c r="O87" s="158"/>
      <c r="P87" s="158"/>
      <c r="Q87" s="158"/>
      <c r="R87" s="159"/>
      <c r="S87" s="159"/>
      <c r="T87" s="159"/>
      <c r="U87" s="159"/>
      <c r="V87" s="159"/>
      <c r="W87" s="159"/>
      <c r="X87" s="159"/>
      <c r="Y87" s="159"/>
      <c r="Z87" s="149"/>
      <c r="AA87" s="149"/>
      <c r="AB87" s="149"/>
      <c r="AC87" s="149"/>
      <c r="AD87" s="149"/>
      <c r="AE87" s="149"/>
      <c r="AF87" s="149"/>
      <c r="AG87" s="149" t="s">
        <v>178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68">
        <v>36</v>
      </c>
      <c r="B88" s="169" t="s">
        <v>292</v>
      </c>
      <c r="C88" s="184" t="s">
        <v>293</v>
      </c>
      <c r="D88" s="170" t="s">
        <v>202</v>
      </c>
      <c r="E88" s="171">
        <v>44.4</v>
      </c>
      <c r="F88" s="172"/>
      <c r="G88" s="173">
        <f>ROUND(E88*F88,2)</f>
        <v>0</v>
      </c>
      <c r="H88" s="172"/>
      <c r="I88" s="173">
        <f>ROUND(E88*H88,2)</f>
        <v>0</v>
      </c>
      <c r="J88" s="172"/>
      <c r="K88" s="173">
        <f>ROUND(E88*J88,2)</f>
        <v>0</v>
      </c>
      <c r="L88" s="173">
        <v>21</v>
      </c>
      <c r="M88" s="173">
        <f>G88*(1+L88/100)</f>
        <v>0</v>
      </c>
      <c r="N88" s="171">
        <v>0.2024</v>
      </c>
      <c r="O88" s="171">
        <f>ROUND(E88*N88,2)</f>
        <v>8.99</v>
      </c>
      <c r="P88" s="171">
        <v>0</v>
      </c>
      <c r="Q88" s="171">
        <f>ROUND(E88*P88,2)</f>
        <v>0</v>
      </c>
      <c r="R88" s="173" t="s">
        <v>203</v>
      </c>
      <c r="S88" s="173" t="s">
        <v>116</v>
      </c>
      <c r="T88" s="174" t="s">
        <v>116</v>
      </c>
      <c r="U88" s="159">
        <v>0.03</v>
      </c>
      <c r="V88" s="159">
        <f>ROUND(E88*U88,2)</f>
        <v>1.33</v>
      </c>
      <c r="W88" s="159"/>
      <c r="X88" s="159" t="s">
        <v>132</v>
      </c>
      <c r="Y88" s="159" t="s">
        <v>119</v>
      </c>
      <c r="Z88" s="149"/>
      <c r="AA88" s="149"/>
      <c r="AB88" s="149"/>
      <c r="AC88" s="149"/>
      <c r="AD88" s="149"/>
      <c r="AE88" s="149"/>
      <c r="AF88" s="149"/>
      <c r="AG88" s="149" t="s">
        <v>133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2" x14ac:dyDescent="0.2">
      <c r="A89" s="156"/>
      <c r="B89" s="157"/>
      <c r="C89" s="259" t="s">
        <v>294</v>
      </c>
      <c r="D89" s="260"/>
      <c r="E89" s="260"/>
      <c r="F89" s="260"/>
      <c r="G89" s="260"/>
      <c r="H89" s="159"/>
      <c r="I89" s="159"/>
      <c r="J89" s="159"/>
      <c r="K89" s="159"/>
      <c r="L89" s="159"/>
      <c r="M89" s="159"/>
      <c r="N89" s="158"/>
      <c r="O89" s="158"/>
      <c r="P89" s="158"/>
      <c r="Q89" s="158"/>
      <c r="R89" s="159"/>
      <c r="S89" s="159"/>
      <c r="T89" s="159"/>
      <c r="U89" s="159"/>
      <c r="V89" s="159"/>
      <c r="W89" s="159"/>
      <c r="X89" s="159"/>
      <c r="Y89" s="159"/>
      <c r="Z89" s="149"/>
      <c r="AA89" s="149"/>
      <c r="AB89" s="149"/>
      <c r="AC89" s="149"/>
      <c r="AD89" s="149"/>
      <c r="AE89" s="149"/>
      <c r="AF89" s="149"/>
      <c r="AG89" s="149" t="s">
        <v>176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2" x14ac:dyDescent="0.2">
      <c r="A90" s="156"/>
      <c r="B90" s="157"/>
      <c r="C90" s="191" t="s">
        <v>291</v>
      </c>
      <c r="D90" s="189"/>
      <c r="E90" s="190">
        <v>44.4</v>
      </c>
      <c r="F90" s="159"/>
      <c r="G90" s="159"/>
      <c r="H90" s="159"/>
      <c r="I90" s="159"/>
      <c r="J90" s="159"/>
      <c r="K90" s="159"/>
      <c r="L90" s="159"/>
      <c r="M90" s="159"/>
      <c r="N90" s="158"/>
      <c r="O90" s="158"/>
      <c r="P90" s="158"/>
      <c r="Q90" s="158"/>
      <c r="R90" s="159"/>
      <c r="S90" s="159"/>
      <c r="T90" s="159"/>
      <c r="U90" s="159"/>
      <c r="V90" s="159"/>
      <c r="W90" s="159"/>
      <c r="X90" s="159"/>
      <c r="Y90" s="159"/>
      <c r="Z90" s="149"/>
      <c r="AA90" s="149"/>
      <c r="AB90" s="149"/>
      <c r="AC90" s="149"/>
      <c r="AD90" s="149"/>
      <c r="AE90" s="149"/>
      <c r="AF90" s="149"/>
      <c r="AG90" s="149" t="s">
        <v>178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ht="22.5" outlineLevel="1" x14ac:dyDescent="0.2">
      <c r="A91" s="168">
        <v>37</v>
      </c>
      <c r="B91" s="169" t="s">
        <v>295</v>
      </c>
      <c r="C91" s="184" t="s">
        <v>296</v>
      </c>
      <c r="D91" s="170" t="s">
        <v>202</v>
      </c>
      <c r="E91" s="171">
        <v>25</v>
      </c>
      <c r="F91" s="172"/>
      <c r="G91" s="173">
        <f>ROUND(E91*F91,2)</f>
        <v>0</v>
      </c>
      <c r="H91" s="172"/>
      <c r="I91" s="173">
        <f>ROUND(E91*H91,2)</f>
        <v>0</v>
      </c>
      <c r="J91" s="172"/>
      <c r="K91" s="173">
        <f>ROUND(E91*J91,2)</f>
        <v>0</v>
      </c>
      <c r="L91" s="173">
        <v>21</v>
      </c>
      <c r="M91" s="173">
        <f>G91*(1+L91/100)</f>
        <v>0</v>
      </c>
      <c r="N91" s="171">
        <v>0.10141</v>
      </c>
      <c r="O91" s="171">
        <f>ROUND(E91*N91,2)</f>
        <v>2.54</v>
      </c>
      <c r="P91" s="171">
        <v>0</v>
      </c>
      <c r="Q91" s="171">
        <f>ROUND(E91*P91,2)</f>
        <v>0</v>
      </c>
      <c r="R91" s="173" t="s">
        <v>203</v>
      </c>
      <c r="S91" s="173" t="s">
        <v>116</v>
      </c>
      <c r="T91" s="174" t="s">
        <v>116</v>
      </c>
      <c r="U91" s="159">
        <v>0.06</v>
      </c>
      <c r="V91" s="159">
        <f>ROUND(E91*U91,2)</f>
        <v>1.5</v>
      </c>
      <c r="W91" s="159"/>
      <c r="X91" s="159" t="s">
        <v>132</v>
      </c>
      <c r="Y91" s="159" t="s">
        <v>119</v>
      </c>
      <c r="Z91" s="149"/>
      <c r="AA91" s="149"/>
      <c r="AB91" s="149"/>
      <c r="AC91" s="149"/>
      <c r="AD91" s="149"/>
      <c r="AE91" s="149"/>
      <c r="AF91" s="149"/>
      <c r="AG91" s="149" t="s">
        <v>133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2" x14ac:dyDescent="0.2">
      <c r="A92" s="156"/>
      <c r="B92" s="157"/>
      <c r="C92" s="191" t="s">
        <v>297</v>
      </c>
      <c r="D92" s="189"/>
      <c r="E92" s="190">
        <v>25</v>
      </c>
      <c r="F92" s="159"/>
      <c r="G92" s="159"/>
      <c r="H92" s="159"/>
      <c r="I92" s="159"/>
      <c r="J92" s="159"/>
      <c r="K92" s="159"/>
      <c r="L92" s="159"/>
      <c r="M92" s="159"/>
      <c r="N92" s="158"/>
      <c r="O92" s="158"/>
      <c r="P92" s="158"/>
      <c r="Q92" s="158"/>
      <c r="R92" s="159"/>
      <c r="S92" s="159"/>
      <c r="T92" s="159"/>
      <c r="U92" s="159"/>
      <c r="V92" s="159"/>
      <c r="W92" s="159"/>
      <c r="X92" s="159"/>
      <c r="Y92" s="159"/>
      <c r="Z92" s="149"/>
      <c r="AA92" s="149"/>
      <c r="AB92" s="149"/>
      <c r="AC92" s="149"/>
      <c r="AD92" s="149"/>
      <c r="AE92" s="149"/>
      <c r="AF92" s="149"/>
      <c r="AG92" s="149" t="s">
        <v>178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ht="22.5" outlineLevel="1" x14ac:dyDescent="0.2">
      <c r="A93" s="176">
        <v>38</v>
      </c>
      <c r="B93" s="177" t="s">
        <v>298</v>
      </c>
      <c r="C93" s="185" t="s">
        <v>299</v>
      </c>
      <c r="D93" s="178" t="s">
        <v>202</v>
      </c>
      <c r="E93" s="179">
        <v>25</v>
      </c>
      <c r="F93" s="180"/>
      <c r="G93" s="181">
        <f>ROUND(E93*F93,2)</f>
        <v>0</v>
      </c>
      <c r="H93" s="180"/>
      <c r="I93" s="181">
        <f>ROUND(E93*H93,2)</f>
        <v>0</v>
      </c>
      <c r="J93" s="180"/>
      <c r="K93" s="181">
        <f>ROUND(E93*J93,2)</f>
        <v>0</v>
      </c>
      <c r="L93" s="181">
        <v>21</v>
      </c>
      <c r="M93" s="181">
        <f>G93*(1+L93/100)</f>
        <v>0</v>
      </c>
      <c r="N93" s="179">
        <v>7.1000000000000002E-4</v>
      </c>
      <c r="O93" s="179">
        <f>ROUND(E93*N93,2)</f>
        <v>0.02</v>
      </c>
      <c r="P93" s="179">
        <v>0</v>
      </c>
      <c r="Q93" s="179">
        <f>ROUND(E93*P93,2)</f>
        <v>0</v>
      </c>
      <c r="R93" s="181" t="s">
        <v>203</v>
      </c>
      <c r="S93" s="181" t="s">
        <v>300</v>
      </c>
      <c r="T93" s="182" t="s">
        <v>300</v>
      </c>
      <c r="U93" s="159">
        <v>2E-3</v>
      </c>
      <c r="V93" s="159">
        <f>ROUND(E93*U93,2)</f>
        <v>0.05</v>
      </c>
      <c r="W93" s="159"/>
      <c r="X93" s="159" t="s">
        <v>132</v>
      </c>
      <c r="Y93" s="159" t="s">
        <v>119</v>
      </c>
      <c r="Z93" s="149"/>
      <c r="AA93" s="149"/>
      <c r="AB93" s="149"/>
      <c r="AC93" s="149"/>
      <c r="AD93" s="149"/>
      <c r="AE93" s="149"/>
      <c r="AF93" s="149"/>
      <c r="AG93" s="149" t="s">
        <v>133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ht="22.5" outlineLevel="1" x14ac:dyDescent="0.2">
      <c r="A94" s="168">
        <v>39</v>
      </c>
      <c r="B94" s="169" t="s">
        <v>301</v>
      </c>
      <c r="C94" s="184" t="s">
        <v>302</v>
      </c>
      <c r="D94" s="170" t="s">
        <v>202</v>
      </c>
      <c r="E94" s="171">
        <v>25</v>
      </c>
      <c r="F94" s="172"/>
      <c r="G94" s="173">
        <f>ROUND(E94*F94,2)</f>
        <v>0</v>
      </c>
      <c r="H94" s="172"/>
      <c r="I94" s="173">
        <f>ROUND(E94*H94,2)</f>
        <v>0</v>
      </c>
      <c r="J94" s="172"/>
      <c r="K94" s="173">
        <f>ROUND(E94*J94,2)</f>
        <v>0</v>
      </c>
      <c r="L94" s="173">
        <v>21</v>
      </c>
      <c r="M94" s="173">
        <f>G94*(1+L94/100)</f>
        <v>0</v>
      </c>
      <c r="N94" s="171">
        <v>0.15826000000000001</v>
      </c>
      <c r="O94" s="171">
        <f>ROUND(E94*N94,2)</f>
        <v>3.96</v>
      </c>
      <c r="P94" s="171">
        <v>0</v>
      </c>
      <c r="Q94" s="171">
        <f>ROUND(E94*P94,2)</f>
        <v>0</v>
      </c>
      <c r="R94" s="173" t="s">
        <v>203</v>
      </c>
      <c r="S94" s="173" t="s">
        <v>116</v>
      </c>
      <c r="T94" s="174" t="s">
        <v>116</v>
      </c>
      <c r="U94" s="159">
        <v>0.06</v>
      </c>
      <c r="V94" s="159">
        <f>ROUND(E94*U94,2)</f>
        <v>1.5</v>
      </c>
      <c r="W94" s="159"/>
      <c r="X94" s="159" t="s">
        <v>132</v>
      </c>
      <c r="Y94" s="159" t="s">
        <v>119</v>
      </c>
      <c r="Z94" s="149"/>
      <c r="AA94" s="149"/>
      <c r="AB94" s="149"/>
      <c r="AC94" s="149"/>
      <c r="AD94" s="149"/>
      <c r="AE94" s="149"/>
      <c r="AF94" s="149"/>
      <c r="AG94" s="149" t="s">
        <v>133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2" x14ac:dyDescent="0.2">
      <c r="A95" s="156"/>
      <c r="B95" s="157"/>
      <c r="C95" s="259" t="s">
        <v>303</v>
      </c>
      <c r="D95" s="260"/>
      <c r="E95" s="260"/>
      <c r="F95" s="260"/>
      <c r="G95" s="260"/>
      <c r="H95" s="159"/>
      <c r="I95" s="159"/>
      <c r="J95" s="159"/>
      <c r="K95" s="159"/>
      <c r="L95" s="159"/>
      <c r="M95" s="159"/>
      <c r="N95" s="158"/>
      <c r="O95" s="158"/>
      <c r="P95" s="158"/>
      <c r="Q95" s="158"/>
      <c r="R95" s="159"/>
      <c r="S95" s="159"/>
      <c r="T95" s="159"/>
      <c r="U95" s="159"/>
      <c r="V95" s="159"/>
      <c r="W95" s="159"/>
      <c r="X95" s="159"/>
      <c r="Y95" s="159"/>
      <c r="Z95" s="149"/>
      <c r="AA95" s="149"/>
      <c r="AB95" s="149"/>
      <c r="AC95" s="149"/>
      <c r="AD95" s="149"/>
      <c r="AE95" s="149"/>
      <c r="AF95" s="149"/>
      <c r="AG95" s="149" t="s">
        <v>176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2" x14ac:dyDescent="0.2">
      <c r="A96" s="156"/>
      <c r="B96" s="157"/>
      <c r="C96" s="191" t="s">
        <v>304</v>
      </c>
      <c r="D96" s="189"/>
      <c r="E96" s="190">
        <v>25</v>
      </c>
      <c r="F96" s="159"/>
      <c r="G96" s="159"/>
      <c r="H96" s="159"/>
      <c r="I96" s="159"/>
      <c r="J96" s="159"/>
      <c r="K96" s="159"/>
      <c r="L96" s="159"/>
      <c r="M96" s="159"/>
      <c r="N96" s="158"/>
      <c r="O96" s="158"/>
      <c r="P96" s="158"/>
      <c r="Q96" s="158"/>
      <c r="R96" s="159"/>
      <c r="S96" s="159"/>
      <c r="T96" s="159"/>
      <c r="U96" s="159"/>
      <c r="V96" s="159"/>
      <c r="W96" s="159"/>
      <c r="X96" s="159"/>
      <c r="Y96" s="159"/>
      <c r="Z96" s="149"/>
      <c r="AA96" s="149"/>
      <c r="AB96" s="149"/>
      <c r="AC96" s="149"/>
      <c r="AD96" s="149"/>
      <c r="AE96" s="149"/>
      <c r="AF96" s="149"/>
      <c r="AG96" s="149" t="s">
        <v>178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68">
        <v>40</v>
      </c>
      <c r="B97" s="169" t="s">
        <v>305</v>
      </c>
      <c r="C97" s="184" t="s">
        <v>306</v>
      </c>
      <c r="D97" s="170" t="s">
        <v>202</v>
      </c>
      <c r="E97" s="171">
        <v>25</v>
      </c>
      <c r="F97" s="172"/>
      <c r="G97" s="173">
        <f>ROUND(E97*F97,2)</f>
        <v>0</v>
      </c>
      <c r="H97" s="172"/>
      <c r="I97" s="173">
        <f>ROUND(E97*H97,2)</f>
        <v>0</v>
      </c>
      <c r="J97" s="172"/>
      <c r="K97" s="173">
        <f>ROUND(E97*J97,2)</f>
        <v>0</v>
      </c>
      <c r="L97" s="173">
        <v>21</v>
      </c>
      <c r="M97" s="173">
        <f>G97*(1+L97/100)</f>
        <v>0</v>
      </c>
      <c r="N97" s="171">
        <v>6.5199999999999998E-3</v>
      </c>
      <c r="O97" s="171">
        <f>ROUND(E97*N97,2)</f>
        <v>0.16</v>
      </c>
      <c r="P97" s="171">
        <v>0</v>
      </c>
      <c r="Q97" s="171">
        <f>ROUND(E97*P97,2)</f>
        <v>0</v>
      </c>
      <c r="R97" s="173" t="s">
        <v>203</v>
      </c>
      <c r="S97" s="173" t="s">
        <v>116</v>
      </c>
      <c r="T97" s="174" t="s">
        <v>116</v>
      </c>
      <c r="U97" s="159">
        <v>4.0000000000000001E-3</v>
      </c>
      <c r="V97" s="159">
        <f>ROUND(E97*U97,2)</f>
        <v>0.1</v>
      </c>
      <c r="W97" s="159"/>
      <c r="X97" s="159" t="s">
        <v>132</v>
      </c>
      <c r="Y97" s="159" t="s">
        <v>119</v>
      </c>
      <c r="Z97" s="149"/>
      <c r="AA97" s="149"/>
      <c r="AB97" s="149"/>
      <c r="AC97" s="149"/>
      <c r="AD97" s="149"/>
      <c r="AE97" s="149"/>
      <c r="AF97" s="149"/>
      <c r="AG97" s="149" t="s">
        <v>133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2" x14ac:dyDescent="0.2">
      <c r="A98" s="156"/>
      <c r="B98" s="157"/>
      <c r="C98" s="259" t="s">
        <v>307</v>
      </c>
      <c r="D98" s="260"/>
      <c r="E98" s="260"/>
      <c r="F98" s="260"/>
      <c r="G98" s="260"/>
      <c r="H98" s="159"/>
      <c r="I98" s="159"/>
      <c r="J98" s="159"/>
      <c r="K98" s="159"/>
      <c r="L98" s="159"/>
      <c r="M98" s="159"/>
      <c r="N98" s="158"/>
      <c r="O98" s="158"/>
      <c r="P98" s="158"/>
      <c r="Q98" s="158"/>
      <c r="R98" s="159"/>
      <c r="S98" s="159"/>
      <c r="T98" s="159"/>
      <c r="U98" s="159"/>
      <c r="V98" s="159"/>
      <c r="W98" s="159"/>
      <c r="X98" s="159"/>
      <c r="Y98" s="159"/>
      <c r="Z98" s="149"/>
      <c r="AA98" s="149"/>
      <c r="AB98" s="149"/>
      <c r="AC98" s="149"/>
      <c r="AD98" s="149"/>
      <c r="AE98" s="149"/>
      <c r="AF98" s="149"/>
      <c r="AG98" s="149" t="s">
        <v>176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x14ac:dyDescent="0.2">
      <c r="A99" s="161" t="s">
        <v>111</v>
      </c>
      <c r="B99" s="162" t="s">
        <v>73</v>
      </c>
      <c r="C99" s="183" t="s">
        <v>74</v>
      </c>
      <c r="D99" s="163"/>
      <c r="E99" s="164"/>
      <c r="F99" s="165"/>
      <c r="G99" s="165">
        <f>SUMIF(AG100:AG105,"&lt;&gt;NOR",G100:G105)</f>
        <v>0</v>
      </c>
      <c r="H99" s="165"/>
      <c r="I99" s="165">
        <f>SUM(I100:I105)</f>
        <v>0</v>
      </c>
      <c r="J99" s="165"/>
      <c r="K99" s="165">
        <f>SUM(K100:K105)</f>
        <v>0</v>
      </c>
      <c r="L99" s="165"/>
      <c r="M99" s="165">
        <f>SUM(M100:M105)</f>
        <v>0</v>
      </c>
      <c r="N99" s="164"/>
      <c r="O99" s="164">
        <f>SUM(O100:O105)</f>
        <v>1.18</v>
      </c>
      <c r="P99" s="164"/>
      <c r="Q99" s="164">
        <f>SUM(Q100:Q105)</f>
        <v>0</v>
      </c>
      <c r="R99" s="165"/>
      <c r="S99" s="165"/>
      <c r="T99" s="166"/>
      <c r="U99" s="160"/>
      <c r="V99" s="160">
        <f>SUM(V100:V105)</f>
        <v>9.2100000000000009</v>
      </c>
      <c r="W99" s="160"/>
      <c r="X99" s="160"/>
      <c r="Y99" s="160"/>
      <c r="AG99" t="s">
        <v>112</v>
      </c>
    </row>
    <row r="100" spans="1:60" outlineLevel="1" x14ac:dyDescent="0.2">
      <c r="A100" s="168">
        <v>41</v>
      </c>
      <c r="B100" s="169" t="s">
        <v>308</v>
      </c>
      <c r="C100" s="184" t="s">
        <v>309</v>
      </c>
      <c r="D100" s="170" t="s">
        <v>235</v>
      </c>
      <c r="E100" s="171">
        <v>1</v>
      </c>
      <c r="F100" s="172"/>
      <c r="G100" s="173">
        <f>ROUND(E100*F100,2)</f>
        <v>0</v>
      </c>
      <c r="H100" s="172"/>
      <c r="I100" s="173">
        <f>ROUND(E100*H100,2)</f>
        <v>0</v>
      </c>
      <c r="J100" s="172"/>
      <c r="K100" s="173">
        <f>ROUND(E100*J100,2)</f>
        <v>0</v>
      </c>
      <c r="L100" s="173">
        <v>21</v>
      </c>
      <c r="M100" s="173">
        <f>G100*(1+L100/100)</f>
        <v>0</v>
      </c>
      <c r="N100" s="171">
        <v>0.43093999999999999</v>
      </c>
      <c r="O100" s="171">
        <f>ROUND(E100*N100,2)</f>
        <v>0.43</v>
      </c>
      <c r="P100" s="171">
        <v>0</v>
      </c>
      <c r="Q100" s="171">
        <f>ROUND(E100*P100,2)</f>
        <v>0</v>
      </c>
      <c r="R100" s="173" t="s">
        <v>203</v>
      </c>
      <c r="S100" s="173" t="s">
        <v>116</v>
      </c>
      <c r="T100" s="174" t="s">
        <v>116</v>
      </c>
      <c r="U100" s="159">
        <v>3.8170000000000002</v>
      </c>
      <c r="V100" s="159">
        <f>ROUND(E100*U100,2)</f>
        <v>3.82</v>
      </c>
      <c r="W100" s="159"/>
      <c r="X100" s="159" t="s">
        <v>132</v>
      </c>
      <c r="Y100" s="159" t="s">
        <v>119</v>
      </c>
      <c r="Z100" s="149"/>
      <c r="AA100" s="149"/>
      <c r="AB100" s="149"/>
      <c r="AC100" s="149"/>
      <c r="AD100" s="149"/>
      <c r="AE100" s="149"/>
      <c r="AF100" s="149"/>
      <c r="AG100" s="149" t="s">
        <v>133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ht="33.75" outlineLevel="2" x14ac:dyDescent="0.2">
      <c r="A101" s="156"/>
      <c r="B101" s="157"/>
      <c r="C101" s="259" t="s">
        <v>310</v>
      </c>
      <c r="D101" s="260"/>
      <c r="E101" s="260"/>
      <c r="F101" s="260"/>
      <c r="G101" s="260"/>
      <c r="H101" s="159"/>
      <c r="I101" s="159"/>
      <c r="J101" s="159"/>
      <c r="K101" s="159"/>
      <c r="L101" s="159"/>
      <c r="M101" s="159"/>
      <c r="N101" s="158"/>
      <c r="O101" s="158"/>
      <c r="P101" s="158"/>
      <c r="Q101" s="158"/>
      <c r="R101" s="159"/>
      <c r="S101" s="159"/>
      <c r="T101" s="159"/>
      <c r="U101" s="159"/>
      <c r="V101" s="159"/>
      <c r="W101" s="159"/>
      <c r="X101" s="159"/>
      <c r="Y101" s="159"/>
      <c r="Z101" s="149"/>
      <c r="AA101" s="149"/>
      <c r="AB101" s="149"/>
      <c r="AC101" s="149"/>
      <c r="AD101" s="149"/>
      <c r="AE101" s="149"/>
      <c r="AF101" s="149"/>
      <c r="AG101" s="149" t="s">
        <v>176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75" t="str">
        <f>C101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68">
        <v>42</v>
      </c>
      <c r="B102" s="169" t="s">
        <v>311</v>
      </c>
      <c r="C102" s="184" t="s">
        <v>312</v>
      </c>
      <c r="D102" s="170" t="s">
        <v>235</v>
      </c>
      <c r="E102" s="171">
        <v>1</v>
      </c>
      <c r="F102" s="172"/>
      <c r="G102" s="173">
        <f>ROUND(E102*F102,2)</f>
        <v>0</v>
      </c>
      <c r="H102" s="172"/>
      <c r="I102" s="173">
        <f>ROUND(E102*H102,2)</f>
        <v>0</v>
      </c>
      <c r="J102" s="172"/>
      <c r="K102" s="173">
        <f>ROUND(E102*J102,2)</f>
        <v>0</v>
      </c>
      <c r="L102" s="173">
        <v>21</v>
      </c>
      <c r="M102" s="173">
        <f>G102*(1+L102/100)</f>
        <v>0</v>
      </c>
      <c r="N102" s="171">
        <v>0.31590000000000001</v>
      </c>
      <c r="O102" s="171">
        <f>ROUND(E102*N102,2)</f>
        <v>0.32</v>
      </c>
      <c r="P102" s="171">
        <v>0</v>
      </c>
      <c r="Q102" s="171">
        <f>ROUND(E102*P102,2)</f>
        <v>0</v>
      </c>
      <c r="R102" s="173" t="s">
        <v>203</v>
      </c>
      <c r="S102" s="173" t="s">
        <v>116</v>
      </c>
      <c r="T102" s="174" t="s">
        <v>116</v>
      </c>
      <c r="U102" s="159">
        <v>1.5509999999999999</v>
      </c>
      <c r="V102" s="159">
        <f>ROUND(E102*U102,2)</f>
        <v>1.55</v>
      </c>
      <c r="W102" s="159"/>
      <c r="X102" s="159" t="s">
        <v>132</v>
      </c>
      <c r="Y102" s="159" t="s">
        <v>119</v>
      </c>
      <c r="Z102" s="149"/>
      <c r="AA102" s="149"/>
      <c r="AB102" s="149"/>
      <c r="AC102" s="149"/>
      <c r="AD102" s="149"/>
      <c r="AE102" s="149"/>
      <c r="AF102" s="149"/>
      <c r="AG102" s="149" t="s">
        <v>133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ht="33.75" outlineLevel="2" x14ac:dyDescent="0.2">
      <c r="A103" s="156"/>
      <c r="B103" s="157"/>
      <c r="C103" s="259" t="s">
        <v>310</v>
      </c>
      <c r="D103" s="260"/>
      <c r="E103" s="260"/>
      <c r="F103" s="260"/>
      <c r="G103" s="260"/>
      <c r="H103" s="159"/>
      <c r="I103" s="159"/>
      <c r="J103" s="159"/>
      <c r="K103" s="159"/>
      <c r="L103" s="159"/>
      <c r="M103" s="159"/>
      <c r="N103" s="158"/>
      <c r="O103" s="158"/>
      <c r="P103" s="158"/>
      <c r="Q103" s="158"/>
      <c r="R103" s="159"/>
      <c r="S103" s="159"/>
      <c r="T103" s="159"/>
      <c r="U103" s="159"/>
      <c r="V103" s="159"/>
      <c r="W103" s="159"/>
      <c r="X103" s="159"/>
      <c r="Y103" s="159"/>
      <c r="Z103" s="149"/>
      <c r="AA103" s="149"/>
      <c r="AB103" s="149"/>
      <c r="AC103" s="149"/>
      <c r="AD103" s="149"/>
      <c r="AE103" s="149"/>
      <c r="AF103" s="149"/>
      <c r="AG103" s="149" t="s">
        <v>176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75" t="str">
        <f>C103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68">
        <v>43</v>
      </c>
      <c r="B104" s="169" t="s">
        <v>313</v>
      </c>
      <c r="C104" s="184" t="s">
        <v>314</v>
      </c>
      <c r="D104" s="170" t="s">
        <v>235</v>
      </c>
      <c r="E104" s="171">
        <v>1</v>
      </c>
      <c r="F104" s="172"/>
      <c r="G104" s="173">
        <f>ROUND(E104*F104,2)</f>
        <v>0</v>
      </c>
      <c r="H104" s="172"/>
      <c r="I104" s="173">
        <f>ROUND(E104*H104,2)</f>
        <v>0</v>
      </c>
      <c r="J104" s="172"/>
      <c r="K104" s="173">
        <f>ROUND(E104*J104,2)</f>
        <v>0</v>
      </c>
      <c r="L104" s="173">
        <v>21</v>
      </c>
      <c r="M104" s="173">
        <f>G104*(1+L104/100)</f>
        <v>0</v>
      </c>
      <c r="N104" s="171">
        <v>0.43381999999999998</v>
      </c>
      <c r="O104" s="171">
        <f>ROUND(E104*N104,2)</f>
        <v>0.43</v>
      </c>
      <c r="P104" s="171">
        <v>0</v>
      </c>
      <c r="Q104" s="171">
        <f>ROUND(E104*P104,2)</f>
        <v>0</v>
      </c>
      <c r="R104" s="173" t="s">
        <v>203</v>
      </c>
      <c r="S104" s="173" t="s">
        <v>116</v>
      </c>
      <c r="T104" s="174" t="s">
        <v>116</v>
      </c>
      <c r="U104" s="159">
        <v>3.84</v>
      </c>
      <c r="V104" s="159">
        <f>ROUND(E104*U104,2)</f>
        <v>3.84</v>
      </c>
      <c r="W104" s="159"/>
      <c r="X104" s="159" t="s">
        <v>315</v>
      </c>
      <c r="Y104" s="159" t="s">
        <v>119</v>
      </c>
      <c r="Z104" s="149"/>
      <c r="AA104" s="149"/>
      <c r="AB104" s="149"/>
      <c r="AC104" s="149"/>
      <c r="AD104" s="149"/>
      <c r="AE104" s="149"/>
      <c r="AF104" s="149"/>
      <c r="AG104" s="149" t="s">
        <v>316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ht="33.75" outlineLevel="2" x14ac:dyDescent="0.2">
      <c r="A105" s="156"/>
      <c r="B105" s="157"/>
      <c r="C105" s="259" t="s">
        <v>310</v>
      </c>
      <c r="D105" s="260"/>
      <c r="E105" s="260"/>
      <c r="F105" s="260"/>
      <c r="G105" s="260"/>
      <c r="H105" s="159"/>
      <c r="I105" s="159"/>
      <c r="J105" s="159"/>
      <c r="K105" s="159"/>
      <c r="L105" s="159"/>
      <c r="M105" s="159"/>
      <c r="N105" s="158"/>
      <c r="O105" s="158"/>
      <c r="P105" s="158"/>
      <c r="Q105" s="158"/>
      <c r="R105" s="159"/>
      <c r="S105" s="159"/>
      <c r="T105" s="159"/>
      <c r="U105" s="159"/>
      <c r="V105" s="159"/>
      <c r="W105" s="159"/>
      <c r="X105" s="159"/>
      <c r="Y105" s="159"/>
      <c r="Z105" s="149"/>
      <c r="AA105" s="149"/>
      <c r="AB105" s="149"/>
      <c r="AC105" s="149"/>
      <c r="AD105" s="149"/>
      <c r="AE105" s="149"/>
      <c r="AF105" s="149"/>
      <c r="AG105" s="149" t="s">
        <v>176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75" t="str">
        <f>C105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105" s="149"/>
      <c r="BC105" s="149"/>
      <c r="BD105" s="149"/>
      <c r="BE105" s="149"/>
      <c r="BF105" s="149"/>
      <c r="BG105" s="149"/>
      <c r="BH105" s="149"/>
    </row>
    <row r="106" spans="1:60" x14ac:dyDescent="0.2">
      <c r="A106" s="161" t="s">
        <v>111</v>
      </c>
      <c r="B106" s="162" t="s">
        <v>75</v>
      </c>
      <c r="C106" s="183" t="s">
        <v>76</v>
      </c>
      <c r="D106" s="163"/>
      <c r="E106" s="164"/>
      <c r="F106" s="165"/>
      <c r="G106" s="165">
        <f>SUMIF(AG107:AG126,"&lt;&gt;NOR",G107:G126)</f>
        <v>0</v>
      </c>
      <c r="H106" s="165"/>
      <c r="I106" s="165">
        <f>SUM(I107:I126)</f>
        <v>0</v>
      </c>
      <c r="J106" s="165"/>
      <c r="K106" s="165">
        <f>SUM(K107:K126)</f>
        <v>0</v>
      </c>
      <c r="L106" s="165"/>
      <c r="M106" s="165">
        <f>SUM(M107:M126)</f>
        <v>0</v>
      </c>
      <c r="N106" s="164"/>
      <c r="O106" s="164">
        <f>SUM(O107:O126)</f>
        <v>9.8999999999999986</v>
      </c>
      <c r="P106" s="164"/>
      <c r="Q106" s="164">
        <f>SUM(Q107:Q126)</f>
        <v>0</v>
      </c>
      <c r="R106" s="165"/>
      <c r="S106" s="165"/>
      <c r="T106" s="166"/>
      <c r="U106" s="160"/>
      <c r="V106" s="160">
        <f>SUM(V107:V126)</f>
        <v>24.589999999999996</v>
      </c>
      <c r="W106" s="160"/>
      <c r="X106" s="160"/>
      <c r="Y106" s="160"/>
      <c r="AG106" t="s">
        <v>112</v>
      </c>
    </row>
    <row r="107" spans="1:60" ht="22.5" outlineLevel="1" x14ac:dyDescent="0.2">
      <c r="A107" s="168">
        <v>44</v>
      </c>
      <c r="B107" s="169" t="s">
        <v>317</v>
      </c>
      <c r="C107" s="184" t="s">
        <v>318</v>
      </c>
      <c r="D107" s="170" t="s">
        <v>264</v>
      </c>
      <c r="E107" s="171">
        <v>52</v>
      </c>
      <c r="F107" s="172"/>
      <c r="G107" s="173">
        <f>ROUND(E107*F107,2)</f>
        <v>0</v>
      </c>
      <c r="H107" s="172"/>
      <c r="I107" s="173">
        <f>ROUND(E107*H107,2)</f>
        <v>0</v>
      </c>
      <c r="J107" s="172"/>
      <c r="K107" s="173">
        <f>ROUND(E107*J107,2)</f>
        <v>0</v>
      </c>
      <c r="L107" s="173">
        <v>21</v>
      </c>
      <c r="M107" s="173">
        <f>G107*(1+L107/100)</f>
        <v>0</v>
      </c>
      <c r="N107" s="171">
        <v>0.188</v>
      </c>
      <c r="O107" s="171">
        <f>ROUND(E107*N107,2)</f>
        <v>9.7799999999999994</v>
      </c>
      <c r="P107" s="171">
        <v>0</v>
      </c>
      <c r="Q107" s="171">
        <f>ROUND(E107*P107,2)</f>
        <v>0</v>
      </c>
      <c r="R107" s="173" t="s">
        <v>203</v>
      </c>
      <c r="S107" s="173" t="s">
        <v>116</v>
      </c>
      <c r="T107" s="174" t="s">
        <v>116</v>
      </c>
      <c r="U107" s="159">
        <v>0.27</v>
      </c>
      <c r="V107" s="159">
        <f>ROUND(E107*U107,2)</f>
        <v>14.04</v>
      </c>
      <c r="W107" s="159"/>
      <c r="X107" s="159" t="s">
        <v>132</v>
      </c>
      <c r="Y107" s="159" t="s">
        <v>119</v>
      </c>
      <c r="Z107" s="149"/>
      <c r="AA107" s="149"/>
      <c r="AB107" s="149"/>
      <c r="AC107" s="149"/>
      <c r="AD107" s="149"/>
      <c r="AE107" s="149"/>
      <c r="AF107" s="149"/>
      <c r="AG107" s="149" t="s">
        <v>133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2" x14ac:dyDescent="0.2">
      <c r="A108" s="156"/>
      <c r="B108" s="157"/>
      <c r="C108" s="259" t="s">
        <v>319</v>
      </c>
      <c r="D108" s="260"/>
      <c r="E108" s="260"/>
      <c r="F108" s="260"/>
      <c r="G108" s="260"/>
      <c r="H108" s="159"/>
      <c r="I108" s="159"/>
      <c r="J108" s="159"/>
      <c r="K108" s="159"/>
      <c r="L108" s="159"/>
      <c r="M108" s="159"/>
      <c r="N108" s="158"/>
      <c r="O108" s="158"/>
      <c r="P108" s="158"/>
      <c r="Q108" s="158"/>
      <c r="R108" s="159"/>
      <c r="S108" s="159"/>
      <c r="T108" s="159"/>
      <c r="U108" s="159"/>
      <c r="V108" s="159"/>
      <c r="W108" s="159"/>
      <c r="X108" s="159"/>
      <c r="Y108" s="159"/>
      <c r="Z108" s="149"/>
      <c r="AA108" s="149"/>
      <c r="AB108" s="149"/>
      <c r="AC108" s="149"/>
      <c r="AD108" s="149"/>
      <c r="AE108" s="149"/>
      <c r="AF108" s="149"/>
      <c r="AG108" s="149" t="s">
        <v>176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2" x14ac:dyDescent="0.2">
      <c r="A109" s="156"/>
      <c r="B109" s="157"/>
      <c r="C109" s="191" t="s">
        <v>320</v>
      </c>
      <c r="D109" s="189"/>
      <c r="E109" s="190">
        <v>52</v>
      </c>
      <c r="F109" s="159"/>
      <c r="G109" s="159"/>
      <c r="H109" s="159"/>
      <c r="I109" s="159"/>
      <c r="J109" s="159"/>
      <c r="K109" s="159"/>
      <c r="L109" s="159"/>
      <c r="M109" s="159"/>
      <c r="N109" s="158"/>
      <c r="O109" s="158"/>
      <c r="P109" s="158"/>
      <c r="Q109" s="158"/>
      <c r="R109" s="159"/>
      <c r="S109" s="159"/>
      <c r="T109" s="159"/>
      <c r="U109" s="159"/>
      <c r="V109" s="159"/>
      <c r="W109" s="159"/>
      <c r="X109" s="159"/>
      <c r="Y109" s="159"/>
      <c r="Z109" s="149"/>
      <c r="AA109" s="149"/>
      <c r="AB109" s="149"/>
      <c r="AC109" s="149"/>
      <c r="AD109" s="149"/>
      <c r="AE109" s="149"/>
      <c r="AF109" s="149"/>
      <c r="AG109" s="149" t="s">
        <v>178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68">
        <v>45</v>
      </c>
      <c r="B110" s="169" t="s">
        <v>321</v>
      </c>
      <c r="C110" s="184" t="s">
        <v>322</v>
      </c>
      <c r="D110" s="170" t="s">
        <v>264</v>
      </c>
      <c r="E110" s="171">
        <v>4</v>
      </c>
      <c r="F110" s="172"/>
      <c r="G110" s="173">
        <f>ROUND(E110*F110,2)</f>
        <v>0</v>
      </c>
      <c r="H110" s="172"/>
      <c r="I110" s="173">
        <f>ROUND(E110*H110,2)</f>
        <v>0</v>
      </c>
      <c r="J110" s="172"/>
      <c r="K110" s="173">
        <f>ROUND(E110*J110,2)</f>
        <v>0</v>
      </c>
      <c r="L110" s="173">
        <v>21</v>
      </c>
      <c r="M110" s="173">
        <f>G110*(1+L110/100)</f>
        <v>0</v>
      </c>
      <c r="N110" s="171">
        <v>9.0000000000000006E-5</v>
      </c>
      <c r="O110" s="171">
        <f>ROUND(E110*N110,2)</f>
        <v>0</v>
      </c>
      <c r="P110" s="171">
        <v>0</v>
      </c>
      <c r="Q110" s="171">
        <f>ROUND(E110*P110,2)</f>
        <v>0</v>
      </c>
      <c r="R110" s="173" t="s">
        <v>203</v>
      </c>
      <c r="S110" s="173" t="s">
        <v>116</v>
      </c>
      <c r="T110" s="174" t="s">
        <v>116</v>
      </c>
      <c r="U110" s="159">
        <v>0.02</v>
      </c>
      <c r="V110" s="159">
        <f>ROUND(E110*U110,2)</f>
        <v>0.08</v>
      </c>
      <c r="W110" s="159"/>
      <c r="X110" s="159" t="s">
        <v>132</v>
      </c>
      <c r="Y110" s="159" t="s">
        <v>119</v>
      </c>
      <c r="Z110" s="149"/>
      <c r="AA110" s="149"/>
      <c r="AB110" s="149"/>
      <c r="AC110" s="149"/>
      <c r="AD110" s="149"/>
      <c r="AE110" s="149"/>
      <c r="AF110" s="149"/>
      <c r="AG110" s="149" t="s">
        <v>133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2" x14ac:dyDescent="0.2">
      <c r="A111" s="156"/>
      <c r="B111" s="157"/>
      <c r="C111" s="191" t="s">
        <v>323</v>
      </c>
      <c r="D111" s="189"/>
      <c r="E111" s="190">
        <v>4</v>
      </c>
      <c r="F111" s="159"/>
      <c r="G111" s="159"/>
      <c r="H111" s="159"/>
      <c r="I111" s="159"/>
      <c r="J111" s="159"/>
      <c r="K111" s="159"/>
      <c r="L111" s="159"/>
      <c r="M111" s="159"/>
      <c r="N111" s="158"/>
      <c r="O111" s="158"/>
      <c r="P111" s="158"/>
      <c r="Q111" s="158"/>
      <c r="R111" s="159"/>
      <c r="S111" s="159"/>
      <c r="T111" s="159"/>
      <c r="U111" s="159"/>
      <c r="V111" s="159"/>
      <c r="W111" s="159"/>
      <c r="X111" s="159"/>
      <c r="Y111" s="159"/>
      <c r="Z111" s="149"/>
      <c r="AA111" s="149"/>
      <c r="AB111" s="149"/>
      <c r="AC111" s="149"/>
      <c r="AD111" s="149"/>
      <c r="AE111" s="149"/>
      <c r="AF111" s="149"/>
      <c r="AG111" s="149" t="s">
        <v>178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68">
        <v>46</v>
      </c>
      <c r="B112" s="169" t="s">
        <v>324</v>
      </c>
      <c r="C112" s="184" t="s">
        <v>325</v>
      </c>
      <c r="D112" s="170" t="s">
        <v>264</v>
      </c>
      <c r="E112" s="171">
        <v>4</v>
      </c>
      <c r="F112" s="172"/>
      <c r="G112" s="173">
        <f>ROUND(E112*F112,2)</f>
        <v>0</v>
      </c>
      <c r="H112" s="172"/>
      <c r="I112" s="173">
        <f>ROUND(E112*H112,2)</f>
        <v>0</v>
      </c>
      <c r="J112" s="172"/>
      <c r="K112" s="173">
        <f>ROUND(E112*J112,2)</f>
        <v>0</v>
      </c>
      <c r="L112" s="173">
        <v>21</v>
      </c>
      <c r="M112" s="173">
        <f>G112*(1+L112/100)</f>
        <v>0</v>
      </c>
      <c r="N112" s="171">
        <v>0</v>
      </c>
      <c r="O112" s="171">
        <f>ROUND(E112*N112,2)</f>
        <v>0</v>
      </c>
      <c r="P112" s="171">
        <v>0</v>
      </c>
      <c r="Q112" s="171">
        <f>ROUND(E112*P112,2)</f>
        <v>0</v>
      </c>
      <c r="R112" s="173" t="s">
        <v>203</v>
      </c>
      <c r="S112" s="173" t="s">
        <v>116</v>
      </c>
      <c r="T112" s="174" t="s">
        <v>116</v>
      </c>
      <c r="U112" s="159">
        <v>0.01</v>
      </c>
      <c r="V112" s="159">
        <f>ROUND(E112*U112,2)</f>
        <v>0.04</v>
      </c>
      <c r="W112" s="159"/>
      <c r="X112" s="159" t="s">
        <v>132</v>
      </c>
      <c r="Y112" s="159" t="s">
        <v>119</v>
      </c>
      <c r="Z112" s="149"/>
      <c r="AA112" s="149"/>
      <c r="AB112" s="149"/>
      <c r="AC112" s="149"/>
      <c r="AD112" s="149"/>
      <c r="AE112" s="149"/>
      <c r="AF112" s="149"/>
      <c r="AG112" s="149" t="s">
        <v>133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2" x14ac:dyDescent="0.2">
      <c r="A113" s="156"/>
      <c r="B113" s="157"/>
      <c r="C113" s="259" t="s">
        <v>326</v>
      </c>
      <c r="D113" s="260"/>
      <c r="E113" s="260"/>
      <c r="F113" s="260"/>
      <c r="G113" s="260"/>
      <c r="H113" s="159"/>
      <c r="I113" s="159"/>
      <c r="J113" s="159"/>
      <c r="K113" s="159"/>
      <c r="L113" s="159"/>
      <c r="M113" s="159"/>
      <c r="N113" s="158"/>
      <c r="O113" s="158"/>
      <c r="P113" s="158"/>
      <c r="Q113" s="158"/>
      <c r="R113" s="159"/>
      <c r="S113" s="159"/>
      <c r="T113" s="159"/>
      <c r="U113" s="159"/>
      <c r="V113" s="159"/>
      <c r="W113" s="159"/>
      <c r="X113" s="159"/>
      <c r="Y113" s="159"/>
      <c r="Z113" s="149"/>
      <c r="AA113" s="149"/>
      <c r="AB113" s="149"/>
      <c r="AC113" s="149"/>
      <c r="AD113" s="149"/>
      <c r="AE113" s="149"/>
      <c r="AF113" s="149"/>
      <c r="AG113" s="149" t="s">
        <v>176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2" x14ac:dyDescent="0.2">
      <c r="A114" s="156"/>
      <c r="B114" s="157"/>
      <c r="C114" s="191" t="s">
        <v>327</v>
      </c>
      <c r="D114" s="189"/>
      <c r="E114" s="190">
        <v>4</v>
      </c>
      <c r="F114" s="159"/>
      <c r="G114" s="159"/>
      <c r="H114" s="159"/>
      <c r="I114" s="159"/>
      <c r="J114" s="159"/>
      <c r="K114" s="159"/>
      <c r="L114" s="159"/>
      <c r="M114" s="159"/>
      <c r="N114" s="158"/>
      <c r="O114" s="158"/>
      <c r="P114" s="158"/>
      <c r="Q114" s="158"/>
      <c r="R114" s="159"/>
      <c r="S114" s="159"/>
      <c r="T114" s="159"/>
      <c r="U114" s="159"/>
      <c r="V114" s="159"/>
      <c r="W114" s="159"/>
      <c r="X114" s="159"/>
      <c r="Y114" s="159"/>
      <c r="Z114" s="149"/>
      <c r="AA114" s="149"/>
      <c r="AB114" s="149"/>
      <c r="AC114" s="149"/>
      <c r="AD114" s="149"/>
      <c r="AE114" s="149"/>
      <c r="AF114" s="149"/>
      <c r="AG114" s="149" t="s">
        <v>178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68">
        <v>47</v>
      </c>
      <c r="B115" s="169" t="s">
        <v>328</v>
      </c>
      <c r="C115" s="184" t="s">
        <v>329</v>
      </c>
      <c r="D115" s="170" t="s">
        <v>264</v>
      </c>
      <c r="E115" s="171">
        <v>21</v>
      </c>
      <c r="F115" s="172"/>
      <c r="G115" s="173">
        <f>ROUND(E115*F115,2)</f>
        <v>0</v>
      </c>
      <c r="H115" s="172"/>
      <c r="I115" s="173">
        <f>ROUND(E115*H115,2)</f>
        <v>0</v>
      </c>
      <c r="J115" s="172"/>
      <c r="K115" s="173">
        <f>ROUND(E115*J115,2)</f>
        <v>0</v>
      </c>
      <c r="L115" s="173">
        <v>21</v>
      </c>
      <c r="M115" s="173">
        <f>G115*(1+L115/100)</f>
        <v>0</v>
      </c>
      <c r="N115" s="171">
        <v>0</v>
      </c>
      <c r="O115" s="171">
        <f>ROUND(E115*N115,2)</f>
        <v>0</v>
      </c>
      <c r="P115" s="171">
        <v>0</v>
      </c>
      <c r="Q115" s="171">
        <f>ROUND(E115*P115,2)</f>
        <v>0</v>
      </c>
      <c r="R115" s="173"/>
      <c r="S115" s="173" t="s">
        <v>116</v>
      </c>
      <c r="T115" s="174" t="s">
        <v>116</v>
      </c>
      <c r="U115" s="159">
        <v>0.08</v>
      </c>
      <c r="V115" s="159">
        <f>ROUND(E115*U115,2)</f>
        <v>1.68</v>
      </c>
      <c r="W115" s="159"/>
      <c r="X115" s="159" t="s">
        <v>132</v>
      </c>
      <c r="Y115" s="159" t="s">
        <v>119</v>
      </c>
      <c r="Z115" s="149"/>
      <c r="AA115" s="149"/>
      <c r="AB115" s="149"/>
      <c r="AC115" s="149"/>
      <c r="AD115" s="149"/>
      <c r="AE115" s="149"/>
      <c r="AF115" s="149"/>
      <c r="AG115" s="149" t="s">
        <v>133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2" x14ac:dyDescent="0.2">
      <c r="A116" s="156"/>
      <c r="B116" s="157"/>
      <c r="C116" s="191" t="s">
        <v>330</v>
      </c>
      <c r="D116" s="189"/>
      <c r="E116" s="190">
        <v>21</v>
      </c>
      <c r="F116" s="159"/>
      <c r="G116" s="159"/>
      <c r="H116" s="159"/>
      <c r="I116" s="159"/>
      <c r="J116" s="159"/>
      <c r="K116" s="159"/>
      <c r="L116" s="159"/>
      <c r="M116" s="159"/>
      <c r="N116" s="158"/>
      <c r="O116" s="158"/>
      <c r="P116" s="158"/>
      <c r="Q116" s="158"/>
      <c r="R116" s="159"/>
      <c r="S116" s="159"/>
      <c r="T116" s="159"/>
      <c r="U116" s="159"/>
      <c r="V116" s="159"/>
      <c r="W116" s="159"/>
      <c r="X116" s="159"/>
      <c r="Y116" s="159"/>
      <c r="Z116" s="149"/>
      <c r="AA116" s="149"/>
      <c r="AB116" s="149"/>
      <c r="AC116" s="149"/>
      <c r="AD116" s="149"/>
      <c r="AE116" s="149"/>
      <c r="AF116" s="149"/>
      <c r="AG116" s="149" t="s">
        <v>178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ht="45" outlineLevel="1" x14ac:dyDescent="0.2">
      <c r="A117" s="168">
        <v>48</v>
      </c>
      <c r="B117" s="169" t="s">
        <v>331</v>
      </c>
      <c r="C117" s="184" t="s">
        <v>332</v>
      </c>
      <c r="D117" s="170" t="s">
        <v>264</v>
      </c>
      <c r="E117" s="171">
        <v>25.2</v>
      </c>
      <c r="F117" s="172"/>
      <c r="G117" s="173">
        <f>ROUND(E117*F117,2)</f>
        <v>0</v>
      </c>
      <c r="H117" s="172"/>
      <c r="I117" s="173">
        <f>ROUND(E117*H117,2)</f>
        <v>0</v>
      </c>
      <c r="J117" s="172"/>
      <c r="K117" s="173">
        <f>ROUND(E117*J117,2)</f>
        <v>0</v>
      </c>
      <c r="L117" s="173">
        <v>21</v>
      </c>
      <c r="M117" s="173">
        <f>G117*(1+L117/100)</f>
        <v>0</v>
      </c>
      <c r="N117" s="171">
        <v>1.9000000000000001E-4</v>
      </c>
      <c r="O117" s="171">
        <f>ROUND(E117*N117,2)</f>
        <v>0</v>
      </c>
      <c r="P117" s="171">
        <v>0</v>
      </c>
      <c r="Q117" s="171">
        <f>ROUND(E117*P117,2)</f>
        <v>0</v>
      </c>
      <c r="R117" s="173" t="s">
        <v>207</v>
      </c>
      <c r="S117" s="173" t="s">
        <v>116</v>
      </c>
      <c r="T117" s="174" t="s">
        <v>116</v>
      </c>
      <c r="U117" s="159">
        <v>0</v>
      </c>
      <c r="V117" s="159">
        <f>ROUND(E117*U117,2)</f>
        <v>0</v>
      </c>
      <c r="W117" s="159"/>
      <c r="X117" s="159" t="s">
        <v>197</v>
      </c>
      <c r="Y117" s="159" t="s">
        <v>119</v>
      </c>
      <c r="Z117" s="149"/>
      <c r="AA117" s="149"/>
      <c r="AB117" s="149"/>
      <c r="AC117" s="149"/>
      <c r="AD117" s="149"/>
      <c r="AE117" s="149"/>
      <c r="AF117" s="149"/>
      <c r="AG117" s="149" t="s">
        <v>198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2" x14ac:dyDescent="0.2">
      <c r="A118" s="156"/>
      <c r="B118" s="157"/>
      <c r="C118" s="191" t="s">
        <v>333</v>
      </c>
      <c r="D118" s="189"/>
      <c r="E118" s="190">
        <v>25.2</v>
      </c>
      <c r="F118" s="159"/>
      <c r="G118" s="159"/>
      <c r="H118" s="159"/>
      <c r="I118" s="159"/>
      <c r="J118" s="159"/>
      <c r="K118" s="159"/>
      <c r="L118" s="159"/>
      <c r="M118" s="159"/>
      <c r="N118" s="158"/>
      <c r="O118" s="158"/>
      <c r="P118" s="158"/>
      <c r="Q118" s="158"/>
      <c r="R118" s="159"/>
      <c r="S118" s="159"/>
      <c r="T118" s="159"/>
      <c r="U118" s="159"/>
      <c r="V118" s="159"/>
      <c r="W118" s="159"/>
      <c r="X118" s="159"/>
      <c r="Y118" s="159"/>
      <c r="Z118" s="149"/>
      <c r="AA118" s="149"/>
      <c r="AB118" s="149"/>
      <c r="AC118" s="149"/>
      <c r="AD118" s="149"/>
      <c r="AE118" s="149"/>
      <c r="AF118" s="149"/>
      <c r="AG118" s="149" t="s">
        <v>178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68">
        <v>49</v>
      </c>
      <c r="B119" s="169" t="s">
        <v>334</v>
      </c>
      <c r="C119" s="184" t="s">
        <v>335</v>
      </c>
      <c r="D119" s="170" t="s">
        <v>264</v>
      </c>
      <c r="E119" s="171">
        <v>27</v>
      </c>
      <c r="F119" s="172"/>
      <c r="G119" s="173">
        <f>ROUND(E119*F119,2)</f>
        <v>0</v>
      </c>
      <c r="H119" s="172"/>
      <c r="I119" s="173">
        <f>ROUND(E119*H119,2)</f>
        <v>0</v>
      </c>
      <c r="J119" s="172"/>
      <c r="K119" s="173">
        <f>ROUND(E119*J119,2)</f>
        <v>0</v>
      </c>
      <c r="L119" s="173">
        <v>21</v>
      </c>
      <c r="M119" s="173">
        <f>G119*(1+L119/100)</f>
        <v>0</v>
      </c>
      <c r="N119" s="171">
        <v>0</v>
      </c>
      <c r="O119" s="171">
        <f>ROUND(E119*N119,2)</f>
        <v>0</v>
      </c>
      <c r="P119" s="171">
        <v>0</v>
      </c>
      <c r="Q119" s="171">
        <f>ROUND(E119*P119,2)</f>
        <v>0</v>
      </c>
      <c r="R119" s="173" t="s">
        <v>203</v>
      </c>
      <c r="S119" s="173" t="s">
        <v>116</v>
      </c>
      <c r="T119" s="174" t="s">
        <v>116</v>
      </c>
      <c r="U119" s="159">
        <v>7.3999999999999996E-2</v>
      </c>
      <c r="V119" s="159">
        <f>ROUND(E119*U119,2)</f>
        <v>2</v>
      </c>
      <c r="W119" s="159"/>
      <c r="X119" s="159" t="s">
        <v>132</v>
      </c>
      <c r="Y119" s="159" t="s">
        <v>119</v>
      </c>
      <c r="Z119" s="149"/>
      <c r="AA119" s="149"/>
      <c r="AB119" s="149"/>
      <c r="AC119" s="149"/>
      <c r="AD119" s="149"/>
      <c r="AE119" s="149"/>
      <c r="AF119" s="149"/>
      <c r="AG119" s="149" t="s">
        <v>133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2" x14ac:dyDescent="0.2">
      <c r="A120" s="156"/>
      <c r="B120" s="157"/>
      <c r="C120" s="259" t="s">
        <v>336</v>
      </c>
      <c r="D120" s="260"/>
      <c r="E120" s="260"/>
      <c r="F120" s="260"/>
      <c r="G120" s="260"/>
      <c r="H120" s="159"/>
      <c r="I120" s="159"/>
      <c r="J120" s="159"/>
      <c r="K120" s="159"/>
      <c r="L120" s="159"/>
      <c r="M120" s="159"/>
      <c r="N120" s="158"/>
      <c r="O120" s="158"/>
      <c r="P120" s="158"/>
      <c r="Q120" s="158"/>
      <c r="R120" s="159"/>
      <c r="S120" s="159"/>
      <c r="T120" s="159"/>
      <c r="U120" s="159"/>
      <c r="V120" s="159"/>
      <c r="W120" s="159"/>
      <c r="X120" s="159"/>
      <c r="Y120" s="159"/>
      <c r="Z120" s="149"/>
      <c r="AA120" s="149"/>
      <c r="AB120" s="149"/>
      <c r="AC120" s="149"/>
      <c r="AD120" s="149"/>
      <c r="AE120" s="149"/>
      <c r="AF120" s="149"/>
      <c r="AG120" s="149" t="s">
        <v>176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68">
        <v>50</v>
      </c>
      <c r="B121" s="169" t="s">
        <v>337</v>
      </c>
      <c r="C121" s="184" t="s">
        <v>338</v>
      </c>
      <c r="D121" s="170" t="s">
        <v>264</v>
      </c>
      <c r="E121" s="171">
        <v>27</v>
      </c>
      <c r="F121" s="172"/>
      <c r="G121" s="173">
        <f>ROUND(E121*F121,2)</f>
        <v>0</v>
      </c>
      <c r="H121" s="172"/>
      <c r="I121" s="173">
        <f>ROUND(E121*H121,2)</f>
        <v>0</v>
      </c>
      <c r="J121" s="172"/>
      <c r="K121" s="173">
        <f>ROUND(E121*J121,2)</f>
        <v>0</v>
      </c>
      <c r="L121" s="173">
        <v>21</v>
      </c>
      <c r="M121" s="173">
        <f>G121*(1+L121/100)</f>
        <v>0</v>
      </c>
      <c r="N121" s="171">
        <v>0</v>
      </c>
      <c r="O121" s="171">
        <f>ROUND(E121*N121,2)</f>
        <v>0</v>
      </c>
      <c r="P121" s="171">
        <v>0</v>
      </c>
      <c r="Q121" s="171">
        <f>ROUND(E121*P121,2)</f>
        <v>0</v>
      </c>
      <c r="R121" s="173" t="s">
        <v>203</v>
      </c>
      <c r="S121" s="173" t="s">
        <v>116</v>
      </c>
      <c r="T121" s="174" t="s">
        <v>116</v>
      </c>
      <c r="U121" s="159">
        <v>0.04</v>
      </c>
      <c r="V121" s="159">
        <f>ROUND(E121*U121,2)</f>
        <v>1.08</v>
      </c>
      <c r="W121" s="159"/>
      <c r="X121" s="159" t="s">
        <v>132</v>
      </c>
      <c r="Y121" s="159" t="s">
        <v>119</v>
      </c>
      <c r="Z121" s="149"/>
      <c r="AA121" s="149"/>
      <c r="AB121" s="149"/>
      <c r="AC121" s="149"/>
      <c r="AD121" s="149"/>
      <c r="AE121" s="149"/>
      <c r="AF121" s="149"/>
      <c r="AG121" s="149" t="s">
        <v>133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2" x14ac:dyDescent="0.2">
      <c r="A122" s="156"/>
      <c r="B122" s="157"/>
      <c r="C122" s="259" t="s">
        <v>336</v>
      </c>
      <c r="D122" s="260"/>
      <c r="E122" s="260"/>
      <c r="F122" s="260"/>
      <c r="G122" s="260"/>
      <c r="H122" s="159"/>
      <c r="I122" s="159"/>
      <c r="J122" s="159"/>
      <c r="K122" s="159"/>
      <c r="L122" s="159"/>
      <c r="M122" s="159"/>
      <c r="N122" s="158"/>
      <c r="O122" s="158"/>
      <c r="P122" s="158"/>
      <c r="Q122" s="158"/>
      <c r="R122" s="159"/>
      <c r="S122" s="159"/>
      <c r="T122" s="159"/>
      <c r="U122" s="159"/>
      <c r="V122" s="159"/>
      <c r="W122" s="159"/>
      <c r="X122" s="159"/>
      <c r="Y122" s="159"/>
      <c r="Z122" s="149"/>
      <c r="AA122" s="149"/>
      <c r="AB122" s="149"/>
      <c r="AC122" s="149"/>
      <c r="AD122" s="149"/>
      <c r="AE122" s="149"/>
      <c r="AF122" s="149"/>
      <c r="AG122" s="149" t="s">
        <v>176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2" x14ac:dyDescent="0.2">
      <c r="A123" s="156"/>
      <c r="B123" s="157"/>
      <c r="C123" s="191" t="s">
        <v>339</v>
      </c>
      <c r="D123" s="189"/>
      <c r="E123" s="190">
        <v>27</v>
      </c>
      <c r="F123" s="159"/>
      <c r="G123" s="159"/>
      <c r="H123" s="159"/>
      <c r="I123" s="159"/>
      <c r="J123" s="159"/>
      <c r="K123" s="159"/>
      <c r="L123" s="159"/>
      <c r="M123" s="159"/>
      <c r="N123" s="158"/>
      <c r="O123" s="158"/>
      <c r="P123" s="158"/>
      <c r="Q123" s="158"/>
      <c r="R123" s="159"/>
      <c r="S123" s="159"/>
      <c r="T123" s="159"/>
      <c r="U123" s="159"/>
      <c r="V123" s="159"/>
      <c r="W123" s="159"/>
      <c r="X123" s="159"/>
      <c r="Y123" s="159"/>
      <c r="Z123" s="149"/>
      <c r="AA123" s="149"/>
      <c r="AB123" s="149"/>
      <c r="AC123" s="149"/>
      <c r="AD123" s="149"/>
      <c r="AE123" s="149"/>
      <c r="AF123" s="149"/>
      <c r="AG123" s="149" t="s">
        <v>178</v>
      </c>
      <c r="AH123" s="149">
        <v>0</v>
      </c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68">
        <v>51</v>
      </c>
      <c r="B124" s="169" t="s">
        <v>340</v>
      </c>
      <c r="C124" s="184" t="s">
        <v>341</v>
      </c>
      <c r="D124" s="170" t="s">
        <v>264</v>
      </c>
      <c r="E124" s="171">
        <v>27</v>
      </c>
      <c r="F124" s="172"/>
      <c r="G124" s="173">
        <f>ROUND(E124*F124,2)</f>
        <v>0</v>
      </c>
      <c r="H124" s="172"/>
      <c r="I124" s="173">
        <f>ROUND(E124*H124,2)</f>
        <v>0</v>
      </c>
      <c r="J124" s="172"/>
      <c r="K124" s="173">
        <f>ROUND(E124*J124,2)</f>
        <v>0</v>
      </c>
      <c r="L124" s="173">
        <v>21</v>
      </c>
      <c r="M124" s="173">
        <f>G124*(1+L124/100)</f>
        <v>0</v>
      </c>
      <c r="N124" s="171">
        <v>4.3E-3</v>
      </c>
      <c r="O124" s="171">
        <f>ROUND(E124*N124,2)</f>
        <v>0.12</v>
      </c>
      <c r="P124" s="171">
        <v>0</v>
      </c>
      <c r="Q124" s="171">
        <f>ROUND(E124*P124,2)</f>
        <v>0</v>
      </c>
      <c r="R124" s="173" t="s">
        <v>203</v>
      </c>
      <c r="S124" s="173" t="s">
        <v>116</v>
      </c>
      <c r="T124" s="174" t="s">
        <v>116</v>
      </c>
      <c r="U124" s="159">
        <v>0.21</v>
      </c>
      <c r="V124" s="159">
        <f>ROUND(E124*U124,2)</f>
        <v>5.67</v>
      </c>
      <c r="W124" s="159"/>
      <c r="X124" s="159" t="s">
        <v>132</v>
      </c>
      <c r="Y124" s="159" t="s">
        <v>119</v>
      </c>
      <c r="Z124" s="149"/>
      <c r="AA124" s="149"/>
      <c r="AB124" s="149"/>
      <c r="AC124" s="149"/>
      <c r="AD124" s="149"/>
      <c r="AE124" s="149"/>
      <c r="AF124" s="149"/>
      <c r="AG124" s="149" t="s">
        <v>133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2" x14ac:dyDescent="0.2">
      <c r="A125" s="156"/>
      <c r="B125" s="157"/>
      <c r="C125" s="259" t="s">
        <v>342</v>
      </c>
      <c r="D125" s="260"/>
      <c r="E125" s="260"/>
      <c r="F125" s="260"/>
      <c r="G125" s="260"/>
      <c r="H125" s="159"/>
      <c r="I125" s="159"/>
      <c r="J125" s="159"/>
      <c r="K125" s="159"/>
      <c r="L125" s="159"/>
      <c r="M125" s="159"/>
      <c r="N125" s="158"/>
      <c r="O125" s="158"/>
      <c r="P125" s="158"/>
      <c r="Q125" s="158"/>
      <c r="R125" s="159"/>
      <c r="S125" s="159"/>
      <c r="T125" s="159"/>
      <c r="U125" s="159"/>
      <c r="V125" s="159"/>
      <c r="W125" s="159"/>
      <c r="X125" s="159"/>
      <c r="Y125" s="159"/>
      <c r="Z125" s="149"/>
      <c r="AA125" s="149"/>
      <c r="AB125" s="149"/>
      <c r="AC125" s="149"/>
      <c r="AD125" s="149"/>
      <c r="AE125" s="149"/>
      <c r="AF125" s="149"/>
      <c r="AG125" s="149" t="s">
        <v>176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2" x14ac:dyDescent="0.2">
      <c r="A126" s="156"/>
      <c r="B126" s="157"/>
      <c r="C126" s="191" t="s">
        <v>339</v>
      </c>
      <c r="D126" s="189"/>
      <c r="E126" s="190">
        <v>27</v>
      </c>
      <c r="F126" s="159"/>
      <c r="G126" s="159"/>
      <c r="H126" s="159"/>
      <c r="I126" s="159"/>
      <c r="J126" s="159"/>
      <c r="K126" s="159"/>
      <c r="L126" s="159"/>
      <c r="M126" s="159"/>
      <c r="N126" s="158"/>
      <c r="O126" s="158"/>
      <c r="P126" s="158"/>
      <c r="Q126" s="158"/>
      <c r="R126" s="159"/>
      <c r="S126" s="159"/>
      <c r="T126" s="159"/>
      <c r="U126" s="159"/>
      <c r="V126" s="159"/>
      <c r="W126" s="159"/>
      <c r="X126" s="159"/>
      <c r="Y126" s="159"/>
      <c r="Z126" s="149"/>
      <c r="AA126" s="149"/>
      <c r="AB126" s="149"/>
      <c r="AC126" s="149"/>
      <c r="AD126" s="149"/>
      <c r="AE126" s="149"/>
      <c r="AF126" s="149"/>
      <c r="AG126" s="149" t="s">
        <v>178</v>
      </c>
      <c r="AH126" s="149">
        <v>0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x14ac:dyDescent="0.2">
      <c r="A127" s="161" t="s">
        <v>111</v>
      </c>
      <c r="B127" s="162" t="s">
        <v>77</v>
      </c>
      <c r="C127" s="183" t="s">
        <v>78</v>
      </c>
      <c r="D127" s="163"/>
      <c r="E127" s="164"/>
      <c r="F127" s="165"/>
      <c r="G127" s="165">
        <f>SUMIF(AG128:AG129,"&lt;&gt;NOR",G128:G129)</f>
        <v>0</v>
      </c>
      <c r="H127" s="165"/>
      <c r="I127" s="165">
        <f>SUM(I128:I129)</f>
        <v>0</v>
      </c>
      <c r="J127" s="165"/>
      <c r="K127" s="165">
        <f>SUM(K128:K129)</f>
        <v>0</v>
      </c>
      <c r="L127" s="165"/>
      <c r="M127" s="165">
        <f>SUM(M128:M129)</f>
        <v>0</v>
      </c>
      <c r="N127" s="164"/>
      <c r="O127" s="164">
        <f>SUM(O128:O129)</f>
        <v>0</v>
      </c>
      <c r="P127" s="164"/>
      <c r="Q127" s="164">
        <f>SUM(Q128:Q129)</f>
        <v>0</v>
      </c>
      <c r="R127" s="165"/>
      <c r="S127" s="165"/>
      <c r="T127" s="166"/>
      <c r="U127" s="160"/>
      <c r="V127" s="160">
        <f>SUM(V128:V129)</f>
        <v>0.4</v>
      </c>
      <c r="W127" s="160"/>
      <c r="X127" s="160"/>
      <c r="Y127" s="160"/>
      <c r="AG127" t="s">
        <v>112</v>
      </c>
    </row>
    <row r="128" spans="1:60" outlineLevel="1" x14ac:dyDescent="0.2">
      <c r="A128" s="168">
        <v>52</v>
      </c>
      <c r="B128" s="169" t="s">
        <v>343</v>
      </c>
      <c r="C128" s="184" t="s">
        <v>344</v>
      </c>
      <c r="D128" s="170" t="s">
        <v>202</v>
      </c>
      <c r="E128" s="171">
        <v>25</v>
      </c>
      <c r="F128" s="172"/>
      <c r="G128" s="173">
        <f>ROUND(E128*F128,2)</f>
        <v>0</v>
      </c>
      <c r="H128" s="172"/>
      <c r="I128" s="173">
        <f>ROUND(E128*H128,2)</f>
        <v>0</v>
      </c>
      <c r="J128" s="172"/>
      <c r="K128" s="173">
        <f>ROUND(E128*J128,2)</f>
        <v>0</v>
      </c>
      <c r="L128" s="173">
        <v>21</v>
      </c>
      <c r="M128" s="173">
        <f>G128*(1+L128/100)</f>
        <v>0</v>
      </c>
      <c r="N128" s="171">
        <v>1.0000000000000001E-5</v>
      </c>
      <c r="O128" s="171">
        <f>ROUND(E128*N128,2)</f>
        <v>0</v>
      </c>
      <c r="P128" s="171">
        <v>0</v>
      </c>
      <c r="Q128" s="171">
        <f>ROUND(E128*P128,2)</f>
        <v>0</v>
      </c>
      <c r="R128" s="173" t="s">
        <v>203</v>
      </c>
      <c r="S128" s="173" t="s">
        <v>116</v>
      </c>
      <c r="T128" s="174" t="s">
        <v>116</v>
      </c>
      <c r="U128" s="159">
        <v>1.6E-2</v>
      </c>
      <c r="V128" s="159">
        <f>ROUND(E128*U128,2)</f>
        <v>0.4</v>
      </c>
      <c r="W128" s="159"/>
      <c r="X128" s="159" t="s">
        <v>132</v>
      </c>
      <c r="Y128" s="159" t="s">
        <v>119</v>
      </c>
      <c r="Z128" s="149"/>
      <c r="AA128" s="149"/>
      <c r="AB128" s="149"/>
      <c r="AC128" s="149"/>
      <c r="AD128" s="149"/>
      <c r="AE128" s="149"/>
      <c r="AF128" s="149"/>
      <c r="AG128" s="149" t="s">
        <v>133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2" x14ac:dyDescent="0.2">
      <c r="A129" s="156"/>
      <c r="B129" s="157"/>
      <c r="C129" s="259" t="s">
        <v>345</v>
      </c>
      <c r="D129" s="260"/>
      <c r="E129" s="260"/>
      <c r="F129" s="260"/>
      <c r="G129" s="260"/>
      <c r="H129" s="159"/>
      <c r="I129" s="159"/>
      <c r="J129" s="159"/>
      <c r="K129" s="159"/>
      <c r="L129" s="159"/>
      <c r="M129" s="159"/>
      <c r="N129" s="158"/>
      <c r="O129" s="158"/>
      <c r="P129" s="158"/>
      <c r="Q129" s="158"/>
      <c r="R129" s="159"/>
      <c r="S129" s="159"/>
      <c r="T129" s="159"/>
      <c r="U129" s="159"/>
      <c r="V129" s="159"/>
      <c r="W129" s="159"/>
      <c r="X129" s="159"/>
      <c r="Y129" s="159"/>
      <c r="Z129" s="149"/>
      <c r="AA129" s="149"/>
      <c r="AB129" s="149"/>
      <c r="AC129" s="149"/>
      <c r="AD129" s="149"/>
      <c r="AE129" s="149"/>
      <c r="AF129" s="149"/>
      <c r="AG129" s="149" t="s">
        <v>176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x14ac:dyDescent="0.2">
      <c r="A130" s="161" t="s">
        <v>111</v>
      </c>
      <c r="B130" s="162" t="s">
        <v>79</v>
      </c>
      <c r="C130" s="183" t="s">
        <v>80</v>
      </c>
      <c r="D130" s="163"/>
      <c r="E130" s="164"/>
      <c r="F130" s="165"/>
      <c r="G130" s="165">
        <f>SUMIF(AG131:AG147,"&lt;&gt;NOR",G131:G147)</f>
        <v>0</v>
      </c>
      <c r="H130" s="165"/>
      <c r="I130" s="165">
        <f>SUM(I131:I147)</f>
        <v>0</v>
      </c>
      <c r="J130" s="165"/>
      <c r="K130" s="165">
        <f>SUM(K131:K147)</f>
        <v>0</v>
      </c>
      <c r="L130" s="165"/>
      <c r="M130" s="165">
        <f>SUM(M131:M147)</f>
        <v>0</v>
      </c>
      <c r="N130" s="164"/>
      <c r="O130" s="164">
        <f>SUM(O131:O147)</f>
        <v>0</v>
      </c>
      <c r="P130" s="164"/>
      <c r="Q130" s="164">
        <f>SUM(Q131:Q147)</f>
        <v>0</v>
      </c>
      <c r="R130" s="165"/>
      <c r="S130" s="165"/>
      <c r="T130" s="166"/>
      <c r="U130" s="160"/>
      <c r="V130" s="160">
        <f>SUM(V131:V147)</f>
        <v>7.64</v>
      </c>
      <c r="W130" s="160"/>
      <c r="X130" s="160"/>
      <c r="Y130" s="160"/>
      <c r="AG130" t="s">
        <v>112</v>
      </c>
    </row>
    <row r="131" spans="1:60" outlineLevel="1" x14ac:dyDescent="0.2">
      <c r="A131" s="168">
        <v>53</v>
      </c>
      <c r="B131" s="169" t="s">
        <v>346</v>
      </c>
      <c r="C131" s="184" t="s">
        <v>347</v>
      </c>
      <c r="D131" s="170" t="s">
        <v>196</v>
      </c>
      <c r="E131" s="171">
        <v>11.9</v>
      </c>
      <c r="F131" s="172"/>
      <c r="G131" s="173">
        <f>ROUND(E131*F131,2)</f>
        <v>0</v>
      </c>
      <c r="H131" s="172"/>
      <c r="I131" s="173">
        <f>ROUND(E131*H131,2)</f>
        <v>0</v>
      </c>
      <c r="J131" s="172"/>
      <c r="K131" s="173">
        <f>ROUND(E131*J131,2)</f>
        <v>0</v>
      </c>
      <c r="L131" s="173">
        <v>21</v>
      </c>
      <c r="M131" s="173">
        <f>G131*(1+L131/100)</f>
        <v>0</v>
      </c>
      <c r="N131" s="171">
        <v>0</v>
      </c>
      <c r="O131" s="171">
        <f>ROUND(E131*N131,2)</f>
        <v>0</v>
      </c>
      <c r="P131" s="171">
        <v>0</v>
      </c>
      <c r="Q131" s="171">
        <f>ROUND(E131*P131,2)</f>
        <v>0</v>
      </c>
      <c r="R131" s="173" t="s">
        <v>203</v>
      </c>
      <c r="S131" s="173" t="s">
        <v>116</v>
      </c>
      <c r="T131" s="174" t="s">
        <v>116</v>
      </c>
      <c r="U131" s="159">
        <v>0.1</v>
      </c>
      <c r="V131" s="159">
        <f>ROUND(E131*U131,2)</f>
        <v>1.19</v>
      </c>
      <c r="W131" s="159"/>
      <c r="X131" s="159" t="s">
        <v>132</v>
      </c>
      <c r="Y131" s="159" t="s">
        <v>119</v>
      </c>
      <c r="Z131" s="149"/>
      <c r="AA131" s="149"/>
      <c r="AB131" s="149"/>
      <c r="AC131" s="149"/>
      <c r="AD131" s="149"/>
      <c r="AE131" s="149"/>
      <c r="AF131" s="149"/>
      <c r="AG131" s="149" t="s">
        <v>133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2" x14ac:dyDescent="0.2">
      <c r="A132" s="156"/>
      <c r="B132" s="157"/>
      <c r="C132" s="259" t="s">
        <v>348</v>
      </c>
      <c r="D132" s="260"/>
      <c r="E132" s="260"/>
      <c r="F132" s="260"/>
      <c r="G132" s="260"/>
      <c r="H132" s="159"/>
      <c r="I132" s="159"/>
      <c r="J132" s="159"/>
      <c r="K132" s="159"/>
      <c r="L132" s="159"/>
      <c r="M132" s="159"/>
      <c r="N132" s="158"/>
      <c r="O132" s="158"/>
      <c r="P132" s="158"/>
      <c r="Q132" s="158"/>
      <c r="R132" s="159"/>
      <c r="S132" s="159"/>
      <c r="T132" s="159"/>
      <c r="U132" s="159"/>
      <c r="V132" s="159"/>
      <c r="W132" s="159"/>
      <c r="X132" s="159"/>
      <c r="Y132" s="159"/>
      <c r="Z132" s="149"/>
      <c r="AA132" s="149"/>
      <c r="AB132" s="149"/>
      <c r="AC132" s="149"/>
      <c r="AD132" s="149"/>
      <c r="AE132" s="149"/>
      <c r="AF132" s="149"/>
      <c r="AG132" s="149" t="s">
        <v>176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2" x14ac:dyDescent="0.2">
      <c r="A133" s="156"/>
      <c r="B133" s="157"/>
      <c r="C133" s="191" t="s">
        <v>349</v>
      </c>
      <c r="D133" s="189"/>
      <c r="E133" s="190">
        <v>11.9</v>
      </c>
      <c r="F133" s="159"/>
      <c r="G133" s="159"/>
      <c r="H133" s="159"/>
      <c r="I133" s="159"/>
      <c r="J133" s="159"/>
      <c r="K133" s="159"/>
      <c r="L133" s="159"/>
      <c r="M133" s="159"/>
      <c r="N133" s="158"/>
      <c r="O133" s="158"/>
      <c r="P133" s="158"/>
      <c r="Q133" s="158"/>
      <c r="R133" s="159"/>
      <c r="S133" s="159"/>
      <c r="T133" s="159"/>
      <c r="U133" s="159"/>
      <c r="V133" s="159"/>
      <c r="W133" s="159"/>
      <c r="X133" s="159"/>
      <c r="Y133" s="159"/>
      <c r="Z133" s="149"/>
      <c r="AA133" s="149"/>
      <c r="AB133" s="149"/>
      <c r="AC133" s="149"/>
      <c r="AD133" s="149"/>
      <c r="AE133" s="149"/>
      <c r="AF133" s="149"/>
      <c r="AG133" s="149" t="s">
        <v>178</v>
      </c>
      <c r="AH133" s="149">
        <v>0</v>
      </c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ht="22.5" outlineLevel="1" x14ac:dyDescent="0.2">
      <c r="A134" s="176">
        <v>54</v>
      </c>
      <c r="B134" s="177" t="s">
        <v>350</v>
      </c>
      <c r="C134" s="185" t="s">
        <v>351</v>
      </c>
      <c r="D134" s="178" t="s">
        <v>196</v>
      </c>
      <c r="E134" s="179">
        <v>11.9</v>
      </c>
      <c r="F134" s="180"/>
      <c r="G134" s="181">
        <f>ROUND(E134*F134,2)</f>
        <v>0</v>
      </c>
      <c r="H134" s="180"/>
      <c r="I134" s="181">
        <f>ROUND(E134*H134,2)</f>
        <v>0</v>
      </c>
      <c r="J134" s="180"/>
      <c r="K134" s="181">
        <f>ROUND(E134*J134,2)</f>
        <v>0</v>
      </c>
      <c r="L134" s="181">
        <v>21</v>
      </c>
      <c r="M134" s="181">
        <f>G134*(1+L134/100)</f>
        <v>0</v>
      </c>
      <c r="N134" s="179">
        <v>0</v>
      </c>
      <c r="O134" s="179">
        <f>ROUND(E134*N134,2)</f>
        <v>0</v>
      </c>
      <c r="P134" s="179">
        <v>0</v>
      </c>
      <c r="Q134" s="179">
        <f>ROUND(E134*P134,2)</f>
        <v>0</v>
      </c>
      <c r="R134" s="181" t="s">
        <v>203</v>
      </c>
      <c r="S134" s="181" t="s">
        <v>116</v>
      </c>
      <c r="T134" s="182" t="s">
        <v>116</v>
      </c>
      <c r="U134" s="159">
        <v>0.01</v>
      </c>
      <c r="V134" s="159">
        <f>ROUND(E134*U134,2)</f>
        <v>0.12</v>
      </c>
      <c r="W134" s="159"/>
      <c r="X134" s="159" t="s">
        <v>132</v>
      </c>
      <c r="Y134" s="159" t="s">
        <v>119</v>
      </c>
      <c r="Z134" s="149"/>
      <c r="AA134" s="149"/>
      <c r="AB134" s="149"/>
      <c r="AC134" s="149"/>
      <c r="AD134" s="149"/>
      <c r="AE134" s="149"/>
      <c r="AF134" s="149"/>
      <c r="AG134" s="149" t="s">
        <v>133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ht="22.5" outlineLevel="1" x14ac:dyDescent="0.2">
      <c r="A135" s="168">
        <v>55</v>
      </c>
      <c r="B135" s="169" t="s">
        <v>352</v>
      </c>
      <c r="C135" s="184" t="s">
        <v>353</v>
      </c>
      <c r="D135" s="170" t="s">
        <v>196</v>
      </c>
      <c r="E135" s="171">
        <v>107.1</v>
      </c>
      <c r="F135" s="172"/>
      <c r="G135" s="173">
        <f>ROUND(E135*F135,2)</f>
        <v>0</v>
      </c>
      <c r="H135" s="172"/>
      <c r="I135" s="173">
        <f>ROUND(E135*H135,2)</f>
        <v>0</v>
      </c>
      <c r="J135" s="172"/>
      <c r="K135" s="173">
        <f>ROUND(E135*J135,2)</f>
        <v>0</v>
      </c>
      <c r="L135" s="173">
        <v>21</v>
      </c>
      <c r="M135" s="173">
        <f>G135*(1+L135/100)</f>
        <v>0</v>
      </c>
      <c r="N135" s="171">
        <v>0</v>
      </c>
      <c r="O135" s="171">
        <f>ROUND(E135*N135,2)</f>
        <v>0</v>
      </c>
      <c r="P135" s="171">
        <v>0</v>
      </c>
      <c r="Q135" s="171">
        <f>ROUND(E135*P135,2)</f>
        <v>0</v>
      </c>
      <c r="R135" s="173" t="s">
        <v>203</v>
      </c>
      <c r="S135" s="173" t="s">
        <v>116</v>
      </c>
      <c r="T135" s="174" t="s">
        <v>116</v>
      </c>
      <c r="U135" s="159">
        <v>0</v>
      </c>
      <c r="V135" s="159">
        <f>ROUND(E135*U135,2)</f>
        <v>0</v>
      </c>
      <c r="W135" s="159"/>
      <c r="X135" s="159" t="s">
        <v>132</v>
      </c>
      <c r="Y135" s="159" t="s">
        <v>119</v>
      </c>
      <c r="Z135" s="149"/>
      <c r="AA135" s="149"/>
      <c r="AB135" s="149"/>
      <c r="AC135" s="149"/>
      <c r="AD135" s="149"/>
      <c r="AE135" s="149"/>
      <c r="AF135" s="149"/>
      <c r="AG135" s="149" t="s">
        <v>133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2" x14ac:dyDescent="0.2">
      <c r="A136" s="156"/>
      <c r="B136" s="157"/>
      <c r="C136" s="191" t="s">
        <v>354</v>
      </c>
      <c r="D136" s="189"/>
      <c r="E136" s="190">
        <v>107.1</v>
      </c>
      <c r="F136" s="159"/>
      <c r="G136" s="159"/>
      <c r="H136" s="159"/>
      <c r="I136" s="159"/>
      <c r="J136" s="159"/>
      <c r="K136" s="159"/>
      <c r="L136" s="159"/>
      <c r="M136" s="159"/>
      <c r="N136" s="158"/>
      <c r="O136" s="158"/>
      <c r="P136" s="158"/>
      <c r="Q136" s="158"/>
      <c r="R136" s="159"/>
      <c r="S136" s="159"/>
      <c r="T136" s="159"/>
      <c r="U136" s="159"/>
      <c r="V136" s="159"/>
      <c r="W136" s="159"/>
      <c r="X136" s="159"/>
      <c r="Y136" s="159"/>
      <c r="Z136" s="149"/>
      <c r="AA136" s="149"/>
      <c r="AB136" s="149"/>
      <c r="AC136" s="149"/>
      <c r="AD136" s="149"/>
      <c r="AE136" s="149"/>
      <c r="AF136" s="149"/>
      <c r="AG136" s="149" t="s">
        <v>178</v>
      </c>
      <c r="AH136" s="149">
        <v>0</v>
      </c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68">
        <v>56</v>
      </c>
      <c r="B137" s="169" t="s">
        <v>355</v>
      </c>
      <c r="C137" s="184" t="s">
        <v>356</v>
      </c>
      <c r="D137" s="170" t="s">
        <v>196</v>
      </c>
      <c r="E137" s="171">
        <v>11.9</v>
      </c>
      <c r="F137" s="172"/>
      <c r="G137" s="173">
        <f>ROUND(E137*F137,2)</f>
        <v>0</v>
      </c>
      <c r="H137" s="172"/>
      <c r="I137" s="173">
        <f>ROUND(E137*H137,2)</f>
        <v>0</v>
      </c>
      <c r="J137" s="172"/>
      <c r="K137" s="173">
        <f>ROUND(E137*J137,2)</f>
        <v>0</v>
      </c>
      <c r="L137" s="173">
        <v>21</v>
      </c>
      <c r="M137" s="173">
        <f>G137*(1+L137/100)</f>
        <v>0</v>
      </c>
      <c r="N137" s="171">
        <v>0</v>
      </c>
      <c r="O137" s="171">
        <f>ROUND(E137*N137,2)</f>
        <v>0</v>
      </c>
      <c r="P137" s="171">
        <v>0</v>
      </c>
      <c r="Q137" s="171">
        <f>ROUND(E137*P137,2)</f>
        <v>0</v>
      </c>
      <c r="R137" s="173" t="s">
        <v>357</v>
      </c>
      <c r="S137" s="173" t="s">
        <v>116</v>
      </c>
      <c r="T137" s="174" t="s">
        <v>116</v>
      </c>
      <c r="U137" s="159">
        <v>6.0000000000000001E-3</v>
      </c>
      <c r="V137" s="159">
        <f>ROUND(E137*U137,2)</f>
        <v>7.0000000000000007E-2</v>
      </c>
      <c r="W137" s="159"/>
      <c r="X137" s="159" t="s">
        <v>132</v>
      </c>
      <c r="Y137" s="159" t="s">
        <v>119</v>
      </c>
      <c r="Z137" s="149"/>
      <c r="AA137" s="149"/>
      <c r="AB137" s="149"/>
      <c r="AC137" s="149"/>
      <c r="AD137" s="149"/>
      <c r="AE137" s="149"/>
      <c r="AF137" s="149"/>
      <c r="AG137" s="149" t="s">
        <v>133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2" x14ac:dyDescent="0.2">
      <c r="A138" s="156"/>
      <c r="B138" s="157"/>
      <c r="C138" s="259" t="s">
        <v>358</v>
      </c>
      <c r="D138" s="260"/>
      <c r="E138" s="260"/>
      <c r="F138" s="260"/>
      <c r="G138" s="260"/>
      <c r="H138" s="159"/>
      <c r="I138" s="159"/>
      <c r="J138" s="159"/>
      <c r="K138" s="159"/>
      <c r="L138" s="159"/>
      <c r="M138" s="159"/>
      <c r="N138" s="158"/>
      <c r="O138" s="158"/>
      <c r="P138" s="158"/>
      <c r="Q138" s="158"/>
      <c r="R138" s="159"/>
      <c r="S138" s="159"/>
      <c r="T138" s="159"/>
      <c r="U138" s="159"/>
      <c r="V138" s="159"/>
      <c r="W138" s="159"/>
      <c r="X138" s="159"/>
      <c r="Y138" s="159"/>
      <c r="Z138" s="149"/>
      <c r="AA138" s="149"/>
      <c r="AB138" s="149"/>
      <c r="AC138" s="149"/>
      <c r="AD138" s="149"/>
      <c r="AE138" s="149"/>
      <c r="AF138" s="149"/>
      <c r="AG138" s="149" t="s">
        <v>176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76">
        <v>57</v>
      </c>
      <c r="B139" s="177" t="s">
        <v>359</v>
      </c>
      <c r="C139" s="185" t="s">
        <v>360</v>
      </c>
      <c r="D139" s="178" t="s">
        <v>196</v>
      </c>
      <c r="E139" s="179">
        <v>5.75</v>
      </c>
      <c r="F139" s="180"/>
      <c r="G139" s="181">
        <f>ROUND(E139*F139,2)</f>
        <v>0</v>
      </c>
      <c r="H139" s="180"/>
      <c r="I139" s="181">
        <f>ROUND(E139*H139,2)</f>
        <v>0</v>
      </c>
      <c r="J139" s="180"/>
      <c r="K139" s="181">
        <f>ROUND(E139*J139,2)</f>
        <v>0</v>
      </c>
      <c r="L139" s="181">
        <v>21</v>
      </c>
      <c r="M139" s="181">
        <f>G139*(1+L139/100)</f>
        <v>0</v>
      </c>
      <c r="N139" s="179">
        <v>0</v>
      </c>
      <c r="O139" s="179">
        <f>ROUND(E139*N139,2)</f>
        <v>0</v>
      </c>
      <c r="P139" s="179">
        <v>0</v>
      </c>
      <c r="Q139" s="179">
        <f>ROUND(E139*P139,2)</f>
        <v>0</v>
      </c>
      <c r="R139" s="181" t="s">
        <v>361</v>
      </c>
      <c r="S139" s="181" t="s">
        <v>116</v>
      </c>
      <c r="T139" s="182" t="s">
        <v>117</v>
      </c>
      <c r="U139" s="159">
        <v>0</v>
      </c>
      <c r="V139" s="159">
        <f>ROUND(E139*U139,2)</f>
        <v>0</v>
      </c>
      <c r="W139" s="159"/>
      <c r="X139" s="159" t="s">
        <v>132</v>
      </c>
      <c r="Y139" s="159" t="s">
        <v>119</v>
      </c>
      <c r="Z139" s="149"/>
      <c r="AA139" s="149"/>
      <c r="AB139" s="149"/>
      <c r="AC139" s="149"/>
      <c r="AD139" s="149"/>
      <c r="AE139" s="149"/>
      <c r="AF139" s="149"/>
      <c r="AG139" s="149" t="s">
        <v>133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68">
        <v>58</v>
      </c>
      <c r="B140" s="169" t="s">
        <v>362</v>
      </c>
      <c r="C140" s="184" t="s">
        <v>363</v>
      </c>
      <c r="D140" s="170" t="s">
        <v>196</v>
      </c>
      <c r="E140" s="171">
        <v>6.15</v>
      </c>
      <c r="F140" s="172"/>
      <c r="G140" s="173">
        <f>ROUND(E140*F140,2)</f>
        <v>0</v>
      </c>
      <c r="H140" s="172"/>
      <c r="I140" s="173">
        <f>ROUND(E140*H140,2)</f>
        <v>0</v>
      </c>
      <c r="J140" s="172"/>
      <c r="K140" s="173">
        <f>ROUND(E140*J140,2)</f>
        <v>0</v>
      </c>
      <c r="L140" s="173">
        <v>21</v>
      </c>
      <c r="M140" s="173">
        <f>G140*(1+L140/100)</f>
        <v>0</v>
      </c>
      <c r="N140" s="171">
        <v>0</v>
      </c>
      <c r="O140" s="171">
        <f>ROUND(E140*N140,2)</f>
        <v>0</v>
      </c>
      <c r="P140" s="171">
        <v>0</v>
      </c>
      <c r="Q140" s="171">
        <f>ROUND(E140*P140,2)</f>
        <v>0</v>
      </c>
      <c r="R140" s="173" t="s">
        <v>361</v>
      </c>
      <c r="S140" s="173" t="s">
        <v>116</v>
      </c>
      <c r="T140" s="174" t="s">
        <v>117</v>
      </c>
      <c r="U140" s="159">
        <v>0</v>
      </c>
      <c r="V140" s="159">
        <f>ROUND(E140*U140,2)</f>
        <v>0</v>
      </c>
      <c r="W140" s="159"/>
      <c r="X140" s="159" t="s">
        <v>132</v>
      </c>
      <c r="Y140" s="159" t="s">
        <v>119</v>
      </c>
      <c r="Z140" s="149"/>
      <c r="AA140" s="149"/>
      <c r="AB140" s="149"/>
      <c r="AC140" s="149"/>
      <c r="AD140" s="149"/>
      <c r="AE140" s="149"/>
      <c r="AF140" s="149"/>
      <c r="AG140" s="149" t="s">
        <v>133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2" x14ac:dyDescent="0.2">
      <c r="A141" s="156"/>
      <c r="B141" s="157"/>
      <c r="C141" s="248" t="s">
        <v>364</v>
      </c>
      <c r="D141" s="249"/>
      <c r="E141" s="249"/>
      <c r="F141" s="249"/>
      <c r="G141" s="249"/>
      <c r="H141" s="159"/>
      <c r="I141" s="159"/>
      <c r="J141" s="159"/>
      <c r="K141" s="159"/>
      <c r="L141" s="159"/>
      <c r="M141" s="159"/>
      <c r="N141" s="158"/>
      <c r="O141" s="158"/>
      <c r="P141" s="158"/>
      <c r="Q141" s="158"/>
      <c r="R141" s="159"/>
      <c r="S141" s="159"/>
      <c r="T141" s="159"/>
      <c r="U141" s="159"/>
      <c r="V141" s="159"/>
      <c r="W141" s="159"/>
      <c r="X141" s="159"/>
      <c r="Y141" s="159"/>
      <c r="Z141" s="149"/>
      <c r="AA141" s="149"/>
      <c r="AB141" s="149"/>
      <c r="AC141" s="149"/>
      <c r="AD141" s="149"/>
      <c r="AE141" s="149"/>
      <c r="AF141" s="149"/>
      <c r="AG141" s="149" t="s">
        <v>121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68">
        <v>59</v>
      </c>
      <c r="B142" s="169" t="s">
        <v>365</v>
      </c>
      <c r="C142" s="184" t="s">
        <v>366</v>
      </c>
      <c r="D142" s="170" t="s">
        <v>196</v>
      </c>
      <c r="E142" s="171">
        <v>68.37</v>
      </c>
      <c r="F142" s="172"/>
      <c r="G142" s="173">
        <f>ROUND(E142*F142,2)</f>
        <v>0</v>
      </c>
      <c r="H142" s="172"/>
      <c r="I142" s="173">
        <f>ROUND(E142*H142,2)</f>
        <v>0</v>
      </c>
      <c r="J142" s="172"/>
      <c r="K142" s="173">
        <f>ROUND(E142*J142,2)</f>
        <v>0</v>
      </c>
      <c r="L142" s="173">
        <v>21</v>
      </c>
      <c r="M142" s="173">
        <f>G142*(1+L142/100)</f>
        <v>0</v>
      </c>
      <c r="N142" s="171">
        <v>0</v>
      </c>
      <c r="O142" s="171">
        <f>ROUND(E142*N142,2)</f>
        <v>0</v>
      </c>
      <c r="P142" s="171">
        <v>0</v>
      </c>
      <c r="Q142" s="171">
        <f>ROUND(E142*P142,2)</f>
        <v>0</v>
      </c>
      <c r="R142" s="173" t="s">
        <v>203</v>
      </c>
      <c r="S142" s="173" t="s">
        <v>116</v>
      </c>
      <c r="T142" s="174" t="s">
        <v>116</v>
      </c>
      <c r="U142" s="159">
        <v>0.02</v>
      </c>
      <c r="V142" s="159">
        <f>ROUND(E142*U142,2)</f>
        <v>1.37</v>
      </c>
      <c r="W142" s="159"/>
      <c r="X142" s="159" t="s">
        <v>132</v>
      </c>
      <c r="Y142" s="159" t="s">
        <v>119</v>
      </c>
      <c r="Z142" s="149"/>
      <c r="AA142" s="149"/>
      <c r="AB142" s="149"/>
      <c r="AC142" s="149"/>
      <c r="AD142" s="149"/>
      <c r="AE142" s="149"/>
      <c r="AF142" s="149"/>
      <c r="AG142" s="149" t="s">
        <v>133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2" x14ac:dyDescent="0.2">
      <c r="A143" s="156"/>
      <c r="B143" s="157"/>
      <c r="C143" s="259" t="s">
        <v>367</v>
      </c>
      <c r="D143" s="260"/>
      <c r="E143" s="260"/>
      <c r="F143" s="260"/>
      <c r="G143" s="260"/>
      <c r="H143" s="159"/>
      <c r="I143" s="159"/>
      <c r="J143" s="159"/>
      <c r="K143" s="159"/>
      <c r="L143" s="159"/>
      <c r="M143" s="159"/>
      <c r="N143" s="158"/>
      <c r="O143" s="158"/>
      <c r="P143" s="158"/>
      <c r="Q143" s="158"/>
      <c r="R143" s="159"/>
      <c r="S143" s="159"/>
      <c r="T143" s="159"/>
      <c r="U143" s="159"/>
      <c r="V143" s="159"/>
      <c r="W143" s="159"/>
      <c r="X143" s="159"/>
      <c r="Y143" s="159"/>
      <c r="Z143" s="149"/>
      <c r="AA143" s="149"/>
      <c r="AB143" s="149"/>
      <c r="AC143" s="149"/>
      <c r="AD143" s="149"/>
      <c r="AE143" s="149"/>
      <c r="AF143" s="149"/>
      <c r="AG143" s="149" t="s">
        <v>176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68">
        <v>60</v>
      </c>
      <c r="B144" s="169" t="s">
        <v>368</v>
      </c>
      <c r="C144" s="184" t="s">
        <v>369</v>
      </c>
      <c r="D144" s="170" t="s">
        <v>196</v>
      </c>
      <c r="E144" s="171">
        <v>12.3</v>
      </c>
      <c r="F144" s="172"/>
      <c r="G144" s="173">
        <f>ROUND(E144*F144,2)</f>
        <v>0</v>
      </c>
      <c r="H144" s="172"/>
      <c r="I144" s="173">
        <f>ROUND(E144*H144,2)</f>
        <v>0</v>
      </c>
      <c r="J144" s="172"/>
      <c r="K144" s="173">
        <f>ROUND(E144*J144,2)</f>
        <v>0</v>
      </c>
      <c r="L144" s="173">
        <v>21</v>
      </c>
      <c r="M144" s="173">
        <f>G144*(1+L144/100)</f>
        <v>0</v>
      </c>
      <c r="N144" s="171">
        <v>0</v>
      </c>
      <c r="O144" s="171">
        <f>ROUND(E144*N144,2)</f>
        <v>0</v>
      </c>
      <c r="P144" s="171">
        <v>0</v>
      </c>
      <c r="Q144" s="171">
        <f>ROUND(E144*P144,2)</f>
        <v>0</v>
      </c>
      <c r="R144" s="173" t="s">
        <v>203</v>
      </c>
      <c r="S144" s="173" t="s">
        <v>116</v>
      </c>
      <c r="T144" s="174" t="s">
        <v>116</v>
      </c>
      <c r="U144" s="159">
        <v>0.39</v>
      </c>
      <c r="V144" s="159">
        <f>ROUND(E144*U144,2)</f>
        <v>4.8</v>
      </c>
      <c r="W144" s="159"/>
      <c r="X144" s="159" t="s">
        <v>132</v>
      </c>
      <c r="Y144" s="159" t="s">
        <v>119</v>
      </c>
      <c r="Z144" s="149"/>
      <c r="AA144" s="149"/>
      <c r="AB144" s="149"/>
      <c r="AC144" s="149"/>
      <c r="AD144" s="149"/>
      <c r="AE144" s="149"/>
      <c r="AF144" s="149"/>
      <c r="AG144" s="149" t="s">
        <v>133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2" x14ac:dyDescent="0.2">
      <c r="A145" s="156"/>
      <c r="B145" s="157"/>
      <c r="C145" s="259" t="s">
        <v>367</v>
      </c>
      <c r="D145" s="260"/>
      <c r="E145" s="260"/>
      <c r="F145" s="260"/>
      <c r="G145" s="260"/>
      <c r="H145" s="159"/>
      <c r="I145" s="159"/>
      <c r="J145" s="159"/>
      <c r="K145" s="159"/>
      <c r="L145" s="159"/>
      <c r="M145" s="159"/>
      <c r="N145" s="158"/>
      <c r="O145" s="158"/>
      <c r="P145" s="158"/>
      <c r="Q145" s="158"/>
      <c r="R145" s="159"/>
      <c r="S145" s="159"/>
      <c r="T145" s="159"/>
      <c r="U145" s="159"/>
      <c r="V145" s="159"/>
      <c r="W145" s="159"/>
      <c r="X145" s="159"/>
      <c r="Y145" s="159"/>
      <c r="Z145" s="149"/>
      <c r="AA145" s="149"/>
      <c r="AB145" s="149"/>
      <c r="AC145" s="149"/>
      <c r="AD145" s="149"/>
      <c r="AE145" s="149"/>
      <c r="AF145" s="149"/>
      <c r="AG145" s="149" t="s">
        <v>176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68">
        <v>61</v>
      </c>
      <c r="B146" s="169" t="s">
        <v>370</v>
      </c>
      <c r="C146" s="184" t="s">
        <v>371</v>
      </c>
      <c r="D146" s="170" t="s">
        <v>196</v>
      </c>
      <c r="E146" s="171">
        <v>5.75</v>
      </c>
      <c r="F146" s="172"/>
      <c r="G146" s="173">
        <f>ROUND(E146*F146,2)</f>
        <v>0</v>
      </c>
      <c r="H146" s="172"/>
      <c r="I146" s="173">
        <f>ROUND(E146*H146,2)</f>
        <v>0</v>
      </c>
      <c r="J146" s="172"/>
      <c r="K146" s="173">
        <f>ROUND(E146*J146,2)</f>
        <v>0</v>
      </c>
      <c r="L146" s="173">
        <v>21</v>
      </c>
      <c r="M146" s="173">
        <f>G146*(1+L146/100)</f>
        <v>0</v>
      </c>
      <c r="N146" s="171">
        <v>0</v>
      </c>
      <c r="O146" s="171">
        <f>ROUND(E146*N146,2)</f>
        <v>0</v>
      </c>
      <c r="P146" s="171">
        <v>0</v>
      </c>
      <c r="Q146" s="171">
        <f>ROUND(E146*P146,2)</f>
        <v>0</v>
      </c>
      <c r="R146" s="173" t="s">
        <v>203</v>
      </c>
      <c r="S146" s="173" t="s">
        <v>116</v>
      </c>
      <c r="T146" s="174" t="s">
        <v>116</v>
      </c>
      <c r="U146" s="159">
        <v>1.6E-2</v>
      </c>
      <c r="V146" s="159">
        <f>ROUND(E146*U146,2)</f>
        <v>0.09</v>
      </c>
      <c r="W146" s="159"/>
      <c r="X146" s="159" t="s">
        <v>132</v>
      </c>
      <c r="Y146" s="159" t="s">
        <v>119</v>
      </c>
      <c r="Z146" s="149"/>
      <c r="AA146" s="149"/>
      <c r="AB146" s="149"/>
      <c r="AC146" s="149"/>
      <c r="AD146" s="149"/>
      <c r="AE146" s="149"/>
      <c r="AF146" s="149"/>
      <c r="AG146" s="149" t="s">
        <v>133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2" x14ac:dyDescent="0.2">
      <c r="A147" s="156"/>
      <c r="B147" s="157"/>
      <c r="C147" s="259" t="s">
        <v>367</v>
      </c>
      <c r="D147" s="260"/>
      <c r="E147" s="260"/>
      <c r="F147" s="260"/>
      <c r="G147" s="260"/>
      <c r="H147" s="159"/>
      <c r="I147" s="159"/>
      <c r="J147" s="159"/>
      <c r="K147" s="159"/>
      <c r="L147" s="159"/>
      <c r="M147" s="159"/>
      <c r="N147" s="158"/>
      <c r="O147" s="158"/>
      <c r="P147" s="158"/>
      <c r="Q147" s="158"/>
      <c r="R147" s="159"/>
      <c r="S147" s="159"/>
      <c r="T147" s="159"/>
      <c r="U147" s="159"/>
      <c r="V147" s="159"/>
      <c r="W147" s="159"/>
      <c r="X147" s="159"/>
      <c r="Y147" s="159"/>
      <c r="Z147" s="149"/>
      <c r="AA147" s="149"/>
      <c r="AB147" s="149"/>
      <c r="AC147" s="149"/>
      <c r="AD147" s="149"/>
      <c r="AE147" s="149"/>
      <c r="AF147" s="149"/>
      <c r="AG147" s="149" t="s">
        <v>176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x14ac:dyDescent="0.2">
      <c r="A148" s="3"/>
      <c r="B148" s="4"/>
      <c r="C148" s="186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AE148">
        <v>15</v>
      </c>
      <c r="AF148">
        <v>21</v>
      </c>
      <c r="AG148" t="s">
        <v>97</v>
      </c>
    </row>
    <row r="149" spans="1:60" x14ac:dyDescent="0.2">
      <c r="A149" s="152"/>
      <c r="B149" s="153" t="s">
        <v>29</v>
      </c>
      <c r="C149" s="187"/>
      <c r="D149" s="154"/>
      <c r="E149" s="155"/>
      <c r="F149" s="155"/>
      <c r="G149" s="167">
        <f>G8+G71+G99+G106+G127+G130</f>
        <v>0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AE149">
        <f>SUMIF(L7:L147,AE148,G7:G147)</f>
        <v>0</v>
      </c>
      <c r="AF149">
        <f>SUMIF(L7:L147,AF148,G7:G147)</f>
        <v>0</v>
      </c>
      <c r="AG149" t="s">
        <v>167</v>
      </c>
    </row>
    <row r="150" spans="1:60" x14ac:dyDescent="0.2">
      <c r="C150" s="188"/>
      <c r="D150" s="10"/>
      <c r="AG150" t="s">
        <v>169</v>
      </c>
    </row>
    <row r="151" spans="1:60" x14ac:dyDescent="0.2">
      <c r="D151" s="10"/>
    </row>
    <row r="152" spans="1:60" x14ac:dyDescent="0.2">
      <c r="D152" s="10"/>
    </row>
    <row r="153" spans="1:60" x14ac:dyDescent="0.2">
      <c r="D153" s="10"/>
    </row>
    <row r="154" spans="1:60" x14ac:dyDescent="0.2">
      <c r="D154" s="10"/>
    </row>
    <row r="155" spans="1:60" x14ac:dyDescent="0.2">
      <c r="D155" s="10"/>
    </row>
    <row r="156" spans="1:60" x14ac:dyDescent="0.2">
      <c r="D156" s="10"/>
    </row>
    <row r="157" spans="1:60" x14ac:dyDescent="0.2">
      <c r="D157" s="10"/>
    </row>
    <row r="158" spans="1:60" x14ac:dyDescent="0.2">
      <c r="D158" s="10"/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+/+SdgIFv4QJptyo0utIx8LUhx9HCJNs+Cy04mQASlUCemuyJZByAZAkdOEklo5lbQM9cjhHXvHP+DUJMdOvA==" saltValue="fSvJwhM+sko0e5DR0eG8rA==" spinCount="100000" sheet="1" formatRows="0"/>
  <mergeCells count="44">
    <mergeCell ref="C45:G45"/>
    <mergeCell ref="A1:G1"/>
    <mergeCell ref="C2:G2"/>
    <mergeCell ref="C3:G3"/>
    <mergeCell ref="C4:G4"/>
    <mergeCell ref="C10:G10"/>
    <mergeCell ref="C16:G16"/>
    <mergeCell ref="C21:G21"/>
    <mergeCell ref="C30:G30"/>
    <mergeCell ref="C32:G32"/>
    <mergeCell ref="C36:G36"/>
    <mergeCell ref="C42:G42"/>
    <mergeCell ref="C78:G78"/>
    <mergeCell ref="C47:G47"/>
    <mergeCell ref="C49:G49"/>
    <mergeCell ref="C51:G51"/>
    <mergeCell ref="C53:G53"/>
    <mergeCell ref="C55:G55"/>
    <mergeCell ref="C57:G57"/>
    <mergeCell ref="C60:G60"/>
    <mergeCell ref="C63:G63"/>
    <mergeCell ref="C66:G66"/>
    <mergeCell ref="C67:G67"/>
    <mergeCell ref="C69:G69"/>
    <mergeCell ref="C122:G122"/>
    <mergeCell ref="C83:G83"/>
    <mergeCell ref="C86:G86"/>
    <mergeCell ref="C89:G89"/>
    <mergeCell ref="C95:G95"/>
    <mergeCell ref="C98:G98"/>
    <mergeCell ref="C101:G101"/>
    <mergeCell ref="C103:G103"/>
    <mergeCell ref="C105:G105"/>
    <mergeCell ref="C108:G108"/>
    <mergeCell ref="C113:G113"/>
    <mergeCell ref="C120:G120"/>
    <mergeCell ref="C145:G145"/>
    <mergeCell ref="C147:G147"/>
    <mergeCell ref="C125:G125"/>
    <mergeCell ref="C129:G129"/>
    <mergeCell ref="C132:G132"/>
    <mergeCell ref="C138:G138"/>
    <mergeCell ref="C141:G141"/>
    <mergeCell ref="C143:G14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1 1 Naklady</vt:lpstr>
      <vt:lpstr>2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Naklady'!Názvy_tisku</vt:lpstr>
      <vt:lpstr>'2 1 Pol'!Názvy_tisku</vt:lpstr>
      <vt:lpstr>oadresa</vt:lpstr>
      <vt:lpstr>Stavba!Objednatel</vt:lpstr>
      <vt:lpstr>Stavba!Objekt</vt:lpstr>
      <vt:lpstr>'1 1 Naklady'!Oblast_tisku</vt:lpstr>
      <vt:lpstr>'2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Kuchař</dc:creator>
  <cp:lastModifiedBy>Kateřina Pišteková</cp:lastModifiedBy>
  <cp:lastPrinted>2019-03-19T12:27:02Z</cp:lastPrinted>
  <dcterms:created xsi:type="dcterms:W3CDTF">2009-04-08T07:15:50Z</dcterms:created>
  <dcterms:modified xsi:type="dcterms:W3CDTF">2023-05-16T08:04:11Z</dcterms:modified>
</cp:coreProperties>
</file>