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ldata\d\Documents and Settings\Pavlisková\Dokumenty\Rozpočty\Glogar\2023\Laudon\"/>
    </mc:Choice>
  </mc:AlternateContent>
  <bookViews>
    <workbookView xWindow="0" yWindow="0" windowWidth="0" windowHeight="0"/>
  </bookViews>
  <sheets>
    <sheet name="Rekapitulace stavby" sheetId="1" r:id="rId1"/>
    <sheet name="01 - SO 01 Nádvoří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SO 01 Nádvoří'!$C$100:$K$828</definedName>
    <definedName name="_xlnm.Print_Area" localSheetId="1">'01 - SO 01 Nádvoří'!$C$45:$J$82,'01 - SO 01 Nádvoří'!$C$88:$K$828</definedName>
    <definedName name="_xlnm.Print_Titles" localSheetId="1">'01 - SO 01 Nádvoří'!$100:$100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2"/>
  <c r="BH802"/>
  <c r="BG802"/>
  <c r="BF802"/>
  <c r="T802"/>
  <c r="R802"/>
  <c r="P802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5"/>
  <c r="BH785"/>
  <c r="BG785"/>
  <c r="BF785"/>
  <c r="T785"/>
  <c r="R785"/>
  <c r="P785"/>
  <c r="BI783"/>
  <c r="BH783"/>
  <c r="BG783"/>
  <c r="BF783"/>
  <c r="T783"/>
  <c r="R783"/>
  <c r="P783"/>
  <c r="BI779"/>
  <c r="BH779"/>
  <c r="BG779"/>
  <c r="BF779"/>
  <c r="T779"/>
  <c r="R779"/>
  <c r="P779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8"/>
  <c r="BH768"/>
  <c r="BG768"/>
  <c r="BF768"/>
  <c r="T768"/>
  <c r="R768"/>
  <c r="P768"/>
  <c r="BI764"/>
  <c r="BH764"/>
  <c r="BG764"/>
  <c r="BF764"/>
  <c r="T764"/>
  <c r="R764"/>
  <c r="P764"/>
  <c r="BI757"/>
  <c r="BH757"/>
  <c r="BG757"/>
  <c r="BF757"/>
  <c r="T757"/>
  <c r="R757"/>
  <c r="P757"/>
  <c r="BI755"/>
  <c r="BH755"/>
  <c r="BG755"/>
  <c r="BF755"/>
  <c r="T755"/>
  <c r="R755"/>
  <c r="P755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2"/>
  <c r="BH742"/>
  <c r="BG742"/>
  <c r="BF742"/>
  <c r="T742"/>
  <c r="R742"/>
  <c r="P742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2"/>
  <c r="BH732"/>
  <c r="BG732"/>
  <c r="BF732"/>
  <c r="T732"/>
  <c r="R732"/>
  <c r="P732"/>
  <c r="BI731"/>
  <c r="BH731"/>
  <c r="BG731"/>
  <c r="BF731"/>
  <c r="T731"/>
  <c r="R731"/>
  <c r="P731"/>
  <c r="BI727"/>
  <c r="BH727"/>
  <c r="BG727"/>
  <c r="BF727"/>
  <c r="T727"/>
  <c r="R727"/>
  <c r="P727"/>
  <c r="BI726"/>
  <c r="BH726"/>
  <c r="BG726"/>
  <c r="BF726"/>
  <c r="T726"/>
  <c r="R726"/>
  <c r="P726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3"/>
  <c r="BH713"/>
  <c r="BG713"/>
  <c r="BF713"/>
  <c r="T713"/>
  <c r="R713"/>
  <c r="P713"/>
  <c r="BI710"/>
  <c r="BH710"/>
  <c r="BG710"/>
  <c r="BF710"/>
  <c r="T710"/>
  <c r="R710"/>
  <c r="P710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2"/>
  <c r="BH692"/>
  <c r="BG692"/>
  <c r="BF692"/>
  <c r="T692"/>
  <c r="R692"/>
  <c r="P692"/>
  <c r="BI685"/>
  <c r="BH685"/>
  <c r="BG685"/>
  <c r="BF685"/>
  <c r="T685"/>
  <c r="R685"/>
  <c r="P685"/>
  <c r="BI678"/>
  <c r="BH678"/>
  <c r="BG678"/>
  <c r="BF678"/>
  <c r="T678"/>
  <c r="R678"/>
  <c r="P678"/>
  <c r="BI674"/>
  <c r="BH674"/>
  <c r="BG674"/>
  <c r="BF674"/>
  <c r="T674"/>
  <c r="T673"/>
  <c r="R674"/>
  <c r="R673"/>
  <c r="P674"/>
  <c r="P673"/>
  <c r="BI670"/>
  <c r="BH670"/>
  <c r="BG670"/>
  <c r="BF670"/>
  <c r="T670"/>
  <c r="R670"/>
  <c r="P670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37"/>
  <c r="BH637"/>
  <c r="BG637"/>
  <c r="BF637"/>
  <c r="T637"/>
  <c r="R637"/>
  <c r="P637"/>
  <c r="BI633"/>
  <c r="BH633"/>
  <c r="BG633"/>
  <c r="BF633"/>
  <c r="T633"/>
  <c r="R633"/>
  <c r="P633"/>
  <c r="BI630"/>
  <c r="BH630"/>
  <c r="BG630"/>
  <c r="BF630"/>
  <c r="T630"/>
  <c r="R630"/>
  <c r="P630"/>
  <c r="BI629"/>
  <c r="BH629"/>
  <c r="BG629"/>
  <c r="BF629"/>
  <c r="T629"/>
  <c r="R629"/>
  <c r="P629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2"/>
  <c r="BH592"/>
  <c r="BG592"/>
  <c r="BF592"/>
  <c r="T592"/>
  <c r="R592"/>
  <c r="P592"/>
  <c r="BI588"/>
  <c r="BH588"/>
  <c r="BG588"/>
  <c r="BF588"/>
  <c r="T588"/>
  <c r="R588"/>
  <c r="P588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7"/>
  <c r="BH557"/>
  <c r="BG557"/>
  <c r="BF557"/>
  <c r="T557"/>
  <c r="R557"/>
  <c r="P557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0"/>
  <c r="BH500"/>
  <c r="BG500"/>
  <c r="BF500"/>
  <c r="T500"/>
  <c r="R500"/>
  <c r="P500"/>
  <c r="BI498"/>
  <c r="BH498"/>
  <c r="BG498"/>
  <c r="BF498"/>
  <c r="T498"/>
  <c r="R498"/>
  <c r="P498"/>
  <c r="BI491"/>
  <c r="BH491"/>
  <c r="BG491"/>
  <c r="BF491"/>
  <c r="T491"/>
  <c r="R491"/>
  <c r="P491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1"/>
  <c r="BH441"/>
  <c r="BG441"/>
  <c r="BF441"/>
  <c r="T441"/>
  <c r="R441"/>
  <c r="P441"/>
  <c r="BI438"/>
  <c r="BH438"/>
  <c r="BG438"/>
  <c r="BF438"/>
  <c r="T438"/>
  <c r="R438"/>
  <c r="P438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88"/>
  <c r="BH388"/>
  <c r="BG388"/>
  <c r="BF388"/>
  <c r="T388"/>
  <c r="R388"/>
  <c r="P388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58"/>
  <c r="BH358"/>
  <c r="BG358"/>
  <c r="BF358"/>
  <c r="T358"/>
  <c r="R358"/>
  <c r="P358"/>
  <c r="BI354"/>
  <c r="BH354"/>
  <c r="BG354"/>
  <c r="BF354"/>
  <c r="T354"/>
  <c r="R354"/>
  <c r="P354"/>
  <c r="BI348"/>
  <c r="BH348"/>
  <c r="BG348"/>
  <c r="BF348"/>
  <c r="T348"/>
  <c r="R348"/>
  <c r="P348"/>
  <c r="BI343"/>
  <c r="BH343"/>
  <c r="BG343"/>
  <c r="BF343"/>
  <c r="T343"/>
  <c r="R343"/>
  <c r="P343"/>
  <c r="BI341"/>
  <c r="BH341"/>
  <c r="BG341"/>
  <c r="BF341"/>
  <c r="T341"/>
  <c r="R341"/>
  <c r="P341"/>
  <c r="BI335"/>
  <c r="BH335"/>
  <c r="BG335"/>
  <c r="BF335"/>
  <c r="T335"/>
  <c r="R335"/>
  <c r="P335"/>
  <c r="BI324"/>
  <c r="BH324"/>
  <c r="BG324"/>
  <c r="BF324"/>
  <c r="T324"/>
  <c r="R324"/>
  <c r="P324"/>
  <c r="BI320"/>
  <c r="BH320"/>
  <c r="BG320"/>
  <c r="BF320"/>
  <c r="T320"/>
  <c r="R320"/>
  <c r="P320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62"/>
  <c r="BH162"/>
  <c r="BG162"/>
  <c r="BF162"/>
  <c r="T162"/>
  <c r="R162"/>
  <c r="P162"/>
  <c r="BI149"/>
  <c r="BH149"/>
  <c r="BG149"/>
  <c r="BF149"/>
  <c r="T149"/>
  <c r="R149"/>
  <c r="P149"/>
  <c r="BI135"/>
  <c r="BH135"/>
  <c r="BG135"/>
  <c r="BF135"/>
  <c r="T135"/>
  <c r="R135"/>
  <c r="P135"/>
  <c r="BI133"/>
  <c r="BH133"/>
  <c r="BG133"/>
  <c r="BF133"/>
  <c r="T133"/>
  <c r="R133"/>
  <c r="P133"/>
  <c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J97"/>
  <c r="F97"/>
  <c r="F95"/>
  <c r="E93"/>
  <c r="J54"/>
  <c r="F54"/>
  <c r="F52"/>
  <c r="E50"/>
  <c r="J24"/>
  <c r="E24"/>
  <c r="J98"/>
  <c r="J23"/>
  <c r="J18"/>
  <c r="E18"/>
  <c r="F98"/>
  <c r="J17"/>
  <c r="J12"/>
  <c r="J52"/>
  <c r="E7"/>
  <c r="E91"/>
  <c i="1" r="L50"/>
  <c r="AM50"/>
  <c r="AM49"/>
  <c r="L49"/>
  <c r="AM47"/>
  <c r="L47"/>
  <c r="L45"/>
  <c r="L44"/>
  <c i="2" r="BK714"/>
  <c r="J674"/>
  <c r="BK651"/>
  <c r="BK629"/>
  <c r="BK612"/>
  <c r="BK592"/>
  <c r="BK581"/>
  <c r="J576"/>
  <c r="BK563"/>
  <c r="BK544"/>
  <c r="BK506"/>
  <c r="J461"/>
  <c r="BK447"/>
  <c r="J399"/>
  <c r="J358"/>
  <c r="J306"/>
  <c r="BK270"/>
  <c r="J249"/>
  <c r="BK218"/>
  <c r="J177"/>
  <c r="J133"/>
  <c r="BK115"/>
  <c r="BK802"/>
  <c r="J796"/>
  <c r="BK785"/>
  <c r="J772"/>
  <c r="BK751"/>
  <c r="BK738"/>
  <c r="J731"/>
  <c r="BK713"/>
  <c r="J685"/>
  <c r="J651"/>
  <c r="J637"/>
  <c r="J621"/>
  <c r="J607"/>
  <c r="J585"/>
  <c r="J574"/>
  <c r="BK565"/>
  <c r="J539"/>
  <c r="J500"/>
  <c r="J454"/>
  <c r="J426"/>
  <c r="J415"/>
  <c r="BK354"/>
  <c r="J304"/>
  <c r="J294"/>
  <c r="BK273"/>
  <c r="J253"/>
  <c r="J188"/>
  <c r="BK162"/>
  <c r="J117"/>
  <c r="BK108"/>
  <c r="BK796"/>
  <c r="BK783"/>
  <c r="BK757"/>
  <c r="BK743"/>
  <c r="BK731"/>
  <c r="J714"/>
  <c r="J700"/>
  <c r="J670"/>
  <c r="J659"/>
  <c r="J653"/>
  <c r="J642"/>
  <c r="BK626"/>
  <c r="BK618"/>
  <c r="BK607"/>
  <c r="BK569"/>
  <c r="J552"/>
  <c r="BK520"/>
  <c r="BK471"/>
  <c r="BK449"/>
  <c r="J423"/>
  <c r="J401"/>
  <c r="J379"/>
  <c r="BK335"/>
  <c r="J301"/>
  <c r="BK285"/>
  <c r="BK253"/>
  <c r="J235"/>
  <c r="J115"/>
  <c r="J104"/>
  <c r="BK822"/>
  <c r="BK818"/>
  <c r="J602"/>
  <c r="BK574"/>
  <c r="BK552"/>
  <c r="BK536"/>
  <c r="J471"/>
  <c r="BK441"/>
  <c r="J428"/>
  <c r="J405"/>
  <c r="BK372"/>
  <c r="BK343"/>
  <c r="BK306"/>
  <c r="J261"/>
  <c r="J228"/>
  <c r="J183"/>
  <c r="BK104"/>
  <c r="BK827"/>
  <c r="J818"/>
  <c r="BK811"/>
  <c r="J811"/>
  <c r="BK809"/>
  <c r="J809"/>
  <c r="BK806"/>
  <c r="BK800"/>
  <c r="BK797"/>
  <c r="BK794"/>
  <c r="J793"/>
  <c r="BK791"/>
  <c r="J790"/>
  <c r="J789"/>
  <c r="J785"/>
  <c r="BK779"/>
  <c r="J776"/>
  <c r="J769"/>
  <c r="BK768"/>
  <c r="J764"/>
  <c r="J755"/>
  <c r="BK748"/>
  <c r="J743"/>
  <c r="J742"/>
  <c r="J737"/>
  <c r="J736"/>
  <c r="BK727"/>
  <c r="BK721"/>
  <c r="J713"/>
  <c r="J710"/>
  <c r="BK685"/>
  <c r="BK662"/>
  <c r="BK643"/>
  <c r="J630"/>
  <c r="J616"/>
  <c r="BK594"/>
  <c r="J584"/>
  <c r="J571"/>
  <c r="J557"/>
  <c r="J536"/>
  <c r="J522"/>
  <c r="BK491"/>
  <c r="BK454"/>
  <c r="BK401"/>
  <c r="J397"/>
  <c r="J348"/>
  <c r="BK301"/>
  <c r="BK261"/>
  <c r="J245"/>
  <c r="J212"/>
  <c r="BK175"/>
  <c r="BK123"/>
  <c r="BK813"/>
  <c r="J799"/>
  <c r="BK790"/>
  <c r="J779"/>
  <c r="J757"/>
  <c r="BK746"/>
  <c r="BK736"/>
  <c r="J721"/>
  <c r="J703"/>
  <c r="BK670"/>
  <c r="J649"/>
  <c r="BK627"/>
  <c r="J618"/>
  <c r="BK602"/>
  <c r="BK582"/>
  <c r="J567"/>
  <c r="J546"/>
  <c r="J509"/>
  <c r="J498"/>
  <c r="BK475"/>
  <c r="J449"/>
  <c r="J419"/>
  <c r="BK397"/>
  <c r="J324"/>
  <c r="J296"/>
  <c r="J288"/>
  <c r="J264"/>
  <c r="BK233"/>
  <c r="J175"/>
  <c r="BK125"/>
  <c r="BK105"/>
  <c r="BK799"/>
  <c r="BK772"/>
  <c r="J748"/>
  <c r="BK737"/>
  <c r="J717"/>
  <c r="J692"/>
  <c r="BK665"/>
  <c r="BK649"/>
  <c r="BK633"/>
  <c r="BK624"/>
  <c r="J610"/>
  <c r="J582"/>
  <c r="BK557"/>
  <c r="BK532"/>
  <c r="J475"/>
  <c r="J456"/>
  <c r="J431"/>
  <c r="BK412"/>
  <c r="BK399"/>
  <c r="J354"/>
  <c r="BK304"/>
  <c r="J270"/>
  <c r="BK247"/>
  <c r="BK188"/>
  <c r="BK149"/>
  <c r="J113"/>
  <c r="J827"/>
  <c r="J822"/>
  <c r="BK816"/>
  <c r="J594"/>
  <c r="BK576"/>
  <c r="J556"/>
  <c r="BK546"/>
  <c r="BK509"/>
  <c r="J451"/>
  <c r="BK426"/>
  <c r="J417"/>
  <c r="BK379"/>
  <c r="J368"/>
  <c r="J341"/>
  <c r="J273"/>
  <c r="BK235"/>
  <c r="J193"/>
  <c r="J108"/>
  <c i="1" r="AS54"/>
  <c i="2" r="J726"/>
  <c r="BK692"/>
  <c r="BK656"/>
  <c r="BK637"/>
  <c r="J626"/>
  <c r="BK605"/>
  <c r="BK587"/>
  <c r="J573"/>
  <c r="BK561"/>
  <c r="J532"/>
  <c r="J520"/>
  <c r="BK456"/>
  <c r="BK405"/>
  <c r="BK368"/>
  <c r="BK320"/>
  <c r="BK264"/>
  <c r="J241"/>
  <c r="J206"/>
  <c r="BK135"/>
  <c r="J109"/>
  <c r="J800"/>
  <c r="BK793"/>
  <c r="J783"/>
  <c r="BK764"/>
  <c r="BK742"/>
  <c r="BK726"/>
  <c r="BK710"/>
  <c r="J678"/>
  <c r="BK644"/>
  <c r="BK630"/>
  <c r="J612"/>
  <c r="BK595"/>
  <c r="BK584"/>
  <c r="BK573"/>
  <c r="J561"/>
  <c r="BK513"/>
  <c r="J491"/>
  <c r="BK466"/>
  <c r="J438"/>
  <c r="BK417"/>
  <c r="J372"/>
  <c r="J310"/>
  <c r="BK292"/>
  <c r="J266"/>
  <c r="J237"/>
  <c r="BK179"/>
  <c r="J149"/>
  <c r="BK113"/>
  <c r="J813"/>
  <c r="J794"/>
  <c r="BK769"/>
  <c r="J751"/>
  <c r="J738"/>
  <c r="J727"/>
  <c r="BK703"/>
  <c r="BK674"/>
  <c r="J656"/>
  <c r="J643"/>
  <c r="J627"/>
  <c r="BK621"/>
  <c r="BK588"/>
  <c r="J581"/>
  <c r="BK556"/>
  <c r="J524"/>
  <c r="BK498"/>
  <c r="BK461"/>
  <c r="BK428"/>
  <c r="J409"/>
  <c r="BK388"/>
  <c r="BK348"/>
  <c r="BK324"/>
  <c r="BK294"/>
  <c r="BK249"/>
  <c r="BK241"/>
  <c r="BK206"/>
  <c r="J179"/>
  <c r="J105"/>
  <c r="BK825"/>
  <c r="BK820"/>
  <c r="J816"/>
  <c r="BK597"/>
  <c r="J587"/>
  <c r="J569"/>
  <c r="BK548"/>
  <c r="BK522"/>
  <c r="J458"/>
  <c r="BK431"/>
  <c r="J425"/>
  <c r="BK415"/>
  <c r="BK376"/>
  <c r="J335"/>
  <c r="BK296"/>
  <c r="J247"/>
  <c r="BK212"/>
  <c r="J125"/>
  <c r="J719"/>
  <c r="J705"/>
  <c r="J665"/>
  <c r="BK653"/>
  <c r="J633"/>
  <c r="J623"/>
  <c r="J597"/>
  <c r="BK585"/>
  <c r="J579"/>
  <c r="J565"/>
  <c r="J548"/>
  <c r="BK524"/>
  <c r="BK500"/>
  <c r="BK458"/>
  <c r="J441"/>
  <c r="J388"/>
  <c r="BK341"/>
  <c r="BK288"/>
  <c r="J259"/>
  <c r="J233"/>
  <c r="BK193"/>
  <c r="J162"/>
  <c r="BK117"/>
  <c r="J806"/>
  <c r="J797"/>
  <c r="BK789"/>
  <c r="BK776"/>
  <c r="BK755"/>
  <c r="J732"/>
  <c r="BK717"/>
  <c r="BK700"/>
  <c r="BK659"/>
  <c r="BK642"/>
  <c r="J624"/>
  <c r="J605"/>
  <c r="J592"/>
  <c r="BK579"/>
  <c r="J563"/>
  <c r="J506"/>
  <c r="BK484"/>
  <c r="BK451"/>
  <c r="BK425"/>
  <c r="J412"/>
  <c r="J343"/>
  <c r="J299"/>
  <c r="J285"/>
  <c r="BK259"/>
  <c r="BK228"/>
  <c r="BK177"/>
  <c r="J135"/>
  <c r="BK109"/>
  <c r="J802"/>
  <c r="J791"/>
  <c r="J768"/>
  <c r="J746"/>
  <c r="BK732"/>
  <c r="BK719"/>
  <c r="BK705"/>
  <c r="BK678"/>
  <c r="J662"/>
  <c r="J644"/>
  <c r="J629"/>
  <c r="BK623"/>
  <c r="BK616"/>
  <c r="J595"/>
  <c r="BK571"/>
  <c r="BK539"/>
  <c r="J513"/>
  <c r="J466"/>
  <c r="J447"/>
  <c r="BK419"/>
  <c r="J376"/>
  <c r="J320"/>
  <c r="BK299"/>
  <c r="BK266"/>
  <c r="BK245"/>
  <c r="BK237"/>
  <c r="BK183"/>
  <c r="J123"/>
  <c r="J825"/>
  <c r="J820"/>
  <c r="BK610"/>
  <c r="J588"/>
  <c r="BK567"/>
  <c r="J544"/>
  <c r="J484"/>
  <c r="BK438"/>
  <c r="BK423"/>
  <c r="BK409"/>
  <c r="BK358"/>
  <c r="BK310"/>
  <c r="J292"/>
  <c r="J218"/>
  <c r="BK133"/>
  <c l="1" r="BK187"/>
  <c r="J187"/>
  <c r="J62"/>
  <c r="R187"/>
  <c r="T309"/>
  <c r="P371"/>
  <c r="BK427"/>
  <c r="J427"/>
  <c r="J65"/>
  <c r="R427"/>
  <c r="P460"/>
  <c r="BK508"/>
  <c r="J508"/>
  <c r="J67"/>
  <c r="BK543"/>
  <c r="J543"/>
  <c r="J68"/>
  <c r="R543"/>
  <c r="P596"/>
  <c r="BK648"/>
  <c r="J648"/>
  <c r="J70"/>
  <c r="R648"/>
  <c r="P677"/>
  <c r="BK702"/>
  <c r="J702"/>
  <c r="J74"/>
  <c r="R702"/>
  <c r="BK712"/>
  <c r="J712"/>
  <c r="J75"/>
  <c r="T712"/>
  <c r="R716"/>
  <c r="P750"/>
  <c r="P103"/>
  <c r="R103"/>
  <c r="P187"/>
  <c r="BK309"/>
  <c r="J309"/>
  <c r="J63"/>
  <c r="R309"/>
  <c r="R371"/>
  <c r="P427"/>
  <c r="BK460"/>
  <c r="J460"/>
  <c r="J66"/>
  <c r="R460"/>
  <c r="P508"/>
  <c r="T508"/>
  <c r="T543"/>
  <c r="T596"/>
  <c r="P648"/>
  <c r="BK677"/>
  <c r="J677"/>
  <c r="J73"/>
  <c r="T677"/>
  <c r="BK716"/>
  <c r="J716"/>
  <c r="J76"/>
  <c r="P716"/>
  <c r="BK750"/>
  <c r="J750"/>
  <c r="J77"/>
  <c r="T750"/>
  <c r="P767"/>
  <c r="T767"/>
  <c r="T766"/>
  <c r="R801"/>
  <c r="T801"/>
  <c r="P808"/>
  <c r="R808"/>
  <c r="BK103"/>
  <c r="J103"/>
  <c r="J61"/>
  <c r="T103"/>
  <c r="T187"/>
  <c r="P309"/>
  <c r="BK371"/>
  <c r="J371"/>
  <c r="J64"/>
  <c r="T371"/>
  <c r="T427"/>
  <c r="T460"/>
  <c r="R508"/>
  <c r="P543"/>
  <c r="BK596"/>
  <c r="J596"/>
  <c r="J69"/>
  <c r="R596"/>
  <c r="T648"/>
  <c r="R677"/>
  <c r="P702"/>
  <c r="T702"/>
  <c r="P712"/>
  <c r="R712"/>
  <c r="T716"/>
  <c r="R750"/>
  <c r="BK767"/>
  <c r="J767"/>
  <c r="J79"/>
  <c r="R767"/>
  <c r="R766"/>
  <c r="BK801"/>
  <c r="J801"/>
  <c r="J80"/>
  <c r="P801"/>
  <c r="BK808"/>
  <c r="J808"/>
  <c r="J81"/>
  <c r="T808"/>
  <c r="BK673"/>
  <c r="J673"/>
  <c r="J71"/>
  <c r="F55"/>
  <c r="BE113"/>
  <c r="BE117"/>
  <c r="BE135"/>
  <c r="BE149"/>
  <c r="BE177"/>
  <c r="BE183"/>
  <c r="BE188"/>
  <c r="BE237"/>
  <c r="BE245"/>
  <c r="BE249"/>
  <c r="BE264"/>
  <c r="BE266"/>
  <c r="BE270"/>
  <c r="BE285"/>
  <c r="BE299"/>
  <c r="BE320"/>
  <c r="BE354"/>
  <c r="BE388"/>
  <c r="BE412"/>
  <c r="BE419"/>
  <c r="BE447"/>
  <c r="BE449"/>
  <c r="BE461"/>
  <c r="BE475"/>
  <c r="BE491"/>
  <c r="BE498"/>
  <c r="BE506"/>
  <c r="BE524"/>
  <c r="BE539"/>
  <c r="BE557"/>
  <c r="BE563"/>
  <c r="BE571"/>
  <c r="BE579"/>
  <c r="BE582"/>
  <c r="BE595"/>
  <c r="BE602"/>
  <c r="BE607"/>
  <c r="BE616"/>
  <c r="BE818"/>
  <c r="BE820"/>
  <c r="BE822"/>
  <c r="BE825"/>
  <c r="J95"/>
  <c r="BE108"/>
  <c r="BE109"/>
  <c r="BE115"/>
  <c r="BE125"/>
  <c r="BE133"/>
  <c r="BE162"/>
  <c r="BE175"/>
  <c r="BE218"/>
  <c r="BE233"/>
  <c r="BE259"/>
  <c r="BE261"/>
  <c r="BE288"/>
  <c r="BE296"/>
  <c r="BE341"/>
  <c r="BE358"/>
  <c r="BE368"/>
  <c r="BE397"/>
  <c r="BE415"/>
  <c r="BE425"/>
  <c r="BE438"/>
  <c r="BE451"/>
  <c r="BE454"/>
  <c r="BE458"/>
  <c r="BE484"/>
  <c r="BE500"/>
  <c r="BE513"/>
  <c r="BE536"/>
  <c r="BE546"/>
  <c r="BE561"/>
  <c r="BE573"/>
  <c r="BE574"/>
  <c r="BE576"/>
  <c r="BE584"/>
  <c r="BE585"/>
  <c r="BE588"/>
  <c r="BE592"/>
  <c r="BE597"/>
  <c r="BE605"/>
  <c r="BE612"/>
  <c r="BE618"/>
  <c r="BE630"/>
  <c r="BE644"/>
  <c r="BE651"/>
  <c r="BE653"/>
  <c r="BE662"/>
  <c r="BE670"/>
  <c r="BE710"/>
  <c r="BE717"/>
  <c r="BE721"/>
  <c r="BE726"/>
  <c r="BE727"/>
  <c r="BE736"/>
  <c r="BE755"/>
  <c r="BE764"/>
  <c r="BE768"/>
  <c r="BE779"/>
  <c r="BE785"/>
  <c r="BE793"/>
  <c r="BE794"/>
  <c r="BE797"/>
  <c r="BE800"/>
  <c r="E48"/>
  <c r="J55"/>
  <c r="BE123"/>
  <c r="BE193"/>
  <c r="BE206"/>
  <c r="BE212"/>
  <c r="BE241"/>
  <c r="BE247"/>
  <c r="BE301"/>
  <c r="BE304"/>
  <c r="BE306"/>
  <c r="BE310"/>
  <c r="BE335"/>
  <c r="BE376"/>
  <c r="BE379"/>
  <c r="BE399"/>
  <c r="BE401"/>
  <c r="BE405"/>
  <c r="BE423"/>
  <c r="BE441"/>
  <c r="BE456"/>
  <c r="BE520"/>
  <c r="BE522"/>
  <c r="BE532"/>
  <c r="BE544"/>
  <c r="BE548"/>
  <c r="BE556"/>
  <c r="BE569"/>
  <c r="BE581"/>
  <c r="BE587"/>
  <c r="BE594"/>
  <c r="BE623"/>
  <c r="BE626"/>
  <c r="BE629"/>
  <c r="BE637"/>
  <c r="BE643"/>
  <c r="BE649"/>
  <c r="BE656"/>
  <c r="BE665"/>
  <c r="BE692"/>
  <c r="BE705"/>
  <c r="BE714"/>
  <c r="BE719"/>
  <c r="BE731"/>
  <c r="BE737"/>
  <c r="BE742"/>
  <c r="BE743"/>
  <c r="BE748"/>
  <c r="BE757"/>
  <c r="BE769"/>
  <c r="BE783"/>
  <c r="BE791"/>
  <c r="BE799"/>
  <c r="BE813"/>
  <c r="BE827"/>
  <c r="BE104"/>
  <c r="BE105"/>
  <c r="BE179"/>
  <c r="BE228"/>
  <c r="BE235"/>
  <c r="BE253"/>
  <c r="BE273"/>
  <c r="BE292"/>
  <c r="BE294"/>
  <c r="BE324"/>
  <c r="BE343"/>
  <c r="BE348"/>
  <c r="BE372"/>
  <c r="BE409"/>
  <c r="BE417"/>
  <c r="BE426"/>
  <c r="BE428"/>
  <c r="BE431"/>
  <c r="BE466"/>
  <c r="BE471"/>
  <c r="BE509"/>
  <c r="BE552"/>
  <c r="BE565"/>
  <c r="BE567"/>
  <c r="BE610"/>
  <c r="BE621"/>
  <c r="BE624"/>
  <c r="BE627"/>
  <c r="BE633"/>
  <c r="BE642"/>
  <c r="BE659"/>
  <c r="BE674"/>
  <c r="BE678"/>
  <c r="BE685"/>
  <c r="BE700"/>
  <c r="BE703"/>
  <c r="BE713"/>
  <c r="BE732"/>
  <c r="BE738"/>
  <c r="BE746"/>
  <c r="BE751"/>
  <c r="BE772"/>
  <c r="BE776"/>
  <c r="BE789"/>
  <c r="BE790"/>
  <c r="BE796"/>
  <c r="BE802"/>
  <c r="BE806"/>
  <c r="BE809"/>
  <c r="BE811"/>
  <c r="BE816"/>
  <c r="J34"/>
  <c i="1" r="AW55"/>
  <c i="2" r="F35"/>
  <c i="1" r="BB55"/>
  <c r="BB54"/>
  <c r="AX54"/>
  <c i="2" r="F37"/>
  <c i="1" r="BD55"/>
  <c r="BD54"/>
  <c r="W33"/>
  <c i="2" r="F34"/>
  <c i="1" r="BA55"/>
  <c r="BA54"/>
  <c r="W30"/>
  <c i="2" r="F36"/>
  <c i="1" r="BC55"/>
  <c r="BC54"/>
  <c r="W32"/>
  <c i="2" l="1" r="R676"/>
  <c r="R102"/>
  <c r="R101"/>
  <c r="T102"/>
  <c r="P766"/>
  <c r="P102"/>
  <c r="T676"/>
  <c r="P676"/>
  <c r="BK102"/>
  <c r="J102"/>
  <c r="J60"/>
  <c r="BK676"/>
  <c r="J676"/>
  <c r="J72"/>
  <c r="BK766"/>
  <c r="J766"/>
  <c r="J78"/>
  <c r="J33"/>
  <c i="1" r="AV55"/>
  <c r="AT55"/>
  <c r="AW54"/>
  <c r="AK30"/>
  <c i="2" r="F33"/>
  <c i="1" r="AZ55"/>
  <c r="AZ54"/>
  <c r="W29"/>
  <c r="AY54"/>
  <c r="W31"/>
  <c i="2" l="1" r="P101"/>
  <c i="1" r="AU55"/>
  <c i="2" r="T101"/>
  <c r="BK101"/>
  <c r="J101"/>
  <c r="J59"/>
  <c i="1" r="AU54"/>
  <c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<sst xmlns="http://schemas.openxmlformats.org/spreadsheetml/2006/main">
  <si>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</si>
  <si>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</si>
  <si>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</si>
  <si>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</si>
  <si>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</si>
  <si>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{25653bde-e885-45c7-ad6b-c80ca352ea6f}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</si>
  <si>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</si>
  <si>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</si>
  <si>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</si>
  <si>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</si>
  <si>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</si>
  <si>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</si>
  <si>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</si>
  <si>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</si>
  <si>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2023-090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</si>
  <si>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</si>
  <si>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</si>
  <si>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Laudonova nádvoří</t>
  </si>
  <si>
    <t>KSO:</t>
  </si>
  <si>
    <t/>
  </si>
  <si>
    <t>CC-CZ:</t>
  </si>
  <si>
    <t>Místo:</t>
  </si>
  <si>
    <t xml:space="preserve"> </t>
  </si>
  <si>
    <t>Datum:</t>
  </si>
  <si>
    <t>30. 6. 2023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</si>
  <si>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</si>
  <si>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</si>
  <si>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</si>
  <si>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</si>
  <si>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</si>
  <si>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</si>
  <si>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</si>
  <si>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ing. Dušan Glogar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</si>
  <si>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</si>
  <si>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</si>
  <si>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</si>
  <si>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</si>
  <si>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</si>
  <si>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</si>
  <si>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</si>
  <si>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</si>
  <si>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</si>
  <si>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</si>
  <si>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</si>
  <si>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</si>
  <si>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</si>
  <si>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</si>
  <si>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</si>
  <si>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</si>
  <si>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</si>
  <si>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</si>
  <si>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</si>
  <si>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</si>
  <si>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</si>
  <si>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</si>
  <si>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</si>
  <si>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</si>
  <si>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</si>
  <si>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</si>
  <si>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</si>
  <si>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</si>
  <si>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</si>
  <si>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</si>
  <si>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</si>
  <si>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</si>
  <si>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</si>
  <si>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</si>
  <si>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</si>
  <si>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</si>
  <si>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</si>
  <si>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</si>
  <si>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</si>
  <si>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</si>
  <si>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</si>
  <si>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</si>
  <si>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</si>
  <si>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</si>
  <si>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Nádvoří</t>
  </si>
  <si>
    <t>STA</t>
  </si>
  <si>
    <t>1</t>
  </si>
  <si>
    <t>{9d1a0f76-50df-4326-9fd4-f838b8e8854b}</t>
  </si>
  <si>
    <t>2</t>
  </si>
  <si>
    <t>KRYCÍ LIST SOUPISU PRACÍ</t>
  </si>
  <si>
    <t>Objekt:</t>
  </si>
  <si>
    <t>01 - SO 01 Nádvoří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</si>
  <si>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</si>
  <si>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</si>
  <si>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</si>
  <si>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</si>
  <si>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</si>
  <si>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0 - Příprava a bourací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</si>
  <si>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</si>
  <si>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</si>
  <si>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</si>
  <si>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</si>
  <si>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</si>
  <si>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</si>
  <si>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</si>
  <si>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</si>
  <si>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</si>
  <si>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</si>
  <si>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</si>
  <si>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</si>
  <si>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</si>
  <si>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</si>
  <si>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</si>
  <si>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</si>
  <si>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</si>
  <si>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</si>
  <si>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</si>
  <si>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</si>
  <si>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</si>
  <si>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</si>
  <si>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</si>
  <si>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</si>
  <si>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</si>
  <si>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</si>
  <si>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</si>
  <si>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</si>
  <si>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</si>
  <si>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</si>
  <si>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</si>
  <si>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</si>
  <si>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</si>
  <si>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</si>
  <si>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</si>
  <si>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</si>
  <si>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Příprava a bourací práce</t>
  </si>
  <si>
    <t>K</t>
  </si>
  <si>
    <t>11000</t>
  </si>
  <si>
    <t>Vytýčení stavby včetně pomocných konstrukcí , vytýčení sítí</t>
  </si>
  <si>
    <t>hod</t>
  </si>
  <si>
    <t>4</t>
  </si>
  <si>
    <t>-1953799112</t>
  </si>
  <si>
    <t>112251221</t>
  </si>
  <si>
    <t>Odstranění pařezu odfrézováním nebo odvrtáním hloubky přes 200 do 500 mm v rovině nebo na svahu do 1:5</t>
  </si>
  <si>
    <t>m2</t>
  </si>
  <si>
    <t>CS ÚRS 2023 01</t>
  </si>
  <si>
    <t>-1524562066</t>
  </si>
  <si>
    <t>Online PSC</t>
  </si>
  <si>
    <t>https://podminky.urs.cz/item/CS_URS_2023_01/112251221</t>
  </si>
  <si>
    <t>VV</t>
  </si>
  <si>
    <t>4*1,0</t>
  </si>
  <si>
    <t>3</t>
  </si>
  <si>
    <t>162751118</t>
  </si>
  <si>
    <t>Likvidace dřevní hmoty z bouraných dřevin včetně odvozu</t>
  </si>
  <si>
    <t>soubor</t>
  </si>
  <si>
    <t>125167822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</si>
  <si>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</si>
  <si>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</si>
  <si>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345096565</t>
  </si>
  <si>
    <t>https://podminky.urs.cz/item/CS_URS_2023_01/113107182</t>
  </si>
  <si>
    <t xml:space="preserve">asfalt dle PD </t>
  </si>
  <si>
    <t>171,33</t>
  </si>
  <si>
    <t>5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</si>
  <si>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</si>
  <si>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</si>
  <si>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115675962</t>
  </si>
  <si>
    <t>https://podminky.urs.cz/item/CS_URS_2023_01/113107171</t>
  </si>
  <si>
    <t>6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</si>
  <si>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</si>
  <si>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</si>
  <si>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-1080769731</t>
  </si>
  <si>
    <t>https://podminky.urs.cz/item/CS_URS_2023_01/113107161</t>
  </si>
  <si>
    <t>7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</si>
  <si>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</si>
  <si>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</si>
  <si>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1953856766</t>
  </si>
  <si>
    <t>https://podminky.urs.cz/item/CS_URS_2023_01/113107170</t>
  </si>
  <si>
    <t>87,40</t>
  </si>
  <si>
    <t>odečet plochy soukr.investora</t>
  </si>
  <si>
    <t>-9,50*5,25</t>
  </si>
  <si>
    <t>Součet</t>
  </si>
  <si>
    <t>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</si>
  <si>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</si>
  <si>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</si>
  <si>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-485463121</t>
  </si>
  <si>
    <t>https://podminky.urs.cz/item/CS_URS_2023_01/113107162</t>
  </si>
  <si>
    <t>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</si>
  <si>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</si>
  <si>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</si>
  <si>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-1271024838</t>
  </si>
  <si>
    <t>https://podminky.urs.cz/item/CS_URS_2023_01/113106121</t>
  </si>
  <si>
    <t>P</t>
  </si>
  <si>
    <t>Poznámka k položce:_x000d_
pro přeložení - kostky k použití</t>
  </si>
  <si>
    <t>žulová dlažba dle PD</t>
  </si>
  <si>
    <t>91,02</t>
  </si>
  <si>
    <t>rozebrání pro základ odpadového hnízda a kanalizaci</t>
  </si>
  <si>
    <t>0,9*(6,75+7,2)+1,5*1,5</t>
  </si>
  <si>
    <t>10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</si>
  <si>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</si>
  <si>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</si>
  <si>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-989675579</t>
  </si>
  <si>
    <t>https://podminky.urs.cz/item/CS_URS_2023_01/113107163</t>
  </si>
  <si>
    <t>11</t>
  </si>
  <si>
    <t>961044111</t>
  </si>
  <si>
    <t>Bourání základů z betonu prostého</t>
  </si>
  <si>
    <t>m3</t>
  </si>
  <si>
    <t>586563979</t>
  </si>
  <si>
    <t>https://podminky.urs.cz/item/CS_URS_2023_01/961044111</t>
  </si>
  <si>
    <t>Poznámka k položce:_x000d_
základy zídek a rampa</t>
  </si>
  <si>
    <t xml:space="preserve">podezdívky - zídky, základy </t>
  </si>
  <si>
    <t>0,3*0,8*(3,215+13,06)</t>
  </si>
  <si>
    <t>0,3*0,8*(6,725+0,922+0,655*2+1,41+8,535)</t>
  </si>
  <si>
    <t>0,3*0,9*(2,36+0,93*2+9,985+0,6+7,175)</t>
  </si>
  <si>
    <t>0,3*0,9*(10,035+10,63)</t>
  </si>
  <si>
    <t>0,45*0,9*(5,016+4,33)</t>
  </si>
  <si>
    <t>;odhad nepředvídaných základů, podzemní kanál</t>
  </si>
  <si>
    <t>;rampa</t>
  </si>
  <si>
    <t>0,3*0,9*(8,83+1,95*2)</t>
  </si>
  <si>
    <t>12</t>
  </si>
  <si>
    <t>962042321</t>
  </si>
  <si>
    <t>Bourání zdiva z betonu prostého nadzákladového objemu přes 1 m3</t>
  </si>
  <si>
    <t>-977256714</t>
  </si>
  <si>
    <t>https://podminky.urs.cz/item/CS_URS_2023_01/962042321</t>
  </si>
  <si>
    <t>Poznámka k položce:_x000d_
nadzemní část zídek</t>
  </si>
  <si>
    <t>podezdívky - pod cihlu, pod zdi</t>
  </si>
  <si>
    <t>0,3*0,15*(3,215+13,06)</t>
  </si>
  <si>
    <t>0,25*0,59*(6,725+0,922)</t>
  </si>
  <si>
    <t>0,25*0,15*(0,655*2+1,41)</t>
  </si>
  <si>
    <t>0,25*0,29*8,535</t>
  </si>
  <si>
    <t>0,3*0,59*(10,035+10,3)</t>
  </si>
  <si>
    <t>0,45*0,59*5,016</t>
  </si>
  <si>
    <t>0,3*(0,5*0,5*8,83+0,5*(1,42+1,95))</t>
  </si>
  <si>
    <t>13</t>
  </si>
  <si>
    <t>962032241</t>
  </si>
  <si>
    <t>Bourání zdiva nadzákladového z cihel nebo tvárnic z cihel pálených nebo vápenopískových, na maltu cementovou, objemu přes 1 m3</t>
  </si>
  <si>
    <t>-644675455</t>
  </si>
  <si>
    <t>https://podminky.urs.cz/item/CS_URS_2023_01/962032241</t>
  </si>
  <si>
    <t>hlavy podezdívek</t>
  </si>
  <si>
    <t>0,3*0,075*(3,215+13,06)</t>
  </si>
  <si>
    <t>0,25*0,075*(6,725+0,922)</t>
  </si>
  <si>
    <t>0,25*0,075*(0,655*2+1,41)</t>
  </si>
  <si>
    <t>0,25*0,075*8,535</t>
  </si>
  <si>
    <t>0,3*0,075*(10,035+10,63)</t>
  </si>
  <si>
    <t>0,45*0,075*5,016</t>
  </si>
  <si>
    <t>zdivo</t>
  </si>
  <si>
    <t>0,3*2,38*(0,93*2+2,36+0,6)</t>
  </si>
  <si>
    <t>0,45*2,46*4,33</t>
  </si>
  <si>
    <t>14</t>
  </si>
  <si>
    <t>966073812</t>
  </si>
  <si>
    <t>Rozebrání vrat a vrátek k oplocení plochy jednotlivě přes 6 do 10 m2</t>
  </si>
  <si>
    <t>kus</t>
  </si>
  <si>
    <t>-1724736056</t>
  </si>
  <si>
    <t>https://podminky.urs.cz/item/CS_URS_2023_01/966073812</t>
  </si>
  <si>
    <t>966071711</t>
  </si>
  <si>
    <t>Bourání plotových sloupků a vzpěr ocelových trubkových nebo profilovaných výšky do 2,50 m zabetonovaných</t>
  </si>
  <si>
    <t>761022558</t>
  </si>
  <si>
    <t>https://podminky.urs.cz/item/CS_URS_2023_01/966071711</t>
  </si>
  <si>
    <t>16</t>
  </si>
  <si>
    <t>966003818</t>
  </si>
  <si>
    <t>Rozebrání dřevěného oplocení se sloupky osové vzdálenosti do 4,00 m, výšky do 2,50 m, osazených do hloubky 1,00 m s příčníky a ocelovými sloupky z prken a latí</t>
  </si>
  <si>
    <t>m</t>
  </si>
  <si>
    <t>-804786221</t>
  </si>
  <si>
    <t>https://podminky.urs.cz/item/CS_URS_2023_01/966003818</t>
  </si>
  <si>
    <t>9,99+6,7</t>
  </si>
  <si>
    <t>17</t>
  </si>
  <si>
    <t>978015391</t>
  </si>
  <si>
    <t>Otlučení vápenných nebo vápenocementových omítek vnějších ploch s vyškrabáním spar a s očištěním zdiva stupně členitosti 1 a 2, v rozsahu přes 80 do 100 %</t>
  </si>
  <si>
    <t>-886158863</t>
  </si>
  <si>
    <t>https://podminky.urs.cz/item/CS_URS_2023_01/978015391</t>
  </si>
  <si>
    <t>stěna od ul. Žerotínovy</t>
  </si>
  <si>
    <t>(5,33+1,13+0,32+0,65)*3,3</t>
  </si>
  <si>
    <t>Zemní práce</t>
  </si>
  <si>
    <t>18</t>
  </si>
  <si>
    <t>121151103</t>
  </si>
  <si>
    <t>Sejmutí ornice strojně při souvislé ploše do 100 m2, tl. vrstvy do 200 mm</t>
  </si>
  <si>
    <t>-1200038511</t>
  </si>
  <si>
    <t>https://podminky.urs.cz/item/CS_URS_2023_01/121151103</t>
  </si>
  <si>
    <t>Poznámka k položce:_x000d_
použita položka nižší výměry z důvodu omezeného prostoru</t>
  </si>
  <si>
    <t>odstranění ornice včetně drnu dle PD</t>
  </si>
  <si>
    <t>127,19</t>
  </si>
  <si>
    <t>19</t>
  </si>
  <si>
    <t>122251103</t>
  </si>
  <si>
    <t>Odkopávky a prokopávky nezapažené strojně v hornině třídy těžitelnosti I skupiny 3 přes 50 do 100 m3</t>
  </si>
  <si>
    <t>1693849712</t>
  </si>
  <si>
    <t>https://podminky.urs.cz/item/CS_URS_2023_01/122251103</t>
  </si>
  <si>
    <t>odstranění po výsadbě keřů</t>
  </si>
  <si>
    <t>0,7*0,5*(7,3+12,7+4,3)</t>
  </si>
  <si>
    <t>0,89*0,5*16,5+0,9*0,5*0,672</t>
  </si>
  <si>
    <t>prohloubení pro skladbu konstrukce zadláždění tl 500mm</t>
  </si>
  <si>
    <t>0,2*(24,0+50,28+77,42+31,67)</t>
  </si>
  <si>
    <t>srovnání pod skladbu konstrukce 350mm po vybourání stávajících ploch</t>
  </si>
  <si>
    <t>0,1*(2,9*7,4+53,77+8,83+61,27)</t>
  </si>
  <si>
    <t>odkop pod budoucí zelené plochy do úrovně -0,8m</t>
  </si>
  <si>
    <t>(0,8-0,2)*(115,71)</t>
  </si>
  <si>
    <t>(0,8-0,35)*(33,42+18,2+2,25*2+0,5*0,5*2)</t>
  </si>
  <si>
    <t>20</t>
  </si>
  <si>
    <t>132251102</t>
  </si>
  <si>
    <t>Hloubení nezapažených rýh šířky do 800 mm strojně s urovnáním dna do předepsaného profilu a spádu v hornině třídy těžitelnosti I skupiny 3 přes 20 do 50 m3</t>
  </si>
  <si>
    <t>-52057011</t>
  </si>
  <si>
    <t>https://podminky.urs.cz/item/CS_URS_2023_01/132251102</t>
  </si>
  <si>
    <t>pro okapový chodník a nopovou folii</t>
  </si>
  <si>
    <t>0,35*0,5*(0,3+0,7+0,35+1,3+8,91+0,62+1,5+4,3+2,5+10,015+7,54+0,2+1,225+1,05+1,0+3,53+10,31+1,565+12,28+0,2)</t>
  </si>
  <si>
    <t>0,5*0,5*(0,4*2+4,95)</t>
  </si>
  <si>
    <t>-1862789864</t>
  </si>
  <si>
    <t>pro kanalizaci</t>
  </si>
  <si>
    <t>0,8*1,3*(1+6+13)</t>
  </si>
  <si>
    <t>0,3*0,3*4</t>
  </si>
  <si>
    <t>22</t>
  </si>
  <si>
    <t>-856536725</t>
  </si>
  <si>
    <t>pro základové pasy - pro spodní stupeň do terénu</t>
  </si>
  <si>
    <t xml:space="preserve">;odpadové hnízdo </t>
  </si>
  <si>
    <t>0,6*0,8*(6,5+6,94+0,835+9,56+6,33)</t>
  </si>
  <si>
    <t>;schodiště</t>
  </si>
  <si>
    <t>0,54*0,2*4,95+0,25*0,4*(0,54*2+4,95)+0,4*0,8*7,075+0,6*0,8*10,66</t>
  </si>
  <si>
    <t>patky</t>
  </si>
  <si>
    <t>0,65*(0,4*0,4*2+0,5*0,175+0,5*0,165)+0,8*(0,4*0,315+0,4*0,27)</t>
  </si>
  <si>
    <t>23</t>
  </si>
  <si>
    <t>167151111</t>
  </si>
  <si>
    <t>Nakládání, skládání a překládání neulehlého výkopku nebo sypaniny strojně nakládání, množství přes 100 m3, z hornin třídy těžitelnosti I, skupiny 1 až 3</t>
  </si>
  <si>
    <t>1234931814</t>
  </si>
  <si>
    <t>https://podminky.urs.cz/item/CS_URS_2023_01/167151111</t>
  </si>
  <si>
    <t>Poznámka k položce:_x000d_
ornice</t>
  </si>
  <si>
    <t>127,19*0,2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</si>
  <si>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</si>
  <si>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</si>
  <si>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</si>
  <si>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2104913565</t>
  </si>
  <si>
    <t>https://podminky.urs.cz/item/CS_URS_2023_01/162751117</t>
  </si>
  <si>
    <t>25</t>
  </si>
  <si>
    <t>171251201</t>
  </si>
  <si>
    <t>Uložení sypaniny na skládky nebo meziskládky bez hutnění s upravením uložené sypaniny do předepsaného tvaru</t>
  </si>
  <si>
    <t>-504168745</t>
  </si>
  <si>
    <t>https://podminky.urs.cz/item/CS_URS_2023_01/171251201</t>
  </si>
  <si>
    <t>26</t>
  </si>
  <si>
    <t>171201231</t>
  </si>
  <si>
    <t>Poplatek za uložení stavebního odpadu na recyklační skládce (skládkovné) zeminy a kamení zatříděného do Katalogu odpadů pod kódem 17 05 04</t>
  </si>
  <si>
    <t>t</t>
  </si>
  <si>
    <t>-1930703599</t>
  </si>
  <si>
    <t>https://podminky.urs.cz/item/CS_URS_2023_01/171201231</t>
  </si>
  <si>
    <t>25,438*1,6</t>
  </si>
  <si>
    <t>27</t>
  </si>
  <si>
    <t>167151101</t>
  </si>
  <si>
    <t>Nakládání, skládání a překládání neulehlého výkopku nebo sypaniny strojně nakládání, množství do 100 m3, z horniny třídy těžitelnosti I, skupiny 1 až 3</t>
  </si>
  <si>
    <t>-1540705853</t>
  </si>
  <si>
    <t>https://podminky.urs.cz/item/CS_URS_2023_01/167151101</t>
  </si>
  <si>
    <t>Poznámka k položce:_x000d_
výkopek</t>
  </si>
  <si>
    <t>162,262+13,582+21,16+23,503</t>
  </si>
  <si>
    <t>28</t>
  </si>
  <si>
    <t>328732707</t>
  </si>
  <si>
    <t>29</t>
  </si>
  <si>
    <t>1628507693</t>
  </si>
  <si>
    <t>30</t>
  </si>
  <si>
    <t>-2022788607</t>
  </si>
  <si>
    <t>220,507*1,6</t>
  </si>
  <si>
    <t>31</t>
  </si>
  <si>
    <t>174211101</t>
  </si>
  <si>
    <t>Zásyp sypaninou z jakékoliv horniny ručně s uložením výkopku ve vrstvách bez zhutnění jam, šachet, rýh nebo kolem objektů v těchto vykopávkách</t>
  </si>
  <si>
    <t>1735426930</t>
  </si>
  <si>
    <t>https://podminky.urs.cz/item/CS_URS_2023_01/174211101</t>
  </si>
  <si>
    <t>kanalizace</t>
  </si>
  <si>
    <t>21,16</t>
  </si>
  <si>
    <t>-1,52-12,8</t>
  </si>
  <si>
    <t>32</t>
  </si>
  <si>
    <t>M</t>
  </si>
  <si>
    <t>58344197</t>
  </si>
  <si>
    <t>štěrkodrť frakce 0/63</t>
  </si>
  <si>
    <t>-1052236840</t>
  </si>
  <si>
    <t>6,84*2,0</t>
  </si>
  <si>
    <t>33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</si>
  <si>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</si>
  <si>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</si>
  <si>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1435126480</t>
  </si>
  <si>
    <t>https://podminky.urs.cz/item/CS_URS_2023_01/175151101</t>
  </si>
  <si>
    <t>0,8*0,4*(1+6+13)</t>
  </si>
  <si>
    <t>34</t>
  </si>
  <si>
    <t>58337302</t>
  </si>
  <si>
    <t>štěrkopísek frakce 0/16</t>
  </si>
  <si>
    <t>1384828465</t>
  </si>
  <si>
    <t>6,4*2,0</t>
  </si>
  <si>
    <t>35</t>
  </si>
  <si>
    <t>171251101</t>
  </si>
  <si>
    <t>Uložení sypanin do násypů strojně s rozprostřením sypaniny ve vrstvách a s hrubým urovnáním nezhutněných jakékoliv třídy těžitelnosti</t>
  </si>
  <si>
    <t>887436598</t>
  </si>
  <si>
    <t>https://podminky.urs.cz/item/CS_URS_2023_01/171251101</t>
  </si>
  <si>
    <t>výměna zeminy na travnaté ploše</t>
  </si>
  <si>
    <t>172,33*(0,8-0,2)</t>
  </si>
  <si>
    <t>36</t>
  </si>
  <si>
    <t>10364100</t>
  </si>
  <si>
    <t>zemina pro terénní úpravy - tříděná</t>
  </si>
  <si>
    <t>1023609962</t>
  </si>
  <si>
    <t>včetně dopravay</t>
  </si>
  <si>
    <t>103,398*1,6</t>
  </si>
  <si>
    <t>37</t>
  </si>
  <si>
    <t>546115983</t>
  </si>
  <si>
    <t>po položení nopové folie pod okapový chodník kolem stávajícího zdiva</t>
  </si>
  <si>
    <t>0,6*0,35*(8,91+4,3+2,5+10,015+7,54+0,2+1,225+1,225+1,05+1,0+3,53+10,31+1,565+12,28+0,2)</t>
  </si>
  <si>
    <t>vysprávka do ulice Žerotínova po základech</t>
  </si>
  <si>
    <t>0,6*0,35*(6,94+6,5)</t>
  </si>
  <si>
    <t>0,15*2*0,15*(6,5)</t>
  </si>
  <si>
    <t>po prohloubení kolem základů</t>
  </si>
  <si>
    <t>1,35*0,4*(0,4*2+4,95)</t>
  </si>
  <si>
    <t>0,6*0,3*(2,9*2)</t>
  </si>
  <si>
    <t>ostatní obsypy jsou součástí podkladů zpevněných ploch</t>
  </si>
  <si>
    <t>38</t>
  </si>
  <si>
    <t>58333651</t>
  </si>
  <si>
    <t>kamenivo těžené hrubé frakce 8/16</t>
  </si>
  <si>
    <t>-647302323</t>
  </si>
  <si>
    <t>21,093*2,0</t>
  </si>
  <si>
    <t>39</t>
  </si>
  <si>
    <t>181311103</t>
  </si>
  <si>
    <t>Rozprostření a urovnání ornice v rovině nebo ve svahu sklonu do 1:5 ručně při souvislé ploše, tl. vrstvy do 200 mm</t>
  </si>
  <si>
    <t>-418468867</t>
  </si>
  <si>
    <t>https://podminky.urs.cz/item/CS_URS_2023_01/181311103</t>
  </si>
  <si>
    <t xml:space="preserve">dle PD </t>
  </si>
  <si>
    <t>172,33</t>
  </si>
  <si>
    <t>40</t>
  </si>
  <si>
    <t>10371500</t>
  </si>
  <si>
    <t>substrát pro trávníky VL</t>
  </si>
  <si>
    <t>-2045504687</t>
  </si>
  <si>
    <t>172,33*0,2</t>
  </si>
  <si>
    <t>41</t>
  </si>
  <si>
    <t>181411132</t>
  </si>
  <si>
    <t>Založení trávníku na půdě předem připravené plochy do 1000 m2 výsevem včetně utažení parkového na svahu přes 1:5 do 1:2</t>
  </si>
  <si>
    <t>662099634</t>
  </si>
  <si>
    <t>https://podminky.urs.cz/item/CS_URS_2023_01/181411132</t>
  </si>
  <si>
    <t>42</t>
  </si>
  <si>
    <t>00572415</t>
  </si>
  <si>
    <t>osivo směs travní parková směs dle popisu v TZ</t>
  </si>
  <si>
    <t>kg</t>
  </si>
  <si>
    <t>794299117</t>
  </si>
  <si>
    <t>172,33*0,03</t>
  </si>
  <si>
    <t>43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</si>
  <si>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</si>
  <si>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</si>
  <si>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2107683179</t>
  </si>
  <si>
    <t>https://podminky.urs.cz/item/CS_URS_2023_01/181111111</t>
  </si>
  <si>
    <t>44</t>
  </si>
  <si>
    <t>181951112</t>
  </si>
  <si>
    <t>Úprava pláně vyrovnáním výškových rozdílů strojně v hornině třídy těžitelnosti I, skupiny 1 až 3 se zhutněním</t>
  </si>
  <si>
    <t>1630750159</t>
  </si>
  <si>
    <t>https://podminky.urs.cz/item/CS_URS_2023_01/181951112</t>
  </si>
  <si>
    <t>20,15+214,59+85,34</t>
  </si>
  <si>
    <t>45</t>
  </si>
  <si>
    <t>185803111</t>
  </si>
  <si>
    <t>Ošetření trávníku jednorázové v rovině nebo na svahu do 1:5</t>
  </si>
  <si>
    <t>496444440</t>
  </si>
  <si>
    <t>https://podminky.urs.cz/item/CS_URS_2023_01/185803111</t>
  </si>
  <si>
    <t>46</t>
  </si>
  <si>
    <t>185851121</t>
  </si>
  <si>
    <t>Dovoz vody pro zálivku rostlin na vzdálenost do 1000 m</t>
  </si>
  <si>
    <t>-344595240</t>
  </si>
  <si>
    <t>https://podminky.urs.cz/item/CS_URS_2023_01/185851121</t>
  </si>
  <si>
    <t>Zakládání</t>
  </si>
  <si>
    <t>47</t>
  </si>
  <si>
    <t>271532213</t>
  </si>
  <si>
    <t>Podsyp pod základové konstrukce se zhutněním a urovnáním povrchu z kameniva hrubého, frakce 8 - 16 mm</t>
  </si>
  <si>
    <t>-655557716</t>
  </si>
  <si>
    <t>https://podminky.urs.cz/item/CS_URS_2023_01/271532213</t>
  </si>
  <si>
    <t>0,6*0,1*(6,5+6,94+0,835+9,56+6,33)</t>
  </si>
  <si>
    <t>0,54*0,1*4,95+0,25*0,1*(0,54*2+4,95)+0,4*0,1*7,075+0,6*0,1*10,66</t>
  </si>
  <si>
    <t>0,1*(0,4*0,4*2+0,5*0,175+0,5*0,165)+0,1*(0,4*0,315+0,4*0,27)</t>
  </si>
  <si>
    <t>48</t>
  </si>
  <si>
    <t>272353121</t>
  </si>
  <si>
    <t>Bednění kotevních otvorů a prostupů v základových konstrukcích v klenbách včetně polohového zajištění a odbednění, popř. ztraceného bednění z pletiva apod. průřezu přes 0,02 do 0,05 m2, hl. do 0,50 m</t>
  </si>
  <si>
    <t>-1473060051</t>
  </si>
  <si>
    <t>https://podminky.urs.cz/item/CS_URS_2023_01/272353121</t>
  </si>
  <si>
    <t xml:space="preserve">kapsy pro schodnice </t>
  </si>
  <si>
    <t>49</t>
  </si>
  <si>
    <t>274313711</t>
  </si>
  <si>
    <t>Základy z betonu prostého pasy a patky z betonu kamenem neprokládaného tř. C 20/25</t>
  </si>
  <si>
    <t>-1570722927</t>
  </si>
  <si>
    <t>https://podminky.urs.cz/item/CS_URS_2023_01/274313711</t>
  </si>
  <si>
    <t>0,6*0,7*(6,5+6,94+0,835+9,56+6,33)</t>
  </si>
  <si>
    <t>0,54*0,2*4,2+0,25*0,65*(4,95+0,8*2)</t>
  </si>
  <si>
    <t>0,4*1,0*7,4</t>
  </si>
  <si>
    <t>0,6*0,7*10,66</t>
  </si>
  <si>
    <t>0,7*(0,4*0,4*2+0,5*0,175+0,5*0,165)+1,0*(0,4*0,315+0,4*0,27)</t>
  </si>
  <si>
    <t>50</t>
  </si>
  <si>
    <t>274351121</t>
  </si>
  <si>
    <t>Bednění základů pasů rovné zřízení</t>
  </si>
  <si>
    <t>505918233</t>
  </si>
  <si>
    <t>https://podminky.urs.cz/item/CS_URS_2023_01/274351121</t>
  </si>
  <si>
    <t>0,2*2*(6,94+0,835+6,33)+0,5*2*9,56</t>
  </si>
  <si>
    <t>0,65*2*(0,8*2+1,05*2+4,95+4,2)+0,3*2*7,4</t>
  </si>
  <si>
    <t>0,5*2*10,66</t>
  </si>
  <si>
    <t>51</t>
  </si>
  <si>
    <t>274351122</t>
  </si>
  <si>
    <t>Bednění základů pasů rovné odstranění</t>
  </si>
  <si>
    <t>-459591452</t>
  </si>
  <si>
    <t>https://podminky.urs.cz/item/CS_URS_2023_01/274351122</t>
  </si>
  <si>
    <t>52</t>
  </si>
  <si>
    <t>279113144</t>
  </si>
  <si>
    <t>Základové zdi z tvárnic ztraceného bednění včetně výplně z betonu bez zvláštních nároků na vliv prostředí třídy C 20/25, tloušťky zdiva přes 250 do 300 mm</t>
  </si>
  <si>
    <t>-1079210249</t>
  </si>
  <si>
    <t>https://podminky.urs.cz/item/CS_URS_2023_01/279113144</t>
  </si>
  <si>
    <t>;nová čelní zeď - pod cihelnou zeď</t>
  </si>
  <si>
    <t>0,5*(3,04+1,065+4,02+0,835)</t>
  </si>
  <si>
    <t>53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</si>
  <si>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</si>
  <si>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</si>
  <si>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-790126011</t>
  </si>
  <si>
    <t>https://podminky.urs.cz/item/CS_URS_2023_01/279361821</t>
  </si>
  <si>
    <t>;odpadové hnízdo</t>
  </si>
  <si>
    <t>2*2*(3,04+1,065+4,02+0,835)*0,00062*1,15</t>
  </si>
  <si>
    <t>2*(3,04+1,065+4,02+0,835)*1,2*0,00062*1,15</t>
  </si>
  <si>
    <t>54</t>
  </si>
  <si>
    <t>985131111</t>
  </si>
  <si>
    <t>Očištění ploch stěn, rubu kleneb a podlah tlakovou vodou</t>
  </si>
  <si>
    <t>-1334909697</t>
  </si>
  <si>
    <t>https://podminky.urs.cz/item/CS_URS_2023_01/985131111</t>
  </si>
  <si>
    <t>očištění starých základů před kotvením nových</t>
  </si>
  <si>
    <t>0,6*0,6*5+0,2*4,95</t>
  </si>
  <si>
    <t>55</t>
  </si>
  <si>
    <t>953961219</t>
  </si>
  <si>
    <t>Kotvy chemické s vyvrtáním otvoru do betonu, železobetonu nebo tvrdého kamene chemická patrona, velikost M 33, hloubka 300 mm</t>
  </si>
  <si>
    <t>-1198249781</t>
  </si>
  <si>
    <t>https://podminky.urs.cz/item/CS_URS_2023_01/953961219</t>
  </si>
  <si>
    <t>odhad 4ks do m2 - kotvy D14</t>
  </si>
  <si>
    <t>0,6*0,6*5*4</t>
  </si>
  <si>
    <t>0,2*4,95*4</t>
  </si>
  <si>
    <t>Mezisoučet</t>
  </si>
  <si>
    <t>zaokr.</t>
  </si>
  <si>
    <t>0,8+0,04</t>
  </si>
  <si>
    <t>56</t>
  </si>
  <si>
    <t>388790000</t>
  </si>
  <si>
    <t>Chráničky, prostupy přes základy pro instalace a větrání</t>
  </si>
  <si>
    <t>-1299702870</t>
  </si>
  <si>
    <t>odhad</t>
  </si>
  <si>
    <t>Svislé a kompletní konstrukce</t>
  </si>
  <si>
    <t>57</t>
  </si>
  <si>
    <t>310236241</t>
  </si>
  <si>
    <t>Zazdívka otvorů ve zdivu nadzákladovém cihlami pálenými plochy přes 0,0225 m2 do 0,09 m2, ve zdi tl. do 300 mm</t>
  </si>
  <si>
    <t>1446949142</t>
  </si>
  <si>
    <t>https://podminky.urs.cz/item/CS_URS_2023_01/310236241</t>
  </si>
  <si>
    <t>zazdívka po skříňce nouzového otvírání</t>
  </si>
  <si>
    <t>58</t>
  </si>
  <si>
    <t>311231116</t>
  </si>
  <si>
    <t>Zdivo z cihel pálených nosné z cihel plných dl. 290 mm P 7 až 15, na maltu MC-5 nebo MC-10</t>
  </si>
  <si>
    <t>-2101719388</t>
  </si>
  <si>
    <t>https://podminky.urs.cz/item/CS_URS_2023_01/311231116</t>
  </si>
  <si>
    <t>0,3*2,95*(3,066+1,065+4,02+0,835)</t>
  </si>
  <si>
    <t>59</t>
  </si>
  <si>
    <t>311321817</t>
  </si>
  <si>
    <t>Nadzákladové zdi z betonu železového (bez výztuže) nosné pohledového (v přírodní barvě drtí a přísad) tř. C 20/25</t>
  </si>
  <si>
    <t>-1568168077</t>
  </si>
  <si>
    <t>https://podminky.urs.cz/item/CS_URS_2023_01/311321817</t>
  </si>
  <si>
    <t>v pohledové kvalitě do systémového bednění</t>
  </si>
  <si>
    <t>0,3*3,05*(9,535+6,75)</t>
  </si>
  <si>
    <t>0,15*0,8*(4,95+1,05*2)</t>
  </si>
  <si>
    <t>0,3*(0,78*3,205+(0,7+0,555)*0,5*7,3)</t>
  </si>
  <si>
    <t>60</t>
  </si>
  <si>
    <t>311351121</t>
  </si>
  <si>
    <t>Bednění nadzákladových zdí nosných rovné oboustranné za každou stranu zřízení</t>
  </si>
  <si>
    <t>-637396022</t>
  </si>
  <si>
    <t>https://podminky.urs.cz/item/CS_URS_2023_01/311351121</t>
  </si>
  <si>
    <t>2*3,05*(9,535+6,75)</t>
  </si>
  <si>
    <t>2*0,8*(4,95+1,05*2)</t>
  </si>
  <si>
    <t>2*(0,78*3,205+(0,7+0,555)*0,5*7,3)</t>
  </si>
  <si>
    <t>61</t>
  </si>
  <si>
    <t>311351122</t>
  </si>
  <si>
    <t>Bednění nadzákladových zdí nosných rovné oboustranné za každou stranu odstranění</t>
  </si>
  <si>
    <t>1032319914</t>
  </si>
  <si>
    <t>https://podminky.urs.cz/item/CS_URS_2023_01/311351122</t>
  </si>
  <si>
    <t>62</t>
  </si>
  <si>
    <t>311351911</t>
  </si>
  <si>
    <t>Bednění nadzákladových zdí nosných Příplatek k cenám bednění za pohledový beton</t>
  </si>
  <si>
    <t>-1147490302</t>
  </si>
  <si>
    <t>https://podminky.urs.cz/item/CS_URS_2023_01/311351911</t>
  </si>
  <si>
    <t>63</t>
  </si>
  <si>
    <t>311362021</t>
  </si>
  <si>
    <t>Výztuž nadzákladových zdí nosných svislých nebo odkloněných od svislice, rovných nebo oblých ze svařovaných sítí z drátů typu KARI</t>
  </si>
  <si>
    <t>1138177775</t>
  </si>
  <si>
    <t>https://podminky.urs.cz/item/CS_URS_2023_01/311362021</t>
  </si>
  <si>
    <t>nutno doložit ve výrobní dokumentaci</t>
  </si>
  <si>
    <t>124,78*0,00395*1,2</t>
  </si>
  <si>
    <t>64</t>
  </si>
  <si>
    <t>311361821</t>
  </si>
  <si>
    <t>Výztuž nadzákladových zdí nosných svislých nebo odkloněných od svislice, rovných nebo oblých z betonářské oceli 10 505 (R) nebo BSt 500</t>
  </si>
  <si>
    <t>1642678452</t>
  </si>
  <si>
    <t>https://podminky.urs.cz/item/CS_URS_2023_01/311361821</t>
  </si>
  <si>
    <t>pomocná výztuž - distanční 4/m2</t>
  </si>
  <si>
    <t>124,78*4*0,5*0,0004*1,1</t>
  </si>
  <si>
    <t>65</t>
  </si>
  <si>
    <t>330321411</t>
  </si>
  <si>
    <t>Sloupy, pilíře, táhla, rámové stojky, vzpěry z betonu železového (bez výztuže) pohledového bez zvláštních nároků na vliv prostředí tř. C 20/25</t>
  </si>
  <si>
    <t>-917178256</t>
  </si>
  <si>
    <t>https://podminky.urs.cz/item/CS_URS_2023_01/330321411</t>
  </si>
  <si>
    <t>0,4*0,5*0,7*2</t>
  </si>
  <si>
    <t>66</t>
  </si>
  <si>
    <t>331351111</t>
  </si>
  <si>
    <t>Bednění hranatých sloupů a pilířů včetně vzepření průřezu pravoúhlého čtyřúhelníka výšky do 4 m, průřezu do 0,04 m2 zřízení</t>
  </si>
  <si>
    <t>-1055763846</t>
  </si>
  <si>
    <t>https://podminky.urs.cz/item/CS_URS_2023_01/331351111</t>
  </si>
  <si>
    <t>0,7*(0,4+0,5)*2*2</t>
  </si>
  <si>
    <t>67</t>
  </si>
  <si>
    <t>331351112</t>
  </si>
  <si>
    <t>Bednění hranatých sloupů a pilířů včetně vzepření průřezu pravoúhlého čtyřúhelníka výšky do 4 m, průřezu do 0,04 m2 odstranění</t>
  </si>
  <si>
    <t>-1675871565</t>
  </si>
  <si>
    <t>https://podminky.urs.cz/item/CS_URS_2023_01/331351112</t>
  </si>
  <si>
    <t>68</t>
  </si>
  <si>
    <t>331351911</t>
  </si>
  <si>
    <t>Bednění hranatých sloupů a pilířů včetně vzepření průřezu pravoúhlého čtyřúhelníka Příplatek k cenám za pohledový beton</t>
  </si>
  <si>
    <t>1716941486</t>
  </si>
  <si>
    <t>https://podminky.urs.cz/item/CS_URS_2023_01/331351911</t>
  </si>
  <si>
    <t>69</t>
  </si>
  <si>
    <t>331361821</t>
  </si>
  <si>
    <t>Výztuž sloupů, pilířů, rámových stojek, táhel nebo vzpěr hranatých svislých nebo šikmých (odkloněných) z betonářské oceli 10 505 (R) nebo BSt 500</t>
  </si>
  <si>
    <t>1307548535</t>
  </si>
  <si>
    <t>https://podminky.urs.cz/item/CS_URS_2023_01/331361821</t>
  </si>
  <si>
    <t>odborný odhad</t>
  </si>
  <si>
    <t>0,28*0,06</t>
  </si>
  <si>
    <t>70</t>
  </si>
  <si>
    <t>348172214</t>
  </si>
  <si>
    <t>Montáž vjezdových bran samonosných posuvných dvoukřídlových plochy přes 5 do 10 m2</t>
  </si>
  <si>
    <t>200031031</t>
  </si>
  <si>
    <t>https://podminky.urs.cz/item/CS_URS_2023_01/348172214</t>
  </si>
  <si>
    <t>71</t>
  </si>
  <si>
    <t>55342350</t>
  </si>
  <si>
    <t xml:space="preserve">brána plotová dvoukřídlá ocelová Z4  na nádvoří 2920x2300 včetně povrchové úpravy - nátěr , alt komaxit</t>
  </si>
  <si>
    <t>-842145434</t>
  </si>
  <si>
    <t>72</t>
  </si>
  <si>
    <t>55342351</t>
  </si>
  <si>
    <t xml:space="preserve">brána plotová dvoukřídlá ocelová Z3  do odpadového hnízda 2400x2300 včetně povrchové úpravy - nátěr , alt komaxit</t>
  </si>
  <si>
    <t>-2025647196</t>
  </si>
  <si>
    <t>Vodorovné konstrukce</t>
  </si>
  <si>
    <t>73</t>
  </si>
  <si>
    <t>451572111</t>
  </si>
  <si>
    <t>Lože pod potrubí, stoky a drobné objekty v otevřeném výkopu z kameniva drobného těženého 0 až 4 mm</t>
  </si>
  <si>
    <t>-582003555</t>
  </si>
  <si>
    <t>https://podminky.urs.cz/item/CS_URS_2023_01/451572111</t>
  </si>
  <si>
    <t>0,1*0,8*(6+13)</t>
  </si>
  <si>
    <t>74</t>
  </si>
  <si>
    <t>430321414</t>
  </si>
  <si>
    <t>Schodišťové konstrukce a rampy z betonu železového (bez výztuže) stupně, schodnice, ramena, podesty s nosníky tř. C 25/30</t>
  </si>
  <si>
    <t>-192722109</t>
  </si>
  <si>
    <t>https://podminky.urs.cz/item/CS_URS_2023_01/430321414</t>
  </si>
  <si>
    <t>schodnice</t>
  </si>
  <si>
    <t>0,1*0,2*2,0*5</t>
  </si>
  <si>
    <t>0,1*0,25*1,1*5</t>
  </si>
  <si>
    <t>0,1*0,25*0,2*5</t>
  </si>
  <si>
    <t>75</t>
  </si>
  <si>
    <t>430361821</t>
  </si>
  <si>
    <t>Výztuž schodišťových konstrukcí a ramp stupňů, schodnic, ramen, podest s nosníky z betonářské oceli 10 505 (R) nebo BSt 500</t>
  </si>
  <si>
    <t>-1767496856</t>
  </si>
  <si>
    <t>https://podminky.urs.cz/item/CS_URS_2023_01/430361821</t>
  </si>
  <si>
    <t>(0,038+0,027+0,016)*1,2</t>
  </si>
  <si>
    <t>76</t>
  </si>
  <si>
    <t>433351131</t>
  </si>
  <si>
    <t>Bednění schodnic včetně podpěrné konstrukce výšky do 4 m půdorysně přímočarých zřízení</t>
  </si>
  <si>
    <t>1882635557</t>
  </si>
  <si>
    <t>https://podminky.urs.cz/item/CS_URS_2023_01/433351131</t>
  </si>
  <si>
    <t>(2*0,2+0,1)*2,0*5</t>
  </si>
  <si>
    <t>(2*0,25+0,1)*1,1*5+0,1*0,16*3*5</t>
  </si>
  <si>
    <t>(0,1+0,25)*2*0,2*5+0,1*0,2*0,25*5</t>
  </si>
  <si>
    <t>77</t>
  </si>
  <si>
    <t>433351132</t>
  </si>
  <si>
    <t>Bednění schodnic včetně podpěrné konstrukce výšky do 4 m půdorysně přímočarých odstranění</t>
  </si>
  <si>
    <t>-911284202</t>
  </si>
  <si>
    <t>https://podminky.urs.cz/item/CS_URS_2023_01/433351132</t>
  </si>
  <si>
    <t>78</t>
  </si>
  <si>
    <t>413351191</t>
  </si>
  <si>
    <t>Bednění nosníků a průvlaků - bez podpěrné konstrukce Příplatek k cenám za pohledový beton</t>
  </si>
  <si>
    <t>-2131882340</t>
  </si>
  <si>
    <t>https://podminky.urs.cz/item/CS_URS_2023_01/413351191</t>
  </si>
  <si>
    <t>79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</si>
  <si>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</si>
  <si>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</si>
  <si>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-231414939</t>
  </si>
  <si>
    <t>https://podminky.urs.cz/item/CS_URS_2023_01/434121415</t>
  </si>
  <si>
    <t>7,4*10</t>
  </si>
  <si>
    <t>80</t>
  </si>
  <si>
    <t>59373000</t>
  </si>
  <si>
    <t xml:space="preserve">schodišťové desky ŽB  30x7cm pohledový beton vibrovaný</t>
  </si>
  <si>
    <t>364351230</t>
  </si>
  <si>
    <t>7,4*7</t>
  </si>
  <si>
    <t>81</t>
  </si>
  <si>
    <t>593730001</t>
  </si>
  <si>
    <t>stupnice schodiště s nosem přírodní 37/7-10</t>
  </si>
  <si>
    <t>1736081831</t>
  </si>
  <si>
    <t>7,4</t>
  </si>
  <si>
    <t>82</t>
  </si>
  <si>
    <t>593730002</t>
  </si>
  <si>
    <t>stupnice schodiště s nosem barevné 37/7-10 - se žlutou páskou - označení</t>
  </si>
  <si>
    <t>-504538113</t>
  </si>
  <si>
    <t>7,4*2</t>
  </si>
  <si>
    <t>Komunikace pozemní</t>
  </si>
  <si>
    <t>83</t>
  </si>
  <si>
    <t>564740101</t>
  </si>
  <si>
    <t>Podklad nebo kryt z kameniva hrubého drceného vel. 16-32 mm s rozprostřením a zhutněním plochy jednotlivě do 100 m2, po zhutnění tl. 120 mm</t>
  </si>
  <si>
    <t>-182169848</t>
  </si>
  <si>
    <t>https://podminky.urs.cz/item/CS_URS_2023_01/564740101</t>
  </si>
  <si>
    <t>okapový chodník</t>
  </si>
  <si>
    <t>20,15</t>
  </si>
  <si>
    <t>84</t>
  </si>
  <si>
    <t>564851011</t>
  </si>
  <si>
    <t>Podklad ze štěrkodrti ŠD s rozprostřením a zhutněním plochy jednotlivě do 100 m2, po zhutnění tl. 150 mm</t>
  </si>
  <si>
    <t>1822162282</t>
  </si>
  <si>
    <t>https://podminky.urs.cz/item/CS_URS_2023_01/564851011</t>
  </si>
  <si>
    <t>podklad okapového chodníku</t>
  </si>
  <si>
    <t>85</t>
  </si>
  <si>
    <t>564821011</t>
  </si>
  <si>
    <t>Podklad ze štěrkodrti ŠD s rozprostřením a zhutněním plochy jednotlivě do 100 m2, po zhutnění tl. 80 mm</t>
  </si>
  <si>
    <t>820584583</t>
  </si>
  <si>
    <t>https://podminky.urs.cz/item/CS_URS_2023_01/564821011</t>
  </si>
  <si>
    <t>nepojízdná plocha</t>
  </si>
  <si>
    <t>8,83+61,27+55,22</t>
  </si>
  <si>
    <t>86</t>
  </si>
  <si>
    <t>564851111</t>
  </si>
  <si>
    <t>Podklad ze štěrkodrti ŠD s rozprostřením a zhutněním plochy přes 100 m2, po zhutnění tl. 150 mm</t>
  </si>
  <si>
    <t>-1446274086</t>
  </si>
  <si>
    <t>https://podminky.urs.cz/item/CS_URS_2023_01/564851111</t>
  </si>
  <si>
    <t>pojízdná plocha</t>
  </si>
  <si>
    <t>50,28+77,42+31,67+24</t>
  </si>
  <si>
    <t>oprava po základu odpadového hnízda a kanalizaci - stávající materiál</t>
  </si>
  <si>
    <t>87</t>
  </si>
  <si>
    <t>564871111</t>
  </si>
  <si>
    <t>Podklad ze štěrkodrti ŠD s rozprostřením a zhutněním plochy přes 100 m2, po zhutnění tl. 250 mm</t>
  </si>
  <si>
    <t>-1317594656</t>
  </si>
  <si>
    <t>https://podminky.urs.cz/item/CS_URS_2023_01/564871111</t>
  </si>
  <si>
    <t>88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</si>
  <si>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</si>
  <si>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</si>
  <si>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-463463354</t>
  </si>
  <si>
    <t>https://podminky.urs.cz/item/CS_URS_2023_01/591111111</t>
  </si>
  <si>
    <t>dle PD</t>
  </si>
  <si>
    <t>85,34</t>
  </si>
  <si>
    <t>89</t>
  </si>
  <si>
    <t>58381007</t>
  </si>
  <si>
    <t>kostka štípaná dlažební žula drobná 8/10 I.jakost dlažebních kostek</t>
  </si>
  <si>
    <t>-356340913</t>
  </si>
  <si>
    <t>100,145*1,03</t>
  </si>
  <si>
    <t>90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</si>
  <si>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</si>
  <si>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</si>
  <si>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790132406</t>
  </si>
  <si>
    <t>https://podminky.urs.cz/item/CS_URS_2023_01/591211111</t>
  </si>
  <si>
    <t>Poznámka k položce:_x000d_
kostky 6-8 cm dle výměry PD</t>
  </si>
  <si>
    <t xml:space="preserve">kostky nové dle PD </t>
  </si>
  <si>
    <t>214,59</t>
  </si>
  <si>
    <t>91</t>
  </si>
  <si>
    <t>58381005</t>
  </si>
  <si>
    <t>kostka štípaná dlažební mozaika žula 4/6 šedá I.jakost dlažebních kostek</t>
  </si>
  <si>
    <t>593642651</t>
  </si>
  <si>
    <t>214,59*1,03</t>
  </si>
  <si>
    <t>Úpravy povrchů, podlahy a osazování výplní</t>
  </si>
  <si>
    <t>92</t>
  </si>
  <si>
    <t>612335223</t>
  </si>
  <si>
    <t>Cementová omítka jednotlivých malých ploch štuková na stěnách, plochy jednotlivě přes 0,25 do 1 m2</t>
  </si>
  <si>
    <t>1678017479</t>
  </si>
  <si>
    <t>https://podminky.urs.cz/item/CS_URS_2023_01/612335223</t>
  </si>
  <si>
    <t>zapravení omítky po osazení - přemístění skříňky pro otvírání</t>
  </si>
  <si>
    <t>1+1</t>
  </si>
  <si>
    <t>93</t>
  </si>
  <si>
    <t>622131101</t>
  </si>
  <si>
    <t>Podkladní a spojovací vrstva vnějších omítaných ploch cementový postřik nanášený ručně celoplošně stěn</t>
  </si>
  <si>
    <t>1266177869</t>
  </si>
  <si>
    <t>https://podminky.urs.cz/item/CS_URS_2023_01/622131101</t>
  </si>
  <si>
    <t>2,95*(3,066*2+1,065*2+0,3*2+4,02+1,14+0,835+0,3+3,41)</t>
  </si>
  <si>
    <t>stěna LAUDON</t>
  </si>
  <si>
    <t>8,5*3,3</t>
  </si>
  <si>
    <t>94</t>
  </si>
  <si>
    <t>622131121</t>
  </si>
  <si>
    <t>Podkladní a spojovací vrstva vnějších omítaných ploch penetrace nanášená ručně stěn</t>
  </si>
  <si>
    <t>-912304978</t>
  </si>
  <si>
    <t>https://podminky.urs.cz/item/CS_URS_2023_01/622131121</t>
  </si>
  <si>
    <t>95</t>
  </si>
  <si>
    <t>622321121</t>
  </si>
  <si>
    <t>Omítka vápenocementová vnějších ploch nanášená ručně jednovrstvá, tloušťky do 15 mm hladká stěn</t>
  </si>
  <si>
    <t>536992516</t>
  </si>
  <si>
    <t>https://podminky.urs.cz/item/CS_URS_2023_01/622321121</t>
  </si>
  <si>
    <t>96</t>
  </si>
  <si>
    <t>622142001</t>
  </si>
  <si>
    <t>Potažení vnějších ploch pletivem v ploše nebo pruzích, na plném podkladu sklovláknitým vtlačením do tmelu stěn</t>
  </si>
  <si>
    <t>-54006981</t>
  </si>
  <si>
    <t>https://podminky.urs.cz/item/CS_URS_2023_01/622142001</t>
  </si>
  <si>
    <t>Poznámka k položce:_x000d_
na nové zdivo</t>
  </si>
  <si>
    <t>97</t>
  </si>
  <si>
    <t>622252002</t>
  </si>
  <si>
    <t>Montáž profilů kontaktního zateplení ostatních stěnových, dilatačních apod. lepených do tmelu</t>
  </si>
  <si>
    <t>2142298151</t>
  </si>
  <si>
    <t>https://podminky.urs.cz/item/CS_URS_2023_01/622252002</t>
  </si>
  <si>
    <t>2,95*7+3,3*4</t>
  </si>
  <si>
    <t>98</t>
  </si>
  <si>
    <t>63127464</t>
  </si>
  <si>
    <t>profil rohový Al 15x15mm s výztužnou tkaninou š 100mm pro ETICS</t>
  </si>
  <si>
    <t>-1641930224</t>
  </si>
  <si>
    <t>33,85*1,1</t>
  </si>
  <si>
    <t>99</t>
  </si>
  <si>
    <t>622385104</t>
  </si>
  <si>
    <t>Omítka tenkovrstvá minerální jednotlivých malých ploch stěn, plochy jednotlivě přes 0,5 do 1,0 m2</t>
  </si>
  <si>
    <t>1799666304</t>
  </si>
  <si>
    <t>https://podminky.urs.cz/item/CS_URS_2023_01/622385104</t>
  </si>
  <si>
    <t>zapravení povrchové úpravy fasády po osazení - přemístění skříňky pro otvírání</t>
  </si>
  <si>
    <t>Trubní vedení</t>
  </si>
  <si>
    <t>100</t>
  </si>
  <si>
    <t>230230181</t>
  </si>
  <si>
    <t>geodetické zaměření</t>
  </si>
  <si>
    <t>2005682211</t>
  </si>
  <si>
    <t>6+11</t>
  </si>
  <si>
    <t>101</t>
  </si>
  <si>
    <t>359901211</t>
  </si>
  <si>
    <t>Monitoring stok (kamerový systém) jakékoli výšky nová kanalizace</t>
  </si>
  <si>
    <t>848528289</t>
  </si>
  <si>
    <t>https://podminky.urs.cz/item/CS_URS_2023_01/359901211</t>
  </si>
  <si>
    <t>102</t>
  </si>
  <si>
    <t>871265221</t>
  </si>
  <si>
    <t>Kanalizační potrubí z tvrdého PVC v otevřeném výkopu ve sklonu do 20 %, hladkého plnostěnného jednovrstvého, tuhost třídy SN 8 DN 110</t>
  </si>
  <si>
    <t>1010906866</t>
  </si>
  <si>
    <t>https://podminky.urs.cz/item/CS_URS_2023_01/871265221</t>
  </si>
  <si>
    <t>včetně tvarovek</t>
  </si>
  <si>
    <t>103</t>
  </si>
  <si>
    <t>871315221</t>
  </si>
  <si>
    <t>Kanalizační potrubí z tvrdého PVC v otevřeném výkopu ve sklonu do 20 %, hladkého plnostěnného jednovrstvého, tuhost třídy SN 8 DN 160</t>
  </si>
  <si>
    <t>1493347289</t>
  </si>
  <si>
    <t>https://podminky.urs.cz/item/CS_URS_2023_01/871315221</t>
  </si>
  <si>
    <t>104</t>
  </si>
  <si>
    <t>877355120</t>
  </si>
  <si>
    <t>Výřez na stávajícím potrubí pro osazení nové sběrné šachty a propojení potrubí do šachty, propojení stávající přípojky</t>
  </si>
  <si>
    <t>-1223828770</t>
  </si>
  <si>
    <t>105</t>
  </si>
  <si>
    <t>890311851</t>
  </si>
  <si>
    <t>Bourání šachet a jímek strojně velikosti obestavěného prostoru do 1,5 m3 ze železobetonu</t>
  </si>
  <si>
    <t>-55603855</t>
  </si>
  <si>
    <t>https://podminky.urs.cz/item/CS_URS_2023_01/890311851</t>
  </si>
  <si>
    <t>vybourání stávaj. podzemního kanálu</t>
  </si>
  <si>
    <t>1,2*0,5*0,9</t>
  </si>
  <si>
    <t>106</t>
  </si>
  <si>
    <t>892351111</t>
  </si>
  <si>
    <t>Tlakové zkoušky vodou na potrubí DN 150 nebo 200</t>
  </si>
  <si>
    <t>CS ÚRS 2022 01</t>
  </si>
  <si>
    <t>1984846483</t>
  </si>
  <si>
    <t>https://podminky.urs.cz/item/CS_URS_2022_01/892351111</t>
  </si>
  <si>
    <t>107</t>
  </si>
  <si>
    <t>894812201</t>
  </si>
  <si>
    <t>Revizní a čistící šachta z polypropylenu PP pro hladké trouby DN 425 šachtové dno (DN šachty / DN trubního vedení) DN 425/150 průtočné</t>
  </si>
  <si>
    <t>40039038</t>
  </si>
  <si>
    <t>https://podminky.urs.cz/item/CS_URS_2023_01/894812201</t>
  </si>
  <si>
    <t>108</t>
  </si>
  <si>
    <t>894812231</t>
  </si>
  <si>
    <t>Revizní a čistící šachta z polypropylenu PP pro hladké trouby DN 425 roura šachtová korugovaná bez hrdla, světlé hloubky 1500 mm</t>
  </si>
  <si>
    <t>-1766264945</t>
  </si>
  <si>
    <t>https://podminky.urs.cz/item/CS_URS_2023_01/894812231</t>
  </si>
  <si>
    <t>109</t>
  </si>
  <si>
    <t>894812249</t>
  </si>
  <si>
    <t>Revizní a čistící šachta z polypropylenu PP pro hladké trouby DN 425 roura šachtová korugovaná Příplatek k cenám 2231 - 2242 za uříznutí šachtové roury</t>
  </si>
  <si>
    <t>-1389194312</t>
  </si>
  <si>
    <t>https://podminky.urs.cz/item/CS_URS_2023_01/894812249</t>
  </si>
  <si>
    <t>110</t>
  </si>
  <si>
    <t>894812262</t>
  </si>
  <si>
    <t>Revizní a čistící šachta z polypropylenu PP pro hladké trouby DN 425 poklop litinový (pro třídu zatížení) plný do teleskopické trubky (D400)</t>
  </si>
  <si>
    <t>-387157239</t>
  </si>
  <si>
    <t>https://podminky.urs.cz/item/CS_URS_2023_01/894812262</t>
  </si>
  <si>
    <t>111</t>
  </si>
  <si>
    <t>895941302</t>
  </si>
  <si>
    <t>Osazení vpusti uliční z betonových dílců DN 450 dno s kalištěm</t>
  </si>
  <si>
    <t>-1806669784</t>
  </si>
  <si>
    <t>https://podminky.urs.cz/item/CS_URS_2023_01/895941302</t>
  </si>
  <si>
    <t>112</t>
  </si>
  <si>
    <t>59224495</t>
  </si>
  <si>
    <t>vpusť uliční DN 450 kaliště nízké 450/240x50mm</t>
  </si>
  <si>
    <t>-976952422</t>
  </si>
  <si>
    <t>113</t>
  </si>
  <si>
    <t>895941312</t>
  </si>
  <si>
    <t>Osazení vpusti uliční z betonových dílců DN 450 skruž horní 195 mm</t>
  </si>
  <si>
    <t>-1402783140</t>
  </si>
  <si>
    <t>https://podminky.urs.cz/item/CS_URS_2023_01/895941312</t>
  </si>
  <si>
    <t>114</t>
  </si>
  <si>
    <t>59223864</t>
  </si>
  <si>
    <t>prstenec pro uliční vpusť vyrovnávací betonový 390x60x130mm</t>
  </si>
  <si>
    <t>1697849842</t>
  </si>
  <si>
    <t>výška prstence bude upravena dle skutečné nivelety</t>
  </si>
  <si>
    <t>115</t>
  </si>
  <si>
    <t>895941313</t>
  </si>
  <si>
    <t>Osazení vpusti uliční z betonových dílců DN 450 skruž horní 295 mm</t>
  </si>
  <si>
    <t>-1276799573</t>
  </si>
  <si>
    <t>https://podminky.urs.cz/item/CS_URS_2023_01/895941313</t>
  </si>
  <si>
    <t>116</t>
  </si>
  <si>
    <t>59224485</t>
  </si>
  <si>
    <t>vpusť uliční DN 450 skruž horní betonová 450/295x50mm</t>
  </si>
  <si>
    <t>1488115737</t>
  </si>
  <si>
    <t>117</t>
  </si>
  <si>
    <t>895941322</t>
  </si>
  <si>
    <t>Osazení vpusti uliční z betonových dílců DN 450 skruž středová 295 mm</t>
  </si>
  <si>
    <t>1607727432</t>
  </si>
  <si>
    <t>https://podminky.urs.cz/item/CS_URS_2023_01/895941322</t>
  </si>
  <si>
    <t>118</t>
  </si>
  <si>
    <t>59224487</t>
  </si>
  <si>
    <t>vpusť uliční DN 450 skruž střední betonová 450/295x50mm</t>
  </si>
  <si>
    <t>1748364886</t>
  </si>
  <si>
    <t>119</t>
  </si>
  <si>
    <t>895941331</t>
  </si>
  <si>
    <t>Osazení vpusti uliční z betonových dílců DN 450 skruž průběžná s výtokem</t>
  </si>
  <si>
    <t>1324930433</t>
  </si>
  <si>
    <t>https://podminky.urs.cz/item/CS_URS_2023_01/895941331</t>
  </si>
  <si>
    <t>120</t>
  </si>
  <si>
    <t>59224489</t>
  </si>
  <si>
    <t>vpusť uliční DN 450 skruž průběžná s odtokem 150mm 450/450x50mm</t>
  </si>
  <si>
    <t>-2106069084</t>
  </si>
  <si>
    <t>121</t>
  </si>
  <si>
    <t>899201211</t>
  </si>
  <si>
    <t>Demontáž mříží litinových včetně rámů, hmotnosti jednotlivě do 50 kg</t>
  </si>
  <si>
    <t>946019872</t>
  </si>
  <si>
    <t>https://podminky.urs.cz/item/CS_URS_2023_01/899201211</t>
  </si>
  <si>
    <t>demontáž stávajícího podzem.kanálu</t>
  </si>
  <si>
    <t>122</t>
  </si>
  <si>
    <t>899204112</t>
  </si>
  <si>
    <t>Osazení mříží litinových včetně rámů a košů na bahno pro třídu zatížení D400, E600</t>
  </si>
  <si>
    <t>-1474228740</t>
  </si>
  <si>
    <t>https://podminky.urs.cz/item/CS_URS_2023_01/899204112</t>
  </si>
  <si>
    <t>123</t>
  </si>
  <si>
    <t>28661787</t>
  </si>
  <si>
    <t>mříž šachtová dešťová litinová DN 425 pro třídu zatížení D400 čtverec s pantem</t>
  </si>
  <si>
    <t>-907463639</t>
  </si>
  <si>
    <t>124</t>
  </si>
  <si>
    <t>55241001</t>
  </si>
  <si>
    <t>koš kalový pod kruhovou mříž - těžký</t>
  </si>
  <si>
    <t>-93951551</t>
  </si>
  <si>
    <t>Ostatní konstrukce a práce, bourání</t>
  </si>
  <si>
    <t>125</t>
  </si>
  <si>
    <t>764002841</t>
  </si>
  <si>
    <t>Demontáž klempířských konstrukcí oplechování horních ploch zdí a nadezdívek do suti</t>
  </si>
  <si>
    <t>487545523</t>
  </si>
  <si>
    <t>https://podminky.urs.cz/item/CS_URS_2023_01/764002841</t>
  </si>
  <si>
    <t>0,4*(0,93*2+2,36+0,6)</t>
  </si>
  <si>
    <t>0,5*4,33</t>
  </si>
  <si>
    <t>126</t>
  </si>
  <si>
    <t>915491212</t>
  </si>
  <si>
    <t>Osazení vodícího proužku pro nevidomé z žulových desek do betonového lože tl do 100 mm š proužku do 500 mm</t>
  </si>
  <si>
    <t>1497385791</t>
  </si>
  <si>
    <t>https://podminky.urs.cz/item/CS_URS_2023_01/915491212</t>
  </si>
  <si>
    <t>31,56+2,1-0,4*5*2+2,92-0,4+5,7</t>
  </si>
  <si>
    <t>127</t>
  </si>
  <si>
    <t>58381440</t>
  </si>
  <si>
    <t xml:space="preserve">deska dlažební  žula reliefní slepecká - proužky</t>
  </si>
  <si>
    <t>-1211057964</t>
  </si>
  <si>
    <t>37,88*0,4*1,02</t>
  </si>
  <si>
    <t>128</t>
  </si>
  <si>
    <t>9163712141</t>
  </si>
  <si>
    <t>Osazení skrytého ocelového zahradního obrubníku zarytím včetně začištění</t>
  </si>
  <si>
    <t>1272731083</t>
  </si>
  <si>
    <t>kolem okapového chodníku a travnaté plochy</t>
  </si>
  <si>
    <t>0,5*4*2+8,93+3,8+2,5+10,015+7,58+15,26+7,26+0,5*2+1,5*4*2+3,5+8,74</t>
  </si>
  <si>
    <t>129</t>
  </si>
  <si>
    <t>1943528</t>
  </si>
  <si>
    <t>obrubník skrytý ocelový 200/8/1000 včetně kotvení trny roxor 12</t>
  </si>
  <si>
    <t>-2094771073</t>
  </si>
  <si>
    <t>84,585*1,05</t>
  </si>
  <si>
    <t>130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</si>
  <si>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</si>
  <si>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</si>
  <si>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-1310477504</t>
  </si>
  <si>
    <t>https://podminky.urs.cz/item/CS_URS_2023_01/916111123</t>
  </si>
  <si>
    <t>jednořádekx2</t>
  </si>
  <si>
    <t>15,26*2+8,74*2</t>
  </si>
  <si>
    <t>131</t>
  </si>
  <si>
    <t>1175181211</t>
  </si>
  <si>
    <t>48*0,10*1,02</t>
  </si>
  <si>
    <t>132</t>
  </si>
  <si>
    <t>916991121</t>
  </si>
  <si>
    <t>Lože pod obrubníky, krajníky nebo obruby z dlažebních kostek z betonu prostého</t>
  </si>
  <si>
    <t>204890028</t>
  </si>
  <si>
    <t>https://podminky.urs.cz/item/CS_URS_2023_01/916991121</t>
  </si>
  <si>
    <t>48*0,3*0,25</t>
  </si>
  <si>
    <t>133</t>
  </si>
  <si>
    <t>935113111</t>
  </si>
  <si>
    <t>Osazení odvodňovacího žlabu s krycím roštem polymerbetonového šířky do 200 mm</t>
  </si>
  <si>
    <t>1667316107</t>
  </si>
  <si>
    <t>https://podminky.urs.cz/item/CS_URS_2023_01/935113111</t>
  </si>
  <si>
    <t>134</t>
  </si>
  <si>
    <t>59227102</t>
  </si>
  <si>
    <t>žlab odvodňovací z polymerbetonu bez spádu dna pozinkovaná hrana š 150mm</t>
  </si>
  <si>
    <t>1833117713</t>
  </si>
  <si>
    <t>135</t>
  </si>
  <si>
    <t>935923216</t>
  </si>
  <si>
    <t>Osazení odvodňovacího žlabu s krycím roštem vpusti pro žlab šířky do 200 mm</t>
  </si>
  <si>
    <t>474542738</t>
  </si>
  <si>
    <t>https://podminky.urs.cz/item/CS_URS_2023_01/935923216</t>
  </si>
  <si>
    <t>136</t>
  </si>
  <si>
    <t>59223076</t>
  </si>
  <si>
    <t>vpusť odtoková polymerbetonová s integrovaným těsněním a můstkovým litinovým roštem pro horizontální připojení potrubí 500x200x600</t>
  </si>
  <si>
    <t>-1628404996</t>
  </si>
  <si>
    <t>137</t>
  </si>
  <si>
    <t>936104211</t>
  </si>
  <si>
    <t>Montáž odpadkového koše do betonové patky</t>
  </si>
  <si>
    <t>-845919934</t>
  </si>
  <si>
    <t>https://podminky.urs.cz/item/CS_URS_2023_01/936104211</t>
  </si>
  <si>
    <t>138</t>
  </si>
  <si>
    <t>74910133</t>
  </si>
  <si>
    <t>koš odpadkový ocel černý s vložkou dle výpisu</t>
  </si>
  <si>
    <t>2085733001</t>
  </si>
  <si>
    <t>139</t>
  </si>
  <si>
    <t>949101111</t>
  </si>
  <si>
    <t>Lešení pomocné pracovní pro objekty pozemních staveb pro zatížení do 150 kg/m2, o výšce lešeňové podlahy do 1,9 m</t>
  </si>
  <si>
    <t>-540915976</t>
  </si>
  <si>
    <t>https://podminky.urs.cz/item/CS_URS_2023_01/949101111</t>
  </si>
  <si>
    <t>1,2*(11*2+6,0*2+7,0+10+1,5*2+7,5)</t>
  </si>
  <si>
    <t>140</t>
  </si>
  <si>
    <t>953312122</t>
  </si>
  <si>
    <t>Vložky svislé do dilatačních spár z polystyrenových desek extrudovaných včetně dodání a osazení, v jakémkoliv zdivu přes 10 do 20 mm</t>
  </si>
  <si>
    <t>-818300229</t>
  </si>
  <si>
    <t>https://podminky.urs.cz/item/CS_URS_2023_01/953312122</t>
  </si>
  <si>
    <t>dilatace</t>
  </si>
  <si>
    <t>0,25*(2,7+2,95)+0,3*2,95</t>
  </si>
  <si>
    <t>141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</si>
  <si>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</si>
  <si>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</si>
  <si>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1753434499</t>
  </si>
  <si>
    <t>https://podminky.urs.cz/item/CS_URS_2023_01/953941210</t>
  </si>
  <si>
    <t>zazdění - osazení skříňky nouzového otvírání - přesun o 1m</t>
  </si>
  <si>
    <t>dodávka elektro</t>
  </si>
  <si>
    <t>142</t>
  </si>
  <si>
    <t>965200</t>
  </si>
  <si>
    <t xml:space="preserve">demontáž a zpětná montáž nápisu LAUDON </t>
  </si>
  <si>
    <t>628628126</t>
  </si>
  <si>
    <t>143</t>
  </si>
  <si>
    <t>965201</t>
  </si>
  <si>
    <t>Zednické výpomoci pro osazení bran - sekání, zednické osazení, zapravení zdiva a omítek</t>
  </si>
  <si>
    <t>-1042444764</t>
  </si>
  <si>
    <t>144</t>
  </si>
  <si>
    <t>973022251</t>
  </si>
  <si>
    <t>Vysekání výklenků nebo kapes ve zdivu z kamene kapes, plochy do 0,10 m2, hl. do 300 mm</t>
  </si>
  <si>
    <t>-179747052</t>
  </si>
  <si>
    <t>https://podminky.urs.cz/item/CS_URS_2023_01/973022251</t>
  </si>
  <si>
    <t>vysekání kapsy pro přemístění skříňky nouzového otvírání</t>
  </si>
  <si>
    <t>997</t>
  </si>
  <si>
    <t>Přesun sutě</t>
  </si>
  <si>
    <t>145</t>
  </si>
  <si>
    <t>997013151</t>
  </si>
  <si>
    <t>Vnitrostaveništní doprava suti a vybouraných hmot vodorovně do 50 m svisle s omezením mechanizace pro budovy a haly výšky do 6 m</t>
  </si>
  <si>
    <t>-958329537</t>
  </si>
  <si>
    <t>https://podminky.urs.cz/item/CS_URS_2023_01/997013151</t>
  </si>
  <si>
    <t>146</t>
  </si>
  <si>
    <t>997221571</t>
  </si>
  <si>
    <t>Vodorovná doprava vybouraných hmot bez naložení, ale se složením a s hrubým urovnáním na vzdálenost do 1 km</t>
  </si>
  <si>
    <t>2029815727</t>
  </si>
  <si>
    <t>https://podminky.urs.cz/item/CS_URS_2023_01/997221571</t>
  </si>
  <si>
    <t>147</t>
  </si>
  <si>
    <t>997221579</t>
  </si>
  <si>
    <t>Vodorovná doprava vybouraných hmot bez naložení, ale se složením a s hrubým urovnáním na vzdálenost Příplatek k ceně za každý další i započatý 1 km přes 1 km</t>
  </si>
  <si>
    <t>-698654134</t>
  </si>
  <si>
    <t>https://podminky.urs.cz/item/CS_URS_2023_01/997221579</t>
  </si>
  <si>
    <t>318,057*16 'Přepočtené koeficientem množství</t>
  </si>
  <si>
    <t>148</t>
  </si>
  <si>
    <t>997221645</t>
  </si>
  <si>
    <t>Poplatek za uložení stavebního odpadu na skládce (skládkovné) asfaltového bez obsahu dehtu zatříděného do Katalogu odpadů pod kódem 17 03 02</t>
  </si>
  <si>
    <t>-1001597949</t>
  </si>
  <si>
    <t>https://podminky.urs.cz/item/CS_URS_2023_01/997221645</t>
  </si>
  <si>
    <t>37,693</t>
  </si>
  <si>
    <t>149</t>
  </si>
  <si>
    <t>997221615</t>
  </si>
  <si>
    <t>Poplatek za uložení stavebního odpadu na skládce (skládkovné) z prostého betonu zatříděného do Katalogu odpadů pod kódem 17 01 01</t>
  </si>
  <si>
    <t>505737268</t>
  </si>
  <si>
    <t>https://podminky.urs.cz/item/CS_URS_2023_01/997221615</t>
  </si>
  <si>
    <t>55,682+9,006+26,985+58,358+19,096</t>
  </si>
  <si>
    <t>150</t>
  </si>
  <si>
    <t>997013603</t>
  </si>
  <si>
    <t>Poplatek za uložení stavebního odpadu na skládce (skládkovné) cihelného zatříděného do Katalogu odpadů pod kódem 17 01 02</t>
  </si>
  <si>
    <t>-1242921481</t>
  </si>
  <si>
    <t>https://podminky.urs.cz/item/CS_URS_2023_01/997013603</t>
  </si>
  <si>
    <t>18,697</t>
  </si>
  <si>
    <t>151</t>
  </si>
  <si>
    <t>997013631</t>
  </si>
  <si>
    <t>Poplatek za uložení stavebního odpadu na skládce (skládkovné) směsného stavebního a demoličního zatříděného do Katalogu odpadů pod kódem 17 09 04</t>
  </si>
  <si>
    <t>-1826973636</t>
  </si>
  <si>
    <t>https://podminky.urs.cz/item/CS_URS_2023_01/997013631</t>
  </si>
  <si>
    <t>318,016</t>
  </si>
  <si>
    <t>-(37,693+169,127+18,697+86,571)</t>
  </si>
  <si>
    <t>152</t>
  </si>
  <si>
    <t>997221655</t>
  </si>
  <si>
    <t>Poplatek za uložení stavebního odpadu na skládce (skládkovné) zeminy a kamení zatříděného do Katalogu odpadů pod kódem 17 05 04</t>
  </si>
  <si>
    <t>-2008124009</t>
  </si>
  <si>
    <t>https://podminky.urs.cz/item/CS_URS_2023_01/997221655</t>
  </si>
  <si>
    <t>29,126+10,882+46,563</t>
  </si>
  <si>
    <t>998</t>
  </si>
  <si>
    <t>Přesun hmot</t>
  </si>
  <si>
    <t>153</t>
  </si>
  <si>
    <t>998223011</t>
  </si>
  <si>
    <t>Přesun hmot pro pozemní komunikace s krytem dlážděným dopravní vzdálenost do 200 m jakékoliv délky objektu</t>
  </si>
  <si>
    <t>-1893328912</t>
  </si>
  <si>
    <t>https://podminky.urs.cz/item/CS_URS_2023_01/998223011</t>
  </si>
  <si>
    <t>PSV</t>
  </si>
  <si>
    <t>Práce a dodávky PSV</t>
  </si>
  <si>
    <t>711</t>
  </si>
  <si>
    <t>Izolace proti vodě, vlhkosti a plynům</t>
  </si>
  <si>
    <t>154</t>
  </si>
  <si>
    <t>711161212</t>
  </si>
  <si>
    <t>Izolace proti zemní vlhkosti a beztlakové vodě nopovými fóliemi na ploše svislé S vrstva ochranná, odvětrávací a drenážní výška nopku 8,0 mm, tl. fólie do 0,6 mm</t>
  </si>
  <si>
    <t>1560189841</t>
  </si>
  <si>
    <t>https://podminky.urs.cz/item/CS_URS_2023_01/711161212</t>
  </si>
  <si>
    <t>0,6*(0,3+0,7+0,35+1,3+8,91+0,62+1,5+4,3+2,5+10,015+7,54+0,2+1,225+1,05+1,0+3,53+10,31+1,565+12,28+0,2)</t>
  </si>
  <si>
    <t>0,6*(0,3+1,14+5,085+3,04*2+0,3*2+1,065+9,825+6,5+6,75+9,535+3,41+0,835)</t>
  </si>
  <si>
    <t>1,35*(0,4*2+4,95)</t>
  </si>
  <si>
    <t>0,6*(10,51*2+0,3)</t>
  </si>
  <si>
    <t>155</t>
  </si>
  <si>
    <t>711161383</t>
  </si>
  <si>
    <t>Izolace proti zemní vlhkosti a beztlakové vodě nopovými fóliemi ostatní ukončení izolace lištou</t>
  </si>
  <si>
    <t>-784839972</t>
  </si>
  <si>
    <t>https://podminky.urs.cz/item/CS_URS_2023_01/711161383</t>
  </si>
  <si>
    <t>(0,3+0,7+0,35+1,3+8,91+0,62+1,5+4,3+2,5+10,015+7,54+0,2+1,225+1,05+1,0+3,53+10,31+1,565+12,28+0,2)*1,1</t>
  </si>
  <si>
    <t>(0,3+1,14+5,085+3,04*2+0,3*2+1,065+9,825+6,5+6,75+9,535+3,41+0,835)*1,1</t>
  </si>
  <si>
    <t>(0,4*2+4,95)*1,1</t>
  </si>
  <si>
    <t>(10,51*2+0,3)*1,1</t>
  </si>
  <si>
    <t>156</t>
  </si>
  <si>
    <t>711493111</t>
  </si>
  <si>
    <t>Izolace proti podpovrchové a tlakové vodě - ostatní na ploše vodorovné V dvousložkovou na bázi cementu</t>
  </si>
  <si>
    <t>1526906049</t>
  </si>
  <si>
    <t>https://podminky.urs.cz/item/CS_URS_2023_01/711493111</t>
  </si>
  <si>
    <t>izolace stěrkou pod nopovou folii</t>
  </si>
  <si>
    <t>157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</si>
  <si>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</si>
  <si>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</si>
  <si>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</si>
  <si>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448130889</t>
  </si>
  <si>
    <t>https://podminky.urs.cz/item/CS_URS_2023_01/998711201</t>
  </si>
  <si>
    <t>764</t>
  </si>
  <si>
    <t>Konstrukce klempířské</t>
  </si>
  <si>
    <t>158</t>
  </si>
  <si>
    <t>764011625</t>
  </si>
  <si>
    <t>Dilatační připojovací lišta z Pz s povrchovou úpravou včetně tmelení rš 250 mm</t>
  </si>
  <si>
    <t>-58633153</t>
  </si>
  <si>
    <t>2,7*2+2,95*2+2,95*2</t>
  </si>
  <si>
    <t>159</t>
  </si>
  <si>
    <t>764215606</t>
  </si>
  <si>
    <t>Oplechování horních ploch zdí a nadezdívek (atik) z pozinkovaného plechu s povrchovou úpravou celoplošně lepené rš 450 mm</t>
  </si>
  <si>
    <t>-966711735</t>
  </si>
  <si>
    <t>https://podminky.urs.cz/item/CS_URS_2023_01/764215606</t>
  </si>
  <si>
    <t>Poznámka k položce:_x000d_
zeď odpadového hnízda</t>
  </si>
  <si>
    <t>dle výpisu K1</t>
  </si>
  <si>
    <t>25,5</t>
  </si>
  <si>
    <t>160</t>
  </si>
  <si>
    <t>998764201</t>
  </si>
  <si>
    <t>Přesun hmot pro konstrukce klempířské stanovený procentní sazbou (%) z ceny vodorovná dopravní vzdálenost do 50 m v objektech výšky do 6 m</t>
  </si>
  <si>
    <t>1290939141</t>
  </si>
  <si>
    <t>https://podminky.urs.cz/item/CS_URS_2023_01/998764201</t>
  </si>
  <si>
    <t>766</t>
  </si>
  <si>
    <t>Konstrukce truhlářské</t>
  </si>
  <si>
    <t>161</t>
  </si>
  <si>
    <t>766694130</t>
  </si>
  <si>
    <t>Dodávka a montáž sedacích dřevěných komponent včetně roštu a kotvenívčetně povrchové úpravy včetně dopravy</t>
  </si>
  <si>
    <t>-2003609939</t>
  </si>
  <si>
    <t>162</t>
  </si>
  <si>
    <t>998766201</t>
  </si>
  <si>
    <t>Přesun hmot pro konstrukce truhlářské stanovený procentní sazbou (%) z ceny vodorovná dopravní vzdálenost do 50 m v objektech výšky do 6 m</t>
  </si>
  <si>
    <t>190797493</t>
  </si>
  <si>
    <t>https://podminky.urs.cz/item/CS_URS_2023_01/998766201</t>
  </si>
  <si>
    <t>767</t>
  </si>
  <si>
    <t>Konstrukce zámečnické</t>
  </si>
  <si>
    <t>163</t>
  </si>
  <si>
    <t>767122111</t>
  </si>
  <si>
    <t xml:space="preserve">Montáž zastropení výplní z drátěné sítě, včetně nosnému systému lanek </t>
  </si>
  <si>
    <t>812318325</t>
  </si>
  <si>
    <t>https://podminky.urs.cz/item/CS_URS_2023_01/767122111</t>
  </si>
  <si>
    <t>164</t>
  </si>
  <si>
    <t>45000260</t>
  </si>
  <si>
    <t>Síť lanková nerezová včetně nosných lanek, napínáků, spojek , očnice</t>
  </si>
  <si>
    <t>-1520086672</t>
  </si>
  <si>
    <t>45,19*1,05</t>
  </si>
  <si>
    <t>165</t>
  </si>
  <si>
    <t>767163121</t>
  </si>
  <si>
    <t>Montáž kompletního kovového zábradlí přímého z dílců v rovině (na rovné ploše) kotveného do betonu</t>
  </si>
  <si>
    <t>2102196999</t>
  </si>
  <si>
    <t>https://podminky.urs.cz/item/CS_URS_2023_01/767163121</t>
  </si>
  <si>
    <t>Poznámka k položce:_x000d_
včetně napojení na stávající zábradlí, základ sloupků viz odd.3</t>
  </si>
  <si>
    <t>Z2</t>
  </si>
  <si>
    <t>3,5</t>
  </si>
  <si>
    <t>166</t>
  </si>
  <si>
    <t>55342280</t>
  </si>
  <si>
    <t>zábradlí ocelové včetně povrchové úpravy černá kovářská barva (alt.komaxit)</t>
  </si>
  <si>
    <t>17066788</t>
  </si>
  <si>
    <t>167</t>
  </si>
  <si>
    <t>767165114</t>
  </si>
  <si>
    <t>Montáž zábradlí rovného madla z trubek nebo tenkostěnných profilů kotvením do betonu</t>
  </si>
  <si>
    <t>-562028512</t>
  </si>
  <si>
    <t>https://podminky.urs.cz/item/CS_URS_2023_01/767165114</t>
  </si>
  <si>
    <t xml:space="preserve"> Z1</t>
  </si>
  <si>
    <t>1,6</t>
  </si>
  <si>
    <t>168</t>
  </si>
  <si>
    <t>55342290</t>
  </si>
  <si>
    <t>madlo ocelové včetně kotvení a povrchové úpravy černá kovářská barva, var.komaxit</t>
  </si>
  <si>
    <t>1010185751</t>
  </si>
  <si>
    <t>169</t>
  </si>
  <si>
    <t>767995112</t>
  </si>
  <si>
    <t>Montáž ostatních atypických zámečnických konstrukcí hmotnosti přes 5 do 10 kg</t>
  </si>
  <si>
    <t>1161595103</t>
  </si>
  <si>
    <t>https://podminky.urs.cz/item/CS_URS_2023_01/767995112</t>
  </si>
  <si>
    <t>kotevní svařenec včetně kotevních prvků</t>
  </si>
  <si>
    <t>0,1163*1,05*49,7*2</t>
  </si>
  <si>
    <t>170</t>
  </si>
  <si>
    <t>55365000</t>
  </si>
  <si>
    <t>Dodávka svařenců pro stabilizaci schodnic včetně kotevních prvků a povrchové úpravy Pz</t>
  </si>
  <si>
    <t>915220254</t>
  </si>
  <si>
    <t>171</t>
  </si>
  <si>
    <t>7657001</t>
  </si>
  <si>
    <t>Demontáž a repase stávající brány včetně zpětného osazení</t>
  </si>
  <si>
    <t>-313514377</t>
  </si>
  <si>
    <t>172</t>
  </si>
  <si>
    <t>767995113</t>
  </si>
  <si>
    <t>Montáž ostatních atypických zámečnických konstrukcí hmotnosti přes 10 do 20 kg</t>
  </si>
  <si>
    <t>7118993</t>
  </si>
  <si>
    <t>https://podminky.urs.cz/item/CS_URS_2023_01/767995113</t>
  </si>
  <si>
    <t xml:space="preserve">osazení ocelové trubky včetně kotvení do betonu </t>
  </si>
  <si>
    <t>4*16</t>
  </si>
  <si>
    <t>173</t>
  </si>
  <si>
    <t>5536200</t>
  </si>
  <si>
    <t xml:space="preserve">Dodávka ocelové trubky kotvené do betonu pásovinou pro usazení  patního ložiska vč povrchové úpravy Pz</t>
  </si>
  <si>
    <t>1719966450</t>
  </si>
  <si>
    <t>174</t>
  </si>
  <si>
    <t>767995114</t>
  </si>
  <si>
    <t>Montáž ostatních atypických zámečnických konstrukcí hmotnosti přes 20 do 50 kg</t>
  </si>
  <si>
    <t>1793426015</t>
  </si>
  <si>
    <t>https://podminky.urs.cz/item/CS_URS_2023_01/767995114</t>
  </si>
  <si>
    <t>(671,77-33,9)*1,05</t>
  </si>
  <si>
    <t>175</t>
  </si>
  <si>
    <t>5532400</t>
  </si>
  <si>
    <t>dodávka konstrukce zastřešení odpadového hnízda včetně výrobní dokumentace, dopravy, základního nátěru, kotvení</t>
  </si>
  <si>
    <t>1769654020</t>
  </si>
  <si>
    <t>669,764*1,1</t>
  </si>
  <si>
    <t>176</t>
  </si>
  <si>
    <t>998767201</t>
  </si>
  <si>
    <t>Přesun hmot pro zámečnické konstrukce stanovený procentní sazbou (%) z ceny vodorovná dopravní vzdálenost do 50 m v objektech výšky do 6 m</t>
  </si>
  <si>
    <t>1236726004</t>
  </si>
  <si>
    <t>https://podminky.urs.cz/item/CS_URS_2023_01/998767201</t>
  </si>
  <si>
    <t>783</t>
  </si>
  <si>
    <t>Dokončovací práce - nátěry</t>
  </si>
  <si>
    <t>177</t>
  </si>
  <si>
    <t>783315101</t>
  </si>
  <si>
    <t>Mezinátěr zámečnických konstrukcí jednonásobný syntetický standardní</t>
  </si>
  <si>
    <t>1531551127</t>
  </si>
  <si>
    <t>https://podminky.urs.cz/item/CS_URS_2023_01/783315101</t>
  </si>
  <si>
    <t>O K zastřešení</t>
  </si>
  <si>
    <t>0,737*40</t>
  </si>
  <si>
    <t>178</t>
  </si>
  <si>
    <t>783317101</t>
  </si>
  <si>
    <t>Krycí nátěr (email) zámečnických konstrukcí jednonásobný syntetický standardní</t>
  </si>
  <si>
    <t>-322428822</t>
  </si>
  <si>
    <t>https://podminky.urs.cz/item/CS_URS_2023_01/783317101</t>
  </si>
  <si>
    <t>179</t>
  </si>
  <si>
    <t>783823133</t>
  </si>
  <si>
    <t>Penetrační nátěr omítek hladkých omítek hladkých, zrnitých tenkovrstvých nebo štukových stupně členitosti 1 a 2 silikátový</t>
  </si>
  <si>
    <t>2143774542</t>
  </si>
  <si>
    <t>https://podminky.urs.cz/item/CS_URS_2023_01/783823133</t>
  </si>
  <si>
    <t>;odpadové hnízdo - čelní stěna</t>
  </si>
  <si>
    <t>180</t>
  </si>
  <si>
    <t>783827423</t>
  </si>
  <si>
    <t>Krycí (ochranný ) nátěr omítek dvojnásobný hladkých omítek hladkých, zrnitých tenkovrstvých nebo štukových stupně členitosti 1 a 2 silikátový</t>
  </si>
  <si>
    <t>941465094</t>
  </si>
  <si>
    <t>https://podminky.urs.cz/item/CS_URS_2023_01/783827423</t>
  </si>
  <si>
    <t>Práce a dodávky M</t>
  </si>
  <si>
    <t>21-M</t>
  </si>
  <si>
    <t>Elektromontáže</t>
  </si>
  <si>
    <t>181</t>
  </si>
  <si>
    <t>210200001</t>
  </si>
  <si>
    <t xml:space="preserve">Odpojení a vysekání kabeláže, přemístění ke skříňce o 1m vedle </t>
  </si>
  <si>
    <t>1863057682</t>
  </si>
  <si>
    <t>182</t>
  </si>
  <si>
    <t>218100013</t>
  </si>
  <si>
    <t>Odpojení vodičů izolovaných z rozváděče nebo přístroje průřezu žíly do 4 mm2</t>
  </si>
  <si>
    <t>964156274</t>
  </si>
  <si>
    <t>https://podminky.urs.cz/item/CS_URS_2023_01/218100013</t>
  </si>
  <si>
    <t>3*3+3*2</t>
  </si>
  <si>
    <t>183</t>
  </si>
  <si>
    <t>218204011</t>
  </si>
  <si>
    <t>Demontáž stožárů osvětlení ocelových samostatně stojících, délky do 12 m</t>
  </si>
  <si>
    <t>-1944828415</t>
  </si>
  <si>
    <t>https://podminky.urs.cz/item/CS_URS_2023_01/218204011</t>
  </si>
  <si>
    <t>včetně svítidel</t>
  </si>
  <si>
    <t>184</t>
  </si>
  <si>
    <t>218220022</t>
  </si>
  <si>
    <t>Demontáž uzemňovacího vedení připojeného pomocí svorek v zemi s izolací spojů vodičů FeZn drátem nebo lanem průměru do 10 mm v městské zástavbě</t>
  </si>
  <si>
    <t>1831964723</t>
  </si>
  <si>
    <t>https://podminky.urs.cz/item/CS_URS_2023_01/218220022</t>
  </si>
  <si>
    <t>30+1,5*3</t>
  </si>
  <si>
    <t>185</t>
  </si>
  <si>
    <t>218813011</t>
  </si>
  <si>
    <t>Demontáž izolovaných kabelů měděných do 1 kV bez odpojení vodičů plných nebo laněných kulatých (např. CYKY, CHKE-R) uložených pevně počtu a průřezu žil 3x1,5 až 6 mm2</t>
  </si>
  <si>
    <t>958789887</t>
  </si>
  <si>
    <t>https://podminky.urs.cz/item/CS_URS_2023_01/218813011</t>
  </si>
  <si>
    <t>vedení pro VO v zemi</t>
  </si>
  <si>
    <t>186</t>
  </si>
  <si>
    <t>741332831</t>
  </si>
  <si>
    <t>Demontáž skříňky nouzového otvírání včetně kabeláže</t>
  </si>
  <si>
    <t>180048818</t>
  </si>
  <si>
    <t>https://podminky.urs.cz/item/CS_URS_2023_01/741332831</t>
  </si>
  <si>
    <t>187</t>
  </si>
  <si>
    <t>741210121</t>
  </si>
  <si>
    <t>Montáž litinových, hliníkových nebo plastových bez zapojení vodičů skříněk hmotnosti do 10 kg</t>
  </si>
  <si>
    <t>-1267239138</t>
  </si>
  <si>
    <t>https://podminky.urs.cz/item/CS_URS_2023_01/741210121</t>
  </si>
  <si>
    <t>přemístění skříňky nouzového otevírání - stávající skříňka po vysekání</t>
  </si>
  <si>
    <t>188</t>
  </si>
  <si>
    <t>35711808</t>
  </si>
  <si>
    <t>skříňka nouzového otvírání 200/400 včetně víka na zámek</t>
  </si>
  <si>
    <t>-136363961</t>
  </si>
  <si>
    <t>189</t>
  </si>
  <si>
    <t>21020010</t>
  </si>
  <si>
    <t>Kabelové vedení - přeložka- výkop, zásyp rýhy, lože, kabeláž, napojení na rozvaděč, úprava stávající elektroinstalace včetně dopojení osvětlení odpadního hnízda cca 20m kabeláže včetně souvisejícícch prací</t>
  </si>
  <si>
    <t>-1958902919</t>
  </si>
  <si>
    <t>190</t>
  </si>
  <si>
    <t>210203901</t>
  </si>
  <si>
    <t>Montáž svítidel LED se zapojením vodičů průmyslových nebo venkovních na výložník nebo dřík</t>
  </si>
  <si>
    <t>-633297362</t>
  </si>
  <si>
    <t>https://podminky.urs.cz/item/CS_URS_2023_01/210203901</t>
  </si>
  <si>
    <t>191</t>
  </si>
  <si>
    <t>34774000</t>
  </si>
  <si>
    <t xml:space="preserve">svítidlo veřejného osvětlení včetně výložníku zdroj LED  osvětlení odpadového hnízda</t>
  </si>
  <si>
    <t>230840485</t>
  </si>
  <si>
    <t>192</t>
  </si>
  <si>
    <t>210204011</t>
  </si>
  <si>
    <t>Montáž stožárů osvětlení ocelových samostatně stojících, délky do 12 m včetně svítidla</t>
  </si>
  <si>
    <t>-1684709050</t>
  </si>
  <si>
    <t>https://podminky.urs.cz/item/CS_URS_2023_01/210204011</t>
  </si>
  <si>
    <t>193</t>
  </si>
  <si>
    <t>31674113</t>
  </si>
  <si>
    <t xml:space="preserve">stožár osvětlovací uliční  dle požadavku vzhledu - viz výpis  včetně LED venkovního svítidla</t>
  </si>
  <si>
    <t>-1740035590</t>
  </si>
  <si>
    <t>194</t>
  </si>
  <si>
    <t>210204122</t>
  </si>
  <si>
    <t>Montáž patic stožárů osvětlení betonových</t>
  </si>
  <si>
    <t>1101159138</t>
  </si>
  <si>
    <t>https://podminky.urs.cz/item/CS_URS_2023_01/210204122</t>
  </si>
  <si>
    <t>195</t>
  </si>
  <si>
    <t>59262001</t>
  </si>
  <si>
    <t>patka betonová pro stožáry do výšky 6m včetně výkopu</t>
  </si>
  <si>
    <t>256</t>
  </si>
  <si>
    <t>1160201231</t>
  </si>
  <si>
    <t>196</t>
  </si>
  <si>
    <t>9216100</t>
  </si>
  <si>
    <t>Revize</t>
  </si>
  <si>
    <t>979432944</t>
  </si>
  <si>
    <t>46-M</t>
  </si>
  <si>
    <t>Zemní práce při extr.mont.pracích</t>
  </si>
  <si>
    <t>197</t>
  </si>
  <si>
    <t>460171162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</si>
  <si>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</si>
  <si>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990264674</t>
  </si>
  <si>
    <t>https://podminky.urs.cz/item/CS_URS_2023_01/460171162</t>
  </si>
  <si>
    <t>výkop vedení pro VO</t>
  </si>
  <si>
    <t>198</t>
  </si>
  <si>
    <t>460451172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</si>
  <si>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</si>
  <si>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452957153</t>
  </si>
  <si>
    <t>https://podminky.urs.cz/item/CS_URS_2023_01/460451172</t>
  </si>
  <si>
    <t>VRN</t>
  </si>
  <si>
    <t>Vedlejší rozpočtové náklady</t>
  </si>
  <si>
    <t>199</t>
  </si>
  <si>
    <t>032002000</t>
  </si>
  <si>
    <t>Zařízení staveniště</t>
  </si>
  <si>
    <t>1024</t>
  </si>
  <si>
    <t>-926034184</t>
  </si>
  <si>
    <t>https://podminky.urs.cz/item/CS_URS_2023_01/032002000</t>
  </si>
  <si>
    <t>200</t>
  </si>
  <si>
    <t>034203000</t>
  </si>
  <si>
    <t>Opatření na ochranu soukromého majetku - zaplachtování, úklid</t>
  </si>
  <si>
    <t>-1146921932</t>
  </si>
  <si>
    <t>https://podminky.urs.cz/item/CS_URS_2023_01/034203000</t>
  </si>
  <si>
    <t>201</t>
  </si>
  <si>
    <t>034503000</t>
  </si>
  <si>
    <t>Informační tabule na staveništi</t>
  </si>
  <si>
    <t>komplet</t>
  </si>
  <si>
    <t>477540839</t>
  </si>
  <si>
    <t>https://podminky.urs.cz/item/CS_URS_2022_01/034503000</t>
  </si>
  <si>
    <t>PSC</t>
  </si>
  <si>
    <t xml:space="preserve">Poznámka k souboru cen:_x000d_
1. Více informací o volbě, obsahu a způsobu ocenění jednotlivých titulů viz Příloha 03 Zařízení staveniště._x000d_
</t>
  </si>
  <si>
    <t>202</t>
  </si>
  <si>
    <t>035002000</t>
  </si>
  <si>
    <t>Pronájmy ploch, objektů</t>
  </si>
  <si>
    <t>1034916489</t>
  </si>
  <si>
    <t>https://podminky.urs.cz/item/CS_URS_2023_01/035002000</t>
  </si>
  <si>
    <t>203</t>
  </si>
  <si>
    <t>010001000</t>
  </si>
  <si>
    <t>Průzkumné, geodetické a projektové práce</t>
  </si>
  <si>
    <t>…</t>
  </si>
  <si>
    <t>-833609271</t>
  </si>
  <si>
    <t>https://podminky.urs.cz/item/CS_URS_2023_01/010001000</t>
  </si>
  <si>
    <t>204</t>
  </si>
  <si>
    <t>013254000.1</t>
  </si>
  <si>
    <t>Dokumentace skutečného provedení stavby včetně geodetického zaměření venkovní plochy v počtu a formátech dle SoD</t>
  </si>
  <si>
    <t>komplt.</t>
  </si>
  <si>
    <t>935807111</t>
  </si>
  <si>
    <t>Poznámka k položce:_x000d_
Poznámka k položce: vyhotovení a její předání objednateli v požadované formě a požadovaném počtu včetně závěrečné zprávy.</t>
  </si>
  <si>
    <t>205</t>
  </si>
  <si>
    <t>034303000</t>
  </si>
  <si>
    <t>Dopravní značení na staveništi</t>
  </si>
  <si>
    <t>-343202292</t>
  </si>
  <si>
    <t>https://podminky.urs.cz/item/CS_URS_2023_01/034303000</t>
  </si>
  <si>
    <t>206</t>
  </si>
  <si>
    <t>043134000</t>
  </si>
  <si>
    <t>Zkoušky zatěžovací na pláni</t>
  </si>
  <si>
    <t>739982149</t>
  </si>
  <si>
    <t>https://podminky.urs.cz/item/CS_URS_2023_01/043134000</t>
  </si>
  <si>
    <t>207</t>
  </si>
  <si>
    <t>091003000</t>
  </si>
  <si>
    <t xml:space="preserve">Čištění komunikací v průběhu stavby, opatření proti prašnosti platné po celou dobu výstavby </t>
  </si>
  <si>
    <t>-204538853</t>
  </si>
  <si>
    <t>https://podminky.urs.cz/item/CS_URS_2022_01/091003000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</si>
</sst>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251221" TargetMode="External" /><Relationship Id="rId2" Type="http://schemas.openxmlformats.org/officeDocument/2006/relationships/hyperlink" Target="https://podminky.urs.cz/item/CS_URS_2023_01/113107182" TargetMode="External" /><Relationship Id="rId3" Type="http://schemas.openxmlformats.org/officeDocument/2006/relationships/hyperlink" Target="https://podminky.urs.cz/item/CS_URS_2023_01/113107171" TargetMode="External" /><Relationship Id="rId4" Type="http://schemas.openxmlformats.org/officeDocument/2006/relationships/hyperlink" Target="https://podminky.urs.cz/item/CS_URS_2023_01/113107161" TargetMode="External" /><Relationship Id="rId5" Type="http://schemas.openxmlformats.org/officeDocument/2006/relationships/hyperlink" Target="https://podminky.urs.cz/item/CS_URS_2023_01/113107170" TargetMode="External" /><Relationship Id="rId6" Type="http://schemas.openxmlformats.org/officeDocument/2006/relationships/hyperlink" Target="https://podminky.urs.cz/item/CS_URS_2023_01/113107162" TargetMode="External" /><Relationship Id="rId7" Type="http://schemas.openxmlformats.org/officeDocument/2006/relationships/hyperlink" Target="https://podminky.urs.cz/item/CS_URS_2023_01/113106121" TargetMode="External" /><Relationship Id="rId8" Type="http://schemas.openxmlformats.org/officeDocument/2006/relationships/hyperlink" Target="https://podminky.urs.cz/item/CS_URS_2023_01/113107163" TargetMode="External" /><Relationship Id="rId9" Type="http://schemas.openxmlformats.org/officeDocument/2006/relationships/hyperlink" Target="https://podminky.urs.cz/item/CS_URS_2023_01/961044111" TargetMode="External" /><Relationship Id="rId10" Type="http://schemas.openxmlformats.org/officeDocument/2006/relationships/hyperlink" Target="https://podminky.urs.cz/item/CS_URS_2023_01/962042321" TargetMode="External" /><Relationship Id="rId11" Type="http://schemas.openxmlformats.org/officeDocument/2006/relationships/hyperlink" Target="https://podminky.urs.cz/item/CS_URS_2023_01/962032241" TargetMode="External" /><Relationship Id="rId12" Type="http://schemas.openxmlformats.org/officeDocument/2006/relationships/hyperlink" Target="https://podminky.urs.cz/item/CS_URS_2023_01/966073812" TargetMode="External" /><Relationship Id="rId13" Type="http://schemas.openxmlformats.org/officeDocument/2006/relationships/hyperlink" Target="https://podminky.urs.cz/item/CS_URS_2023_01/966071711" TargetMode="External" /><Relationship Id="rId14" Type="http://schemas.openxmlformats.org/officeDocument/2006/relationships/hyperlink" Target="https://podminky.urs.cz/item/CS_URS_2023_01/966003818" TargetMode="External" /><Relationship Id="rId15" Type="http://schemas.openxmlformats.org/officeDocument/2006/relationships/hyperlink" Target="https://podminky.urs.cz/item/CS_URS_2023_01/978015391" TargetMode="External" /><Relationship Id="rId16" Type="http://schemas.openxmlformats.org/officeDocument/2006/relationships/hyperlink" Target="https://podminky.urs.cz/item/CS_URS_2023_01/121151103" TargetMode="External" /><Relationship Id="rId17" Type="http://schemas.openxmlformats.org/officeDocument/2006/relationships/hyperlink" Target="https://podminky.urs.cz/item/CS_URS_2023_01/122251103" TargetMode="External" /><Relationship Id="rId18" Type="http://schemas.openxmlformats.org/officeDocument/2006/relationships/hyperlink" Target="https://podminky.urs.cz/item/CS_URS_2023_01/132251102" TargetMode="External" /><Relationship Id="rId19" Type="http://schemas.openxmlformats.org/officeDocument/2006/relationships/hyperlink" Target="https://podminky.urs.cz/item/CS_URS_2023_01/132251102" TargetMode="External" /><Relationship Id="rId20" Type="http://schemas.openxmlformats.org/officeDocument/2006/relationships/hyperlink" Target="https://podminky.urs.cz/item/CS_URS_2023_01/132251102" TargetMode="External" /><Relationship Id="rId21" Type="http://schemas.openxmlformats.org/officeDocument/2006/relationships/hyperlink" Target="https://podminky.urs.cz/item/CS_URS_2023_01/167151111" TargetMode="External" /><Relationship Id="rId22" Type="http://schemas.openxmlformats.org/officeDocument/2006/relationships/hyperlink" Target="https://podminky.urs.cz/item/CS_URS_2023_01/162751117" TargetMode="External" /><Relationship Id="rId23" Type="http://schemas.openxmlformats.org/officeDocument/2006/relationships/hyperlink" Target="https://podminky.urs.cz/item/CS_URS_2023_01/171251201" TargetMode="External" /><Relationship Id="rId24" Type="http://schemas.openxmlformats.org/officeDocument/2006/relationships/hyperlink" Target="https://podminky.urs.cz/item/CS_URS_2023_01/171201231" TargetMode="External" /><Relationship Id="rId25" Type="http://schemas.openxmlformats.org/officeDocument/2006/relationships/hyperlink" Target="https://podminky.urs.cz/item/CS_URS_2023_01/167151101" TargetMode="External" /><Relationship Id="rId26" Type="http://schemas.openxmlformats.org/officeDocument/2006/relationships/hyperlink" Target="https://podminky.urs.cz/item/CS_URS_2023_01/162751117" TargetMode="External" /><Relationship Id="rId27" Type="http://schemas.openxmlformats.org/officeDocument/2006/relationships/hyperlink" Target="https://podminky.urs.cz/item/CS_URS_2023_01/171251201" TargetMode="External" /><Relationship Id="rId28" Type="http://schemas.openxmlformats.org/officeDocument/2006/relationships/hyperlink" Target="https://podminky.urs.cz/item/CS_URS_2023_01/171201231" TargetMode="External" /><Relationship Id="rId29" Type="http://schemas.openxmlformats.org/officeDocument/2006/relationships/hyperlink" Target="https://podminky.urs.cz/item/CS_URS_2023_01/174211101" TargetMode="External" /><Relationship Id="rId30" Type="http://schemas.openxmlformats.org/officeDocument/2006/relationships/hyperlink" Target="https://podminky.urs.cz/item/CS_URS_2023_01/175151101" TargetMode="External" /><Relationship Id="rId31" Type="http://schemas.openxmlformats.org/officeDocument/2006/relationships/hyperlink" Target="https://podminky.urs.cz/item/CS_URS_2023_01/171251101" TargetMode="External" /><Relationship Id="rId32" Type="http://schemas.openxmlformats.org/officeDocument/2006/relationships/hyperlink" Target="https://podminky.urs.cz/item/CS_URS_2023_01/174211101" TargetMode="External" /><Relationship Id="rId33" Type="http://schemas.openxmlformats.org/officeDocument/2006/relationships/hyperlink" Target="https://podminky.urs.cz/item/CS_URS_2023_01/181311103" TargetMode="External" /><Relationship Id="rId34" Type="http://schemas.openxmlformats.org/officeDocument/2006/relationships/hyperlink" Target="https://podminky.urs.cz/item/CS_URS_2023_01/181411132" TargetMode="External" /><Relationship Id="rId35" Type="http://schemas.openxmlformats.org/officeDocument/2006/relationships/hyperlink" Target="https://podminky.urs.cz/item/CS_URS_2023_01/181111111" TargetMode="External" /><Relationship Id="rId36" Type="http://schemas.openxmlformats.org/officeDocument/2006/relationships/hyperlink" Target="https://podminky.urs.cz/item/CS_URS_2023_01/181951112" TargetMode="External" /><Relationship Id="rId37" Type="http://schemas.openxmlformats.org/officeDocument/2006/relationships/hyperlink" Target="https://podminky.urs.cz/item/CS_URS_2023_01/185803111" TargetMode="External" /><Relationship Id="rId38" Type="http://schemas.openxmlformats.org/officeDocument/2006/relationships/hyperlink" Target="https://podminky.urs.cz/item/CS_URS_2023_01/185851121" TargetMode="External" /><Relationship Id="rId39" Type="http://schemas.openxmlformats.org/officeDocument/2006/relationships/hyperlink" Target="https://podminky.urs.cz/item/CS_URS_2023_01/271532213" TargetMode="External" /><Relationship Id="rId40" Type="http://schemas.openxmlformats.org/officeDocument/2006/relationships/hyperlink" Target="https://podminky.urs.cz/item/CS_URS_2023_01/272353121" TargetMode="External" /><Relationship Id="rId41" Type="http://schemas.openxmlformats.org/officeDocument/2006/relationships/hyperlink" Target="https://podminky.urs.cz/item/CS_URS_2023_01/274313711" TargetMode="External" /><Relationship Id="rId42" Type="http://schemas.openxmlformats.org/officeDocument/2006/relationships/hyperlink" Target="https://podminky.urs.cz/item/CS_URS_2023_01/274351121" TargetMode="External" /><Relationship Id="rId43" Type="http://schemas.openxmlformats.org/officeDocument/2006/relationships/hyperlink" Target="https://podminky.urs.cz/item/CS_URS_2023_01/274351122" TargetMode="External" /><Relationship Id="rId44" Type="http://schemas.openxmlformats.org/officeDocument/2006/relationships/hyperlink" Target="https://podminky.urs.cz/item/CS_URS_2023_01/279113144" TargetMode="External" /><Relationship Id="rId45" Type="http://schemas.openxmlformats.org/officeDocument/2006/relationships/hyperlink" Target="https://podminky.urs.cz/item/CS_URS_2023_01/279361821" TargetMode="External" /><Relationship Id="rId46" Type="http://schemas.openxmlformats.org/officeDocument/2006/relationships/hyperlink" Target="https://podminky.urs.cz/item/CS_URS_2023_01/985131111" TargetMode="External" /><Relationship Id="rId47" Type="http://schemas.openxmlformats.org/officeDocument/2006/relationships/hyperlink" Target="https://podminky.urs.cz/item/CS_URS_2023_01/953961219" TargetMode="External" /><Relationship Id="rId48" Type="http://schemas.openxmlformats.org/officeDocument/2006/relationships/hyperlink" Target="https://podminky.urs.cz/item/CS_URS_2023_01/310236241" TargetMode="External" /><Relationship Id="rId49" Type="http://schemas.openxmlformats.org/officeDocument/2006/relationships/hyperlink" Target="https://podminky.urs.cz/item/CS_URS_2023_01/311231116" TargetMode="External" /><Relationship Id="rId50" Type="http://schemas.openxmlformats.org/officeDocument/2006/relationships/hyperlink" Target="https://podminky.urs.cz/item/CS_URS_2023_01/311321817" TargetMode="External" /><Relationship Id="rId51" Type="http://schemas.openxmlformats.org/officeDocument/2006/relationships/hyperlink" Target="https://podminky.urs.cz/item/CS_URS_2023_01/311351121" TargetMode="External" /><Relationship Id="rId52" Type="http://schemas.openxmlformats.org/officeDocument/2006/relationships/hyperlink" Target="https://podminky.urs.cz/item/CS_URS_2023_01/311351122" TargetMode="External" /><Relationship Id="rId53" Type="http://schemas.openxmlformats.org/officeDocument/2006/relationships/hyperlink" Target="https://podminky.urs.cz/item/CS_URS_2023_01/311351911" TargetMode="External" /><Relationship Id="rId54" Type="http://schemas.openxmlformats.org/officeDocument/2006/relationships/hyperlink" Target="https://podminky.urs.cz/item/CS_URS_2023_01/311362021" TargetMode="External" /><Relationship Id="rId55" Type="http://schemas.openxmlformats.org/officeDocument/2006/relationships/hyperlink" Target="https://podminky.urs.cz/item/CS_URS_2023_01/311361821" TargetMode="External" /><Relationship Id="rId56" Type="http://schemas.openxmlformats.org/officeDocument/2006/relationships/hyperlink" Target="https://podminky.urs.cz/item/CS_URS_2023_01/330321411" TargetMode="External" /><Relationship Id="rId57" Type="http://schemas.openxmlformats.org/officeDocument/2006/relationships/hyperlink" Target="https://podminky.urs.cz/item/CS_URS_2023_01/331351111" TargetMode="External" /><Relationship Id="rId58" Type="http://schemas.openxmlformats.org/officeDocument/2006/relationships/hyperlink" Target="https://podminky.urs.cz/item/CS_URS_2023_01/331351112" TargetMode="External" /><Relationship Id="rId59" Type="http://schemas.openxmlformats.org/officeDocument/2006/relationships/hyperlink" Target="https://podminky.urs.cz/item/CS_URS_2023_01/331351911" TargetMode="External" /><Relationship Id="rId60" Type="http://schemas.openxmlformats.org/officeDocument/2006/relationships/hyperlink" Target="https://podminky.urs.cz/item/CS_URS_2023_01/331361821" TargetMode="External" /><Relationship Id="rId61" Type="http://schemas.openxmlformats.org/officeDocument/2006/relationships/hyperlink" Target="https://podminky.urs.cz/item/CS_URS_2023_01/348172214" TargetMode="External" /><Relationship Id="rId62" Type="http://schemas.openxmlformats.org/officeDocument/2006/relationships/hyperlink" Target="https://podminky.urs.cz/item/CS_URS_2023_01/451572111" TargetMode="External" /><Relationship Id="rId63" Type="http://schemas.openxmlformats.org/officeDocument/2006/relationships/hyperlink" Target="https://podminky.urs.cz/item/CS_URS_2023_01/430321414" TargetMode="External" /><Relationship Id="rId64" Type="http://schemas.openxmlformats.org/officeDocument/2006/relationships/hyperlink" Target="https://podminky.urs.cz/item/CS_URS_2023_01/430361821" TargetMode="External" /><Relationship Id="rId65" Type="http://schemas.openxmlformats.org/officeDocument/2006/relationships/hyperlink" Target="https://podminky.urs.cz/item/CS_URS_2023_01/433351131" TargetMode="External" /><Relationship Id="rId66" Type="http://schemas.openxmlformats.org/officeDocument/2006/relationships/hyperlink" Target="https://podminky.urs.cz/item/CS_URS_2023_01/433351132" TargetMode="External" /><Relationship Id="rId67" Type="http://schemas.openxmlformats.org/officeDocument/2006/relationships/hyperlink" Target="https://podminky.urs.cz/item/CS_URS_2023_01/413351191" TargetMode="External" /><Relationship Id="rId68" Type="http://schemas.openxmlformats.org/officeDocument/2006/relationships/hyperlink" Target="https://podminky.urs.cz/item/CS_URS_2023_01/434121415" TargetMode="External" /><Relationship Id="rId69" Type="http://schemas.openxmlformats.org/officeDocument/2006/relationships/hyperlink" Target="https://podminky.urs.cz/item/CS_URS_2023_01/564740101" TargetMode="External" /><Relationship Id="rId70" Type="http://schemas.openxmlformats.org/officeDocument/2006/relationships/hyperlink" Target="https://podminky.urs.cz/item/CS_URS_2023_01/564851011" TargetMode="External" /><Relationship Id="rId71" Type="http://schemas.openxmlformats.org/officeDocument/2006/relationships/hyperlink" Target="https://podminky.urs.cz/item/CS_URS_2023_01/564821011" TargetMode="External" /><Relationship Id="rId72" Type="http://schemas.openxmlformats.org/officeDocument/2006/relationships/hyperlink" Target="https://podminky.urs.cz/item/CS_URS_2023_01/564851111" TargetMode="External" /><Relationship Id="rId73" Type="http://schemas.openxmlformats.org/officeDocument/2006/relationships/hyperlink" Target="https://podminky.urs.cz/item/CS_URS_2023_01/564871111" TargetMode="External" /><Relationship Id="rId74" Type="http://schemas.openxmlformats.org/officeDocument/2006/relationships/hyperlink" Target="https://podminky.urs.cz/item/CS_URS_2023_01/591111111" TargetMode="External" /><Relationship Id="rId75" Type="http://schemas.openxmlformats.org/officeDocument/2006/relationships/hyperlink" Target="https://podminky.urs.cz/item/CS_URS_2023_01/591211111" TargetMode="External" /><Relationship Id="rId76" Type="http://schemas.openxmlformats.org/officeDocument/2006/relationships/hyperlink" Target="https://podminky.urs.cz/item/CS_URS_2023_01/612335223" TargetMode="External" /><Relationship Id="rId77" Type="http://schemas.openxmlformats.org/officeDocument/2006/relationships/hyperlink" Target="https://podminky.urs.cz/item/CS_URS_2023_01/622131101" TargetMode="External" /><Relationship Id="rId78" Type="http://schemas.openxmlformats.org/officeDocument/2006/relationships/hyperlink" Target="https://podminky.urs.cz/item/CS_URS_2023_01/622131121" TargetMode="External" /><Relationship Id="rId79" Type="http://schemas.openxmlformats.org/officeDocument/2006/relationships/hyperlink" Target="https://podminky.urs.cz/item/CS_URS_2023_01/622321121" TargetMode="External" /><Relationship Id="rId80" Type="http://schemas.openxmlformats.org/officeDocument/2006/relationships/hyperlink" Target="https://podminky.urs.cz/item/CS_URS_2023_01/622142001" TargetMode="External" /><Relationship Id="rId81" Type="http://schemas.openxmlformats.org/officeDocument/2006/relationships/hyperlink" Target="https://podminky.urs.cz/item/CS_URS_2023_01/622252002" TargetMode="External" /><Relationship Id="rId82" Type="http://schemas.openxmlformats.org/officeDocument/2006/relationships/hyperlink" Target="https://podminky.urs.cz/item/CS_URS_2023_01/622385104" TargetMode="External" /><Relationship Id="rId83" Type="http://schemas.openxmlformats.org/officeDocument/2006/relationships/hyperlink" Target="https://podminky.urs.cz/item/CS_URS_2023_01/359901211" TargetMode="External" /><Relationship Id="rId84" Type="http://schemas.openxmlformats.org/officeDocument/2006/relationships/hyperlink" Target="https://podminky.urs.cz/item/CS_URS_2023_01/871265221" TargetMode="External" /><Relationship Id="rId85" Type="http://schemas.openxmlformats.org/officeDocument/2006/relationships/hyperlink" Target="https://podminky.urs.cz/item/CS_URS_2023_01/871315221" TargetMode="External" /><Relationship Id="rId86" Type="http://schemas.openxmlformats.org/officeDocument/2006/relationships/hyperlink" Target="https://podminky.urs.cz/item/CS_URS_2023_01/890311851" TargetMode="External" /><Relationship Id="rId87" Type="http://schemas.openxmlformats.org/officeDocument/2006/relationships/hyperlink" Target="https://podminky.urs.cz/item/CS_URS_2022_01/892351111" TargetMode="External" /><Relationship Id="rId88" Type="http://schemas.openxmlformats.org/officeDocument/2006/relationships/hyperlink" Target="https://podminky.urs.cz/item/CS_URS_2023_01/894812201" TargetMode="External" /><Relationship Id="rId89" Type="http://schemas.openxmlformats.org/officeDocument/2006/relationships/hyperlink" Target="https://podminky.urs.cz/item/CS_URS_2023_01/894812231" TargetMode="External" /><Relationship Id="rId90" Type="http://schemas.openxmlformats.org/officeDocument/2006/relationships/hyperlink" Target="https://podminky.urs.cz/item/CS_URS_2023_01/894812249" TargetMode="External" /><Relationship Id="rId91" Type="http://schemas.openxmlformats.org/officeDocument/2006/relationships/hyperlink" Target="https://podminky.urs.cz/item/CS_URS_2023_01/894812262" TargetMode="External" /><Relationship Id="rId92" Type="http://schemas.openxmlformats.org/officeDocument/2006/relationships/hyperlink" Target="https://podminky.urs.cz/item/CS_URS_2023_01/895941302" TargetMode="External" /><Relationship Id="rId93" Type="http://schemas.openxmlformats.org/officeDocument/2006/relationships/hyperlink" Target="https://podminky.urs.cz/item/CS_URS_2023_01/895941312" TargetMode="External" /><Relationship Id="rId94" Type="http://schemas.openxmlformats.org/officeDocument/2006/relationships/hyperlink" Target="https://podminky.urs.cz/item/CS_URS_2023_01/895941313" TargetMode="External" /><Relationship Id="rId95" Type="http://schemas.openxmlformats.org/officeDocument/2006/relationships/hyperlink" Target="https://podminky.urs.cz/item/CS_URS_2023_01/895941322" TargetMode="External" /><Relationship Id="rId96" Type="http://schemas.openxmlformats.org/officeDocument/2006/relationships/hyperlink" Target="https://podminky.urs.cz/item/CS_URS_2023_01/895941331" TargetMode="External" /><Relationship Id="rId97" Type="http://schemas.openxmlformats.org/officeDocument/2006/relationships/hyperlink" Target="https://podminky.urs.cz/item/CS_URS_2023_01/899201211" TargetMode="External" /><Relationship Id="rId98" Type="http://schemas.openxmlformats.org/officeDocument/2006/relationships/hyperlink" Target="https://podminky.urs.cz/item/CS_URS_2023_01/899204112" TargetMode="External" /><Relationship Id="rId99" Type="http://schemas.openxmlformats.org/officeDocument/2006/relationships/hyperlink" Target="https://podminky.urs.cz/item/CS_URS_2023_01/764002841" TargetMode="External" /><Relationship Id="rId100" Type="http://schemas.openxmlformats.org/officeDocument/2006/relationships/hyperlink" Target="https://podminky.urs.cz/item/CS_URS_2023_01/915491212" TargetMode="External" /><Relationship Id="rId101" Type="http://schemas.openxmlformats.org/officeDocument/2006/relationships/hyperlink" Target="https://podminky.urs.cz/item/CS_URS_2023_01/916111123" TargetMode="External" /><Relationship Id="rId102" Type="http://schemas.openxmlformats.org/officeDocument/2006/relationships/hyperlink" Target="https://podminky.urs.cz/item/CS_URS_2023_01/916991121" TargetMode="External" /><Relationship Id="rId103" Type="http://schemas.openxmlformats.org/officeDocument/2006/relationships/hyperlink" Target="https://podminky.urs.cz/item/CS_URS_2023_01/935113111" TargetMode="External" /><Relationship Id="rId104" Type="http://schemas.openxmlformats.org/officeDocument/2006/relationships/hyperlink" Target="https://podminky.urs.cz/item/CS_URS_2023_01/935923216" TargetMode="External" /><Relationship Id="rId105" Type="http://schemas.openxmlformats.org/officeDocument/2006/relationships/hyperlink" Target="https://podminky.urs.cz/item/CS_URS_2023_01/936104211" TargetMode="External" /><Relationship Id="rId106" Type="http://schemas.openxmlformats.org/officeDocument/2006/relationships/hyperlink" Target="https://podminky.urs.cz/item/CS_URS_2023_01/949101111" TargetMode="External" /><Relationship Id="rId107" Type="http://schemas.openxmlformats.org/officeDocument/2006/relationships/hyperlink" Target="https://podminky.urs.cz/item/CS_URS_2023_01/953312122" TargetMode="External" /><Relationship Id="rId108" Type="http://schemas.openxmlformats.org/officeDocument/2006/relationships/hyperlink" Target="https://podminky.urs.cz/item/CS_URS_2023_01/953941210" TargetMode="External" /><Relationship Id="rId109" Type="http://schemas.openxmlformats.org/officeDocument/2006/relationships/hyperlink" Target="https://podminky.urs.cz/item/CS_URS_2023_01/973022251" TargetMode="External" /><Relationship Id="rId110" Type="http://schemas.openxmlformats.org/officeDocument/2006/relationships/hyperlink" Target="https://podminky.urs.cz/item/CS_URS_2023_01/997013151" TargetMode="External" /><Relationship Id="rId111" Type="http://schemas.openxmlformats.org/officeDocument/2006/relationships/hyperlink" Target="https://podminky.urs.cz/item/CS_URS_2023_01/997221571" TargetMode="External" /><Relationship Id="rId112" Type="http://schemas.openxmlformats.org/officeDocument/2006/relationships/hyperlink" Target="https://podminky.urs.cz/item/CS_URS_2023_01/997221579" TargetMode="External" /><Relationship Id="rId113" Type="http://schemas.openxmlformats.org/officeDocument/2006/relationships/hyperlink" Target="https://podminky.urs.cz/item/CS_URS_2023_01/997221645" TargetMode="External" /><Relationship Id="rId114" Type="http://schemas.openxmlformats.org/officeDocument/2006/relationships/hyperlink" Target="https://podminky.urs.cz/item/CS_URS_2023_01/997221615" TargetMode="External" /><Relationship Id="rId115" Type="http://schemas.openxmlformats.org/officeDocument/2006/relationships/hyperlink" Target="https://podminky.urs.cz/item/CS_URS_2023_01/997013603" TargetMode="External" /><Relationship Id="rId116" Type="http://schemas.openxmlformats.org/officeDocument/2006/relationships/hyperlink" Target="https://podminky.urs.cz/item/CS_URS_2023_01/997013631" TargetMode="External" /><Relationship Id="rId117" Type="http://schemas.openxmlformats.org/officeDocument/2006/relationships/hyperlink" Target="https://podminky.urs.cz/item/CS_URS_2023_01/997221655" TargetMode="External" /><Relationship Id="rId118" Type="http://schemas.openxmlformats.org/officeDocument/2006/relationships/hyperlink" Target="https://podminky.urs.cz/item/CS_URS_2023_01/998223011" TargetMode="External" /><Relationship Id="rId119" Type="http://schemas.openxmlformats.org/officeDocument/2006/relationships/hyperlink" Target="https://podminky.urs.cz/item/CS_URS_2023_01/711161212" TargetMode="External" /><Relationship Id="rId120" Type="http://schemas.openxmlformats.org/officeDocument/2006/relationships/hyperlink" Target="https://podminky.urs.cz/item/CS_URS_2023_01/711161383" TargetMode="External" /><Relationship Id="rId121" Type="http://schemas.openxmlformats.org/officeDocument/2006/relationships/hyperlink" Target="https://podminky.urs.cz/item/CS_URS_2023_01/711493111" TargetMode="External" /><Relationship Id="rId122" Type="http://schemas.openxmlformats.org/officeDocument/2006/relationships/hyperlink" Target="https://podminky.urs.cz/item/CS_URS_2023_01/998711201" TargetMode="External" /><Relationship Id="rId123" Type="http://schemas.openxmlformats.org/officeDocument/2006/relationships/hyperlink" Target="https://podminky.urs.cz/item/CS_URS_2023_01/764215606" TargetMode="External" /><Relationship Id="rId124" Type="http://schemas.openxmlformats.org/officeDocument/2006/relationships/hyperlink" Target="https://podminky.urs.cz/item/CS_URS_2023_01/998764201" TargetMode="External" /><Relationship Id="rId125" Type="http://schemas.openxmlformats.org/officeDocument/2006/relationships/hyperlink" Target="https://podminky.urs.cz/item/CS_URS_2023_01/998766201" TargetMode="External" /><Relationship Id="rId126" Type="http://schemas.openxmlformats.org/officeDocument/2006/relationships/hyperlink" Target="https://podminky.urs.cz/item/CS_URS_2023_01/767122111" TargetMode="External" /><Relationship Id="rId127" Type="http://schemas.openxmlformats.org/officeDocument/2006/relationships/hyperlink" Target="https://podminky.urs.cz/item/CS_URS_2023_01/767163121" TargetMode="External" /><Relationship Id="rId128" Type="http://schemas.openxmlformats.org/officeDocument/2006/relationships/hyperlink" Target="https://podminky.urs.cz/item/CS_URS_2023_01/767165114" TargetMode="External" /><Relationship Id="rId129" Type="http://schemas.openxmlformats.org/officeDocument/2006/relationships/hyperlink" Target="https://podminky.urs.cz/item/CS_URS_2023_01/767995112" TargetMode="External" /><Relationship Id="rId130" Type="http://schemas.openxmlformats.org/officeDocument/2006/relationships/hyperlink" Target="https://podminky.urs.cz/item/CS_URS_2023_01/767995113" TargetMode="External" /><Relationship Id="rId131" Type="http://schemas.openxmlformats.org/officeDocument/2006/relationships/hyperlink" Target="https://podminky.urs.cz/item/CS_URS_2023_01/767995114" TargetMode="External" /><Relationship Id="rId132" Type="http://schemas.openxmlformats.org/officeDocument/2006/relationships/hyperlink" Target="https://podminky.urs.cz/item/CS_URS_2023_01/998767201" TargetMode="External" /><Relationship Id="rId133" Type="http://schemas.openxmlformats.org/officeDocument/2006/relationships/hyperlink" Target="https://podminky.urs.cz/item/CS_URS_2023_01/783315101" TargetMode="External" /><Relationship Id="rId134" Type="http://schemas.openxmlformats.org/officeDocument/2006/relationships/hyperlink" Target="https://podminky.urs.cz/item/CS_URS_2023_01/783317101" TargetMode="External" /><Relationship Id="rId135" Type="http://schemas.openxmlformats.org/officeDocument/2006/relationships/hyperlink" Target="https://podminky.urs.cz/item/CS_URS_2023_01/783823133" TargetMode="External" /><Relationship Id="rId136" Type="http://schemas.openxmlformats.org/officeDocument/2006/relationships/hyperlink" Target="https://podminky.urs.cz/item/CS_URS_2023_01/783827423" TargetMode="External" /><Relationship Id="rId137" Type="http://schemas.openxmlformats.org/officeDocument/2006/relationships/hyperlink" Target="https://podminky.urs.cz/item/CS_URS_2023_01/218100013" TargetMode="External" /><Relationship Id="rId138" Type="http://schemas.openxmlformats.org/officeDocument/2006/relationships/hyperlink" Target="https://podminky.urs.cz/item/CS_URS_2023_01/218204011" TargetMode="External" /><Relationship Id="rId139" Type="http://schemas.openxmlformats.org/officeDocument/2006/relationships/hyperlink" Target="https://podminky.urs.cz/item/CS_URS_2023_01/218220022" TargetMode="External" /><Relationship Id="rId140" Type="http://schemas.openxmlformats.org/officeDocument/2006/relationships/hyperlink" Target="https://podminky.urs.cz/item/CS_URS_2023_01/218813011" TargetMode="External" /><Relationship Id="rId141" Type="http://schemas.openxmlformats.org/officeDocument/2006/relationships/hyperlink" Target="https://podminky.urs.cz/item/CS_URS_2023_01/741332831" TargetMode="External" /><Relationship Id="rId142" Type="http://schemas.openxmlformats.org/officeDocument/2006/relationships/hyperlink" Target="https://podminky.urs.cz/item/CS_URS_2023_01/741210121" TargetMode="External" /><Relationship Id="rId143" Type="http://schemas.openxmlformats.org/officeDocument/2006/relationships/hyperlink" Target="https://podminky.urs.cz/item/CS_URS_2023_01/210203901" TargetMode="External" /><Relationship Id="rId144" Type="http://schemas.openxmlformats.org/officeDocument/2006/relationships/hyperlink" Target="https://podminky.urs.cz/item/CS_URS_2023_01/210204011" TargetMode="External" /><Relationship Id="rId145" Type="http://schemas.openxmlformats.org/officeDocument/2006/relationships/hyperlink" Target="https://podminky.urs.cz/item/CS_URS_2023_01/210204122" TargetMode="External" /><Relationship Id="rId146" Type="http://schemas.openxmlformats.org/officeDocument/2006/relationships/hyperlink" Target="https://podminky.urs.cz/item/CS_URS_2023_01/460171162" TargetMode="External" /><Relationship Id="rId147" Type="http://schemas.openxmlformats.org/officeDocument/2006/relationships/hyperlink" Target="https://podminky.urs.cz/item/CS_URS_2023_01/460451172" TargetMode="External" /><Relationship Id="rId148" Type="http://schemas.openxmlformats.org/officeDocument/2006/relationships/hyperlink" Target="https://podminky.urs.cz/item/CS_URS_2023_01/032002000" TargetMode="External" /><Relationship Id="rId149" Type="http://schemas.openxmlformats.org/officeDocument/2006/relationships/hyperlink" Target="https://podminky.urs.cz/item/CS_URS_2023_01/034203000" TargetMode="External" /><Relationship Id="rId150" Type="http://schemas.openxmlformats.org/officeDocument/2006/relationships/hyperlink" Target="https://podminky.urs.cz/item/CS_URS_2022_01/034503000" TargetMode="External" /><Relationship Id="rId151" Type="http://schemas.openxmlformats.org/officeDocument/2006/relationships/hyperlink" Target="https://podminky.urs.cz/item/CS_URS_2023_01/035002000" TargetMode="External" /><Relationship Id="rId152" Type="http://schemas.openxmlformats.org/officeDocument/2006/relationships/hyperlink" Target="https://podminky.urs.cz/item/CS_URS_2023_01/010001000" TargetMode="External" /><Relationship Id="rId153" Type="http://schemas.openxmlformats.org/officeDocument/2006/relationships/hyperlink" Target="https://podminky.urs.cz/item/CS_URS_2023_01/034303000" TargetMode="External" /><Relationship Id="rId154" Type="http://schemas.openxmlformats.org/officeDocument/2006/relationships/hyperlink" Target="https://podminky.urs.cz/item/CS_URS_2023_01/043134000" TargetMode="External" /><Relationship Id="rId155" Type="http://schemas.openxmlformats.org/officeDocument/2006/relationships/hyperlink" Target="https://podminky.urs.cz/item/CS_URS_2022_01/091003000" TargetMode="External" /><Relationship Id="rId15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2023-090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Laudonova nádvoří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30. 6. 2023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Nový Jičín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Dušan Glogar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 01 Nádvoří'!J30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SO 01 Nádvoří'!P101</f>
        <v>0</v>
      </c>
      <c r="AV55" s="121">
        <f>'01 - SO 01 Nádvoří'!J33</f>
        <v>0</v>
      </c>
      <c r="AW55" s="121">
        <f>'01 - SO 01 Nádvoří'!J34</f>
        <v>0</v>
      </c>
      <c r="AX55" s="121">
        <f>'01 - SO 01 Nádvoří'!J35</f>
        <v>0</v>
      </c>
      <c r="AY55" s="121">
        <f>'01 - SO 01 Nádvoří'!J36</f>
        <v>0</v>
      </c>
      <c r="AZ55" s="121">
        <f>'01 - SO 01 Nádvoří'!F33</f>
        <v>0</v>
      </c>
      <c r="BA55" s="121">
        <f>'01 - SO 01 Nádvoří'!F34</f>
        <v>0</v>
      </c>
      <c r="BB55" s="121">
        <f>'01 - SO 01 Nádvoří'!F35</f>
        <v>0</v>
      </c>
      <c r="BC55" s="121">
        <f>'01 - SO 01 Nádvoří'!F36</f>
        <v>0</v>
      </c>
      <c r="BD55" s="123">
        <f>'01 - SO 01 Nádvoří'!F37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2OHe0J7q0a4Bp1/61bBZcp6q6VRXYRjphoOYBVEjLwnzY5bdVbV2x2Ic9wR9qeVdxTVccVZkBNLGNudhH1J3xQ==" hashValue="JuQFitDc5ypnsZyj1R2+rggw4MjLW+ZODztZIpYQk3gfdsTLMyQu5DGV7J678/240TahqeisTSwZlcxMH1/UZw==" algorithmName="SHA-512" password="C68C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O 01 Nádvoř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hidden="1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hidden="1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29" t="s">
        <v>16</v>
      </c>
      <c r="L6" s="21"/>
    </row>
    <row r="7" hidden="1" s="1" customFormat="1" ht="16.5" customHeight="1">
      <c r="B7" s="21"/>
      <c r="E7" s="130" t="str">
        <f>'Rekapitulace stavby'!K6</f>
        <v>Revitalizace Laudonova nádvoří</v>
      </c>
      <c r="F7" s="129"/>
      <c r="G7" s="129"/>
      <c r="H7" s="129"/>
      <c r="L7" s="21"/>
    </row>
    <row r="8" hidden="1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30. 6. 2023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ROUND(J101,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ROUND((SUM(BE101:BE828)),  2)</f>
        <v>0</v>
      </c>
      <c r="G33" s="39"/>
      <c r="H33" s="39"/>
      <c r="I33" s="145">
        <v>0.20999999999999999</v>
      </c>
      <c r="J33" s="144">
        <f>ROUND(((SUM(BE101:BE828))*I33),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9" t="s">
        <v>43</v>
      </c>
      <c r="F34" s="144">
        <f>ROUND((SUM(BF101:BF828)),  2)</f>
        <v>0</v>
      </c>
      <c r="G34" s="39"/>
      <c r="H34" s="39"/>
      <c r="I34" s="145">
        <v>0.14999999999999999</v>
      </c>
      <c r="J34" s="144">
        <f>ROUND(((SUM(BF101:BF828))*I34),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ROUND((SUM(BG101:BG828)),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ROUND((SUM(BH101:BH828)),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ROUND((SUM(BI101:BI828)),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Revitalizace Laudonova nádvoří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 01 Nádvoří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30. 6. 2023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Jičín</v>
      </c>
      <c r="G54" s="41"/>
      <c r="H54" s="41"/>
      <c r="I54" s="33" t="s">
        <v>31</v>
      </c>
      <c r="J54" s="37" t="str">
        <f>E21</f>
        <v>ing. Dušan Glogar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J101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J102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J187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J309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J371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94</v>
      </c>
      <c r="E65" s="171"/>
      <c r="F65" s="171"/>
      <c r="G65" s="171"/>
      <c r="H65" s="171"/>
      <c r="I65" s="171"/>
      <c r="J65" s="172">
        <f>J427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J460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J508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J543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98</v>
      </c>
      <c r="E69" s="171"/>
      <c r="F69" s="171"/>
      <c r="G69" s="171"/>
      <c r="H69" s="171"/>
      <c r="I69" s="171"/>
      <c r="J69" s="172">
        <f>J596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J648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100</v>
      </c>
      <c r="E71" s="171"/>
      <c r="F71" s="171"/>
      <c r="G71" s="171"/>
      <c r="H71" s="171"/>
      <c r="I71" s="171"/>
      <c r="J71" s="172">
        <f>J673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2"/>
      <c r="C72" s="163"/>
      <c r="D72" s="164" t="s">
        <v>101</v>
      </c>
      <c r="E72" s="165"/>
      <c r="F72" s="165"/>
      <c r="G72" s="165"/>
      <c r="H72" s="165"/>
      <c r="I72" s="165"/>
      <c r="J72" s="166">
        <f>J676</f>
        <v>0</v>
      </c>
      <c r="K72" s="163"/>
      <c r="L72" s="167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8"/>
      <c r="C73" s="169"/>
      <c r="D73" s="170" t="s">
        <v>102</v>
      </c>
      <c r="E73" s="171"/>
      <c r="F73" s="171"/>
      <c r="G73" s="171"/>
      <c r="H73" s="171"/>
      <c r="I73" s="171"/>
      <c r="J73" s="172">
        <f>J677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8"/>
      <c r="C74" s="169"/>
      <c r="D74" s="170" t="s">
        <v>103</v>
      </c>
      <c r="E74" s="171"/>
      <c r="F74" s="171"/>
      <c r="G74" s="171"/>
      <c r="H74" s="171"/>
      <c r="I74" s="171"/>
      <c r="J74" s="172">
        <f>J702</f>
        <v>0</v>
      </c>
      <c r="K74" s="169"/>
      <c r="L74" s="17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8"/>
      <c r="C75" s="169"/>
      <c r="D75" s="170" t="s">
        <v>104</v>
      </c>
      <c r="E75" s="171"/>
      <c r="F75" s="171"/>
      <c r="G75" s="171"/>
      <c r="H75" s="171"/>
      <c r="I75" s="171"/>
      <c r="J75" s="172">
        <f>J712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8"/>
      <c r="C76" s="169"/>
      <c r="D76" s="170" t="s">
        <v>105</v>
      </c>
      <c r="E76" s="171"/>
      <c r="F76" s="171"/>
      <c r="G76" s="171"/>
      <c r="H76" s="171"/>
      <c r="I76" s="171"/>
      <c r="J76" s="172">
        <f>J716</f>
        <v>0</v>
      </c>
      <c r="K76" s="169"/>
      <c r="L76" s="17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8"/>
      <c r="C77" s="169"/>
      <c r="D77" s="170" t="s">
        <v>106</v>
      </c>
      <c r="E77" s="171"/>
      <c r="F77" s="171"/>
      <c r="G77" s="171"/>
      <c r="H77" s="171"/>
      <c r="I77" s="171"/>
      <c r="J77" s="172">
        <f>J750</f>
        <v>0</v>
      </c>
      <c r="K77" s="169"/>
      <c r="L77" s="17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2"/>
      <c r="C78" s="163"/>
      <c r="D78" s="164" t="s">
        <v>107</v>
      </c>
      <c r="E78" s="165"/>
      <c r="F78" s="165"/>
      <c r="G78" s="165"/>
      <c r="H78" s="165"/>
      <c r="I78" s="165"/>
      <c r="J78" s="166">
        <f>J766</f>
        <v>0</v>
      </c>
      <c r="K78" s="163"/>
      <c r="L78" s="167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68"/>
      <c r="C79" s="169"/>
      <c r="D79" s="170" t="s">
        <v>108</v>
      </c>
      <c r="E79" s="171"/>
      <c r="F79" s="171"/>
      <c r="G79" s="171"/>
      <c r="H79" s="171"/>
      <c r="I79" s="171"/>
      <c r="J79" s="172">
        <f>J767</f>
        <v>0</v>
      </c>
      <c r="K79" s="169"/>
      <c r="L79" s="17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8"/>
      <c r="C80" s="169"/>
      <c r="D80" s="170" t="s">
        <v>109</v>
      </c>
      <c r="E80" s="171"/>
      <c r="F80" s="171"/>
      <c r="G80" s="171"/>
      <c r="H80" s="171"/>
      <c r="I80" s="171"/>
      <c r="J80" s="172">
        <f>J801</f>
        <v>0</v>
      </c>
      <c r="K80" s="169"/>
      <c r="L80" s="17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2"/>
      <c r="C81" s="163"/>
      <c r="D81" s="164" t="s">
        <v>110</v>
      </c>
      <c r="E81" s="165"/>
      <c r="F81" s="165"/>
      <c r="G81" s="165"/>
      <c r="H81" s="165"/>
      <c r="I81" s="165"/>
      <c r="J81" s="166">
        <f>J808</f>
        <v>0</v>
      </c>
      <c r="K81" s="163"/>
      <c r="L81" s="167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111</v>
      </c>
      <c r="D88" s="41"/>
      <c r="E88" s="41"/>
      <c r="F88" s="41"/>
      <c r="G88" s="41"/>
      <c r="H88" s="41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57" t="str">
        <f>E7</f>
        <v>Revitalizace Laudonova nádvoří</v>
      </c>
      <c r="F91" s="33"/>
      <c r="G91" s="33"/>
      <c r="H91" s="33"/>
      <c r="I91" s="41"/>
      <c r="J91" s="41"/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83</v>
      </c>
      <c r="D92" s="41"/>
      <c r="E92" s="41"/>
      <c r="F92" s="41"/>
      <c r="G92" s="41"/>
      <c r="H92" s="41"/>
      <c r="I92" s="41"/>
      <c r="J92" s="41"/>
      <c r="K92" s="4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E9</f>
        <v>01 - SO 01 Nádvoří</v>
      </c>
      <c r="F93" s="41"/>
      <c r="G93" s="41"/>
      <c r="H93" s="41"/>
      <c r="I93" s="41"/>
      <c r="J93" s="41"/>
      <c r="K93" s="41"/>
      <c r="L93" s="13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F12</f>
        <v xml:space="preserve"> </v>
      </c>
      <c r="G95" s="41"/>
      <c r="H95" s="41"/>
      <c r="I95" s="33" t="s">
        <v>23</v>
      </c>
      <c r="J95" s="73" t="str">
        <f>IF(J12="","",J12)</f>
        <v>30. 6. 2023</v>
      </c>
      <c r="K95" s="41"/>
      <c r="L95" s="131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E15</f>
        <v>Město Nový Jičín</v>
      </c>
      <c r="G97" s="41"/>
      <c r="H97" s="41"/>
      <c r="I97" s="33" t="s">
        <v>31</v>
      </c>
      <c r="J97" s="37" t="str">
        <f>E21</f>
        <v>ing. Dušan Glogar</v>
      </c>
      <c r="K97" s="41"/>
      <c r="L97" s="131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IF(E18="","",E18)</f>
        <v>Vyplň údaj</v>
      </c>
      <c r="G98" s="41"/>
      <c r="H98" s="41"/>
      <c r="I98" s="33" t="s">
        <v>34</v>
      </c>
      <c r="J98" s="37" t="str">
        <f>E24</f>
        <v xml:space="preserve"> </v>
      </c>
      <c r="K98" s="41"/>
      <c r="L98" s="131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1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74"/>
      <c r="B100" s="175"/>
      <c r="C100" s="176" t="s">
        <v>112</v>
      </c>
      <c r="D100" s="177" t="s">
        <v>56</v>
      </c>
      <c r="E100" s="177" t="s">
        <v>52</v>
      </c>
      <c r="F100" s="177" t="s">
        <v>53</v>
      </c>
      <c r="G100" s="177" t="s">
        <v>113</v>
      </c>
      <c r="H100" s="177" t="s">
        <v>114</v>
      </c>
      <c r="I100" s="177" t="s">
        <v>115</v>
      </c>
      <c r="J100" s="177" t="s">
        <v>87</v>
      </c>
      <c r="K100" s="178" t="s">
        <v>116</v>
      </c>
      <c r="L100" s="179"/>
      <c r="M100" s="93" t="s">
        <v>19</v>
      </c>
      <c r="N100" s="94" t="s">
        <v>41</v>
      </c>
      <c r="O100" s="94" t="s">
        <v>117</v>
      </c>
      <c r="P100" s="94" t="s">
        <v>118</v>
      </c>
      <c r="Q100" s="94" t="s">
        <v>119</v>
      </c>
      <c r="R100" s="94" t="s">
        <v>120</v>
      </c>
      <c r="S100" s="94" t="s">
        <v>121</v>
      </c>
      <c r="T100" s="95" t="s">
        <v>122</v>
      </c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</row>
    <row r="101" s="2" customFormat="1" ht="22.8" customHeight="1">
      <c r="A101" s="39"/>
      <c r="B101" s="40"/>
      <c r="C101" s="100" t="s">
        <v>123</v>
      </c>
      <c r="D101" s="41"/>
      <c r="E101" s="41"/>
      <c r="F101" s="41"/>
      <c r="G101" s="41"/>
      <c r="H101" s="41"/>
      <c r="I101" s="41"/>
      <c r="J101" s="180">
        <f>BK101</f>
        <v>0</v>
      </c>
      <c r="K101" s="41"/>
      <c r="L101" s="45"/>
      <c r="M101" s="96"/>
      <c r="N101" s="181"/>
      <c r="O101" s="97"/>
      <c r="P101" s="182">
        <f>P102+P676+P766+P808</f>
        <v>0</v>
      </c>
      <c r="Q101" s="97"/>
      <c r="R101" s="182">
        <f>R102+R676+R766+R808</f>
        <v>784.32654200000002</v>
      </c>
      <c r="S101" s="97"/>
      <c r="T101" s="183">
        <f>T102+T676+T766+T808</f>
        <v>318.10304362999995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70</v>
      </c>
      <c r="AU101" s="18" t="s">
        <v>88</v>
      </c>
      <c r="BK101" s="184">
        <f>BK102+BK676+BK766+BK808</f>
        <v>0</v>
      </c>
    </row>
    <row r="102" s="12" customFormat="1" ht="25.92" customHeight="1">
      <c r="A102" s="12"/>
      <c r="B102" s="185"/>
      <c r="C102" s="186"/>
      <c r="D102" s="187" t="s">
        <v>70</v>
      </c>
      <c r="E102" s="188" t="s">
        <v>124</v>
      </c>
      <c r="F102" s="188" t="s">
        <v>125</v>
      </c>
      <c r="G102" s="186"/>
      <c r="H102" s="186"/>
      <c r="I102" s="189"/>
      <c r="J102" s="190">
        <f>BK102</f>
        <v>0</v>
      </c>
      <c r="K102" s="186"/>
      <c r="L102" s="191"/>
      <c r="M102" s="192"/>
      <c r="N102" s="193"/>
      <c r="O102" s="193"/>
      <c r="P102" s="194">
        <f>P103+P187+P309+P371+P427+P460+P508+P543+P596+P648+P673</f>
        <v>0</v>
      </c>
      <c r="Q102" s="193"/>
      <c r="R102" s="194">
        <f>R103+R187+R309+R371+R427+R460+R508+R543+R596+R648+R673</f>
        <v>775.38886786</v>
      </c>
      <c r="S102" s="193"/>
      <c r="T102" s="195">
        <f>T103+T187+T309+T371+T427+T460+T508+T543+T596+T648+T673</f>
        <v>318.05481362999996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6" t="s">
        <v>79</v>
      </c>
      <c r="AT102" s="197" t="s">
        <v>70</v>
      </c>
      <c r="AU102" s="197" t="s">
        <v>71</v>
      </c>
      <c r="AY102" s="196" t="s">
        <v>126</v>
      </c>
      <c r="BK102" s="198">
        <f>BK103+BK187+BK309+BK371+BK427+BK460+BK508+BK543+BK596+BK648+BK673</f>
        <v>0</v>
      </c>
    </row>
    <row r="103" s="12" customFormat="1" ht="22.8" customHeight="1">
      <c r="A103" s="12"/>
      <c r="B103" s="185"/>
      <c r="C103" s="186"/>
      <c r="D103" s="187" t="s">
        <v>70</v>
      </c>
      <c r="E103" s="199" t="s">
        <v>71</v>
      </c>
      <c r="F103" s="199" t="s">
        <v>127</v>
      </c>
      <c r="G103" s="186"/>
      <c r="H103" s="186"/>
      <c r="I103" s="189"/>
      <c r="J103" s="200">
        <f>BK103</f>
        <v>0</v>
      </c>
      <c r="K103" s="186"/>
      <c r="L103" s="191"/>
      <c r="M103" s="192"/>
      <c r="N103" s="193"/>
      <c r="O103" s="193"/>
      <c r="P103" s="194">
        <f>SUM(P104:P186)</f>
        <v>0</v>
      </c>
      <c r="Q103" s="193"/>
      <c r="R103" s="194">
        <f>SUM(R104:R186)</f>
        <v>0</v>
      </c>
      <c r="S103" s="193"/>
      <c r="T103" s="195">
        <f>SUM(T104:T186)</f>
        <v>316.92119599999995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6" t="s">
        <v>79</v>
      </c>
      <c r="AT103" s="197" t="s">
        <v>70</v>
      </c>
      <c r="AU103" s="197" t="s">
        <v>79</v>
      </c>
      <c r="AY103" s="196" t="s">
        <v>126</v>
      </c>
      <c r="BK103" s="198">
        <f>SUM(BK104:BK186)</f>
        <v>0</v>
      </c>
    </row>
    <row r="104" s="2" customFormat="1" ht="24.15" customHeight="1">
      <c r="A104" s="39"/>
      <c r="B104" s="40"/>
      <c r="C104" s="201" t="s">
        <v>79</v>
      </c>
      <c r="D104" s="201" t="s">
        <v>128</v>
      </c>
      <c r="E104" s="202" t="s">
        <v>129</v>
      </c>
      <c r="F104" s="203" t="s">
        <v>130</v>
      </c>
      <c r="G104" s="204" t="s">
        <v>131</v>
      </c>
      <c r="H104" s="205">
        <v>8</v>
      </c>
      <c r="I104" s="206"/>
      <c r="J104" s="207">
        <f>ROUND(I104*H104,2)</f>
        <v>0</v>
      </c>
      <c r="K104" s="203" t="s">
        <v>19</v>
      </c>
      <c r="L104" s="45"/>
      <c r="M104" s="208" t="s">
        <v>19</v>
      </c>
      <c r="N104" s="209" t="s">
        <v>42</v>
      </c>
      <c r="O104" s="8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2" t="s">
        <v>132</v>
      </c>
      <c r="AT104" s="212" t="s">
        <v>128</v>
      </c>
      <c r="AU104" s="212" t="s">
        <v>81</v>
      </c>
      <c r="AY104" s="18" t="s">
        <v>126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8" t="s">
        <v>79</v>
      </c>
      <c r="BK104" s="213">
        <f>ROUND(I104*H104,2)</f>
        <v>0</v>
      </c>
      <c r="BL104" s="18" t="s">
        <v>132</v>
      </c>
      <c r="BM104" s="212" t="s">
        <v>133</v>
      </c>
    </row>
    <row r="105" s="2" customFormat="1" ht="37.8" customHeight="1">
      <c r="A105" s="39"/>
      <c r="B105" s="40"/>
      <c r="C105" s="201" t="s">
        <v>81</v>
      </c>
      <c r="D105" s="201" t="s">
        <v>128</v>
      </c>
      <c r="E105" s="202" t="s">
        <v>134</v>
      </c>
      <c r="F105" s="203" t="s">
        <v>135</v>
      </c>
      <c r="G105" s="204" t="s">
        <v>136</v>
      </c>
      <c r="H105" s="205">
        <v>4</v>
      </c>
      <c r="I105" s="206"/>
      <c r="J105" s="207">
        <f>ROUND(I105*H105,2)</f>
        <v>0</v>
      </c>
      <c r="K105" s="203" t="s">
        <v>137</v>
      </c>
      <c r="L105" s="45"/>
      <c r="M105" s="208" t="s">
        <v>19</v>
      </c>
      <c r="N105" s="209" t="s">
        <v>42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132</v>
      </c>
      <c r="AT105" s="212" t="s">
        <v>128</v>
      </c>
      <c r="AU105" s="212" t="s">
        <v>81</v>
      </c>
      <c r="AY105" s="18" t="s">
        <v>126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79</v>
      </c>
      <c r="BK105" s="213">
        <f>ROUND(I105*H105,2)</f>
        <v>0</v>
      </c>
      <c r="BL105" s="18" t="s">
        <v>132</v>
      </c>
      <c r="BM105" s="212" t="s">
        <v>138</v>
      </c>
    </row>
    <row r="106" s="2" customFormat="1">
      <c r="A106" s="39"/>
      <c r="B106" s="40"/>
      <c r="C106" s="41"/>
      <c r="D106" s="214" t="s">
        <v>139</v>
      </c>
      <c r="E106" s="41"/>
      <c r="F106" s="215" t="s">
        <v>140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139</v>
      </c>
      <c r="AU106" s="18" t="s">
        <v>81</v>
      </c>
    </row>
    <row r="107" s="13" customFormat="1">
      <c r="A107" s="13"/>
      <c r="B107" s="219"/>
      <c r="C107" s="220"/>
      <c r="D107" s="221" t="s">
        <v>141</v>
      </c>
      <c r="E107" s="222" t="s">
        <v>19</v>
      </c>
      <c r="F107" s="223" t="s">
        <v>142</v>
      </c>
      <c r="G107" s="220"/>
      <c r="H107" s="224">
        <v>4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141</v>
      </c>
      <c r="AU107" s="230" t="s">
        <v>81</v>
      </c>
      <c r="AV107" s="13" t="s">
        <v>81</v>
      </c>
      <c r="AW107" s="13" t="s">
        <v>33</v>
      </c>
      <c r="AX107" s="13" t="s">
        <v>79</v>
      </c>
      <c r="AY107" s="230" t="s">
        <v>126</v>
      </c>
    </row>
    <row r="108" s="2" customFormat="1" ht="24.15" customHeight="1">
      <c r="A108" s="39"/>
      <c r="B108" s="40"/>
      <c r="C108" s="201" t="s">
        <v>143</v>
      </c>
      <c r="D108" s="201" t="s">
        <v>128</v>
      </c>
      <c r="E108" s="202" t="s">
        <v>144</v>
      </c>
      <c r="F108" s="203" t="s">
        <v>145</v>
      </c>
      <c r="G108" s="204" t="s">
        <v>146</v>
      </c>
      <c r="H108" s="205">
        <v>1</v>
      </c>
      <c r="I108" s="206"/>
      <c r="J108" s="207">
        <f>ROUND(I108*H108,2)</f>
        <v>0</v>
      </c>
      <c r="K108" s="203" t="s">
        <v>19</v>
      </c>
      <c r="L108" s="45"/>
      <c r="M108" s="208" t="s">
        <v>19</v>
      </c>
      <c r="N108" s="209" t="s">
        <v>42</v>
      </c>
      <c r="O108" s="8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2" t="s">
        <v>132</v>
      </c>
      <c r="AT108" s="212" t="s">
        <v>128</v>
      </c>
      <c r="AU108" s="212" t="s">
        <v>81</v>
      </c>
      <c r="AY108" s="18" t="s">
        <v>126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8" t="s">
        <v>79</v>
      </c>
      <c r="BK108" s="213">
        <f>ROUND(I108*H108,2)</f>
        <v>0</v>
      </c>
      <c r="BL108" s="18" t="s">
        <v>132</v>
      </c>
      <c r="BM108" s="212" t="s">
        <v>147</v>
      </c>
    </row>
    <row r="109" s="2" customFormat="1" ht="66.75" customHeight="1">
      <c r="A109" s="39"/>
      <c r="B109" s="40"/>
      <c r="C109" s="201" t="s">
        <v>132</v>
      </c>
      <c r="D109" s="201" t="s">
        <v>128</v>
      </c>
      <c r="E109" s="202" t="s">
        <v>148</v>
      </c>
      <c r="F109" s="203" t="s">
        <v>149</v>
      </c>
      <c r="G109" s="204" t="s">
        <v>136</v>
      </c>
      <c r="H109" s="205">
        <v>171.33000000000001</v>
      </c>
      <c r="I109" s="206"/>
      <c r="J109" s="207">
        <f>ROUND(I109*H109,2)</f>
        <v>0</v>
      </c>
      <c r="K109" s="203" t="s">
        <v>137</v>
      </c>
      <c r="L109" s="45"/>
      <c r="M109" s="208" t="s">
        <v>19</v>
      </c>
      <c r="N109" s="209" t="s">
        <v>42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0.22</v>
      </c>
      <c r="T109" s="211">
        <f>S109*H109</f>
        <v>37.692600000000006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132</v>
      </c>
      <c r="AT109" s="212" t="s">
        <v>128</v>
      </c>
      <c r="AU109" s="212" t="s">
        <v>81</v>
      </c>
      <c r="AY109" s="18" t="s">
        <v>126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79</v>
      </c>
      <c r="BK109" s="213">
        <f>ROUND(I109*H109,2)</f>
        <v>0</v>
      </c>
      <c r="BL109" s="18" t="s">
        <v>132</v>
      </c>
      <c r="BM109" s="212" t="s">
        <v>150</v>
      </c>
    </row>
    <row r="110" s="2" customFormat="1">
      <c r="A110" s="39"/>
      <c r="B110" s="40"/>
      <c r="C110" s="41"/>
      <c r="D110" s="214" t="s">
        <v>139</v>
      </c>
      <c r="E110" s="41"/>
      <c r="F110" s="215" t="s">
        <v>151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139</v>
      </c>
      <c r="AU110" s="18" t="s">
        <v>81</v>
      </c>
    </row>
    <row r="111" s="14" customFormat="1">
      <c r="A111" s="14"/>
      <c r="B111" s="231"/>
      <c r="C111" s="232"/>
      <c r="D111" s="221" t="s">
        <v>141</v>
      </c>
      <c r="E111" s="233" t="s">
        <v>19</v>
      </c>
      <c r="F111" s="234" t="s">
        <v>152</v>
      </c>
      <c r="G111" s="232"/>
      <c r="H111" s="233" t="s">
        <v>19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141</v>
      </c>
      <c r="AU111" s="240" t="s">
        <v>81</v>
      </c>
      <c r="AV111" s="14" t="s">
        <v>79</v>
      </c>
      <c r="AW111" s="14" t="s">
        <v>33</v>
      </c>
      <c r="AX111" s="14" t="s">
        <v>71</v>
      </c>
      <c r="AY111" s="240" t="s">
        <v>126</v>
      </c>
    </row>
    <row r="112" s="13" customFormat="1">
      <c r="A112" s="13"/>
      <c r="B112" s="219"/>
      <c r="C112" s="220"/>
      <c r="D112" s="221" t="s">
        <v>141</v>
      </c>
      <c r="E112" s="222" t="s">
        <v>19</v>
      </c>
      <c r="F112" s="223" t="s">
        <v>153</v>
      </c>
      <c r="G112" s="220"/>
      <c r="H112" s="224">
        <v>171.33000000000001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141</v>
      </c>
      <c r="AU112" s="230" t="s">
        <v>81</v>
      </c>
      <c r="AV112" s="13" t="s">
        <v>81</v>
      </c>
      <c r="AW112" s="13" t="s">
        <v>33</v>
      </c>
      <c r="AX112" s="13" t="s">
        <v>79</v>
      </c>
      <c r="AY112" s="230" t="s">
        <v>126</v>
      </c>
    </row>
    <row r="113" s="2" customFormat="1" ht="66.75" customHeight="1">
      <c r="A113" s="39"/>
      <c r="B113" s="40"/>
      <c r="C113" s="201" t="s">
        <v>154</v>
      </c>
      <c r="D113" s="201" t="s">
        <v>128</v>
      </c>
      <c r="E113" s="202" t="s">
        <v>155</v>
      </c>
      <c r="F113" s="203" t="s">
        <v>156</v>
      </c>
      <c r="G113" s="204" t="s">
        <v>136</v>
      </c>
      <c r="H113" s="205">
        <v>171.33000000000001</v>
      </c>
      <c r="I113" s="206"/>
      <c r="J113" s="207">
        <f>ROUND(I113*H113,2)</f>
        <v>0</v>
      </c>
      <c r="K113" s="203" t="s">
        <v>137</v>
      </c>
      <c r="L113" s="45"/>
      <c r="M113" s="208" t="s">
        <v>19</v>
      </c>
      <c r="N113" s="209" t="s">
        <v>42</v>
      </c>
      <c r="O113" s="85"/>
      <c r="P113" s="210">
        <f>O113*H113</f>
        <v>0</v>
      </c>
      <c r="Q113" s="210">
        <v>0</v>
      </c>
      <c r="R113" s="210">
        <f>Q113*H113</f>
        <v>0</v>
      </c>
      <c r="S113" s="210">
        <v>0.32500000000000001</v>
      </c>
      <c r="T113" s="211">
        <f>S113*H113</f>
        <v>55.682250000000003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132</v>
      </c>
      <c r="AT113" s="212" t="s">
        <v>128</v>
      </c>
      <c r="AU113" s="212" t="s">
        <v>81</v>
      </c>
      <c r="AY113" s="18" t="s">
        <v>126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79</v>
      </c>
      <c r="BK113" s="213">
        <f>ROUND(I113*H113,2)</f>
        <v>0</v>
      </c>
      <c r="BL113" s="18" t="s">
        <v>132</v>
      </c>
      <c r="BM113" s="212" t="s">
        <v>157</v>
      </c>
    </row>
    <row r="114" s="2" customFormat="1">
      <c r="A114" s="39"/>
      <c r="B114" s="40"/>
      <c r="C114" s="41"/>
      <c r="D114" s="214" t="s">
        <v>139</v>
      </c>
      <c r="E114" s="41"/>
      <c r="F114" s="215" t="s">
        <v>158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139</v>
      </c>
      <c r="AU114" s="18" t="s">
        <v>81</v>
      </c>
    </row>
    <row r="115" s="2" customFormat="1" ht="66.75" customHeight="1">
      <c r="A115" s="39"/>
      <c r="B115" s="40"/>
      <c r="C115" s="201" t="s">
        <v>159</v>
      </c>
      <c r="D115" s="201" t="s">
        <v>128</v>
      </c>
      <c r="E115" s="202" t="s">
        <v>160</v>
      </c>
      <c r="F115" s="203" t="s">
        <v>161</v>
      </c>
      <c r="G115" s="204" t="s">
        <v>136</v>
      </c>
      <c r="H115" s="205">
        <v>171.33000000000001</v>
      </c>
      <c r="I115" s="206"/>
      <c r="J115" s="207">
        <f>ROUND(I115*H115,2)</f>
        <v>0</v>
      </c>
      <c r="K115" s="203" t="s">
        <v>137</v>
      </c>
      <c r="L115" s="45"/>
      <c r="M115" s="208" t="s">
        <v>19</v>
      </c>
      <c r="N115" s="209" t="s">
        <v>42</v>
      </c>
      <c r="O115" s="85"/>
      <c r="P115" s="210">
        <f>O115*H115</f>
        <v>0</v>
      </c>
      <c r="Q115" s="210">
        <v>0</v>
      </c>
      <c r="R115" s="210">
        <f>Q115*H115</f>
        <v>0</v>
      </c>
      <c r="S115" s="210">
        <v>0.17000000000000001</v>
      </c>
      <c r="T115" s="211">
        <f>S115*H115</f>
        <v>29.126100000000005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132</v>
      </c>
      <c r="AT115" s="212" t="s">
        <v>128</v>
      </c>
      <c r="AU115" s="212" t="s">
        <v>81</v>
      </c>
      <c r="AY115" s="18" t="s">
        <v>126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79</v>
      </c>
      <c r="BK115" s="213">
        <f>ROUND(I115*H115,2)</f>
        <v>0</v>
      </c>
      <c r="BL115" s="18" t="s">
        <v>132</v>
      </c>
      <c r="BM115" s="212" t="s">
        <v>162</v>
      </c>
    </row>
    <row r="116" s="2" customFormat="1">
      <c r="A116" s="39"/>
      <c r="B116" s="40"/>
      <c r="C116" s="41"/>
      <c r="D116" s="214" t="s">
        <v>139</v>
      </c>
      <c r="E116" s="41"/>
      <c r="F116" s="215" t="s">
        <v>163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139</v>
      </c>
      <c r="AU116" s="18" t="s">
        <v>81</v>
      </c>
    </row>
    <row r="117" s="2" customFormat="1" ht="66.75" customHeight="1">
      <c r="A117" s="39"/>
      <c r="B117" s="40"/>
      <c r="C117" s="201" t="s">
        <v>164</v>
      </c>
      <c r="D117" s="201" t="s">
        <v>128</v>
      </c>
      <c r="E117" s="202" t="s">
        <v>165</v>
      </c>
      <c r="F117" s="203" t="s">
        <v>166</v>
      </c>
      <c r="G117" s="204" t="s">
        <v>136</v>
      </c>
      <c r="H117" s="205">
        <v>37.524999999999999</v>
      </c>
      <c r="I117" s="206"/>
      <c r="J117" s="207">
        <f>ROUND(I117*H117,2)</f>
        <v>0</v>
      </c>
      <c r="K117" s="203" t="s">
        <v>137</v>
      </c>
      <c r="L117" s="45"/>
      <c r="M117" s="208" t="s">
        <v>19</v>
      </c>
      <c r="N117" s="209" t="s">
        <v>42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0.23999999999999999</v>
      </c>
      <c r="T117" s="211">
        <f>S117*H117</f>
        <v>9.0059999999999985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132</v>
      </c>
      <c r="AT117" s="212" t="s">
        <v>128</v>
      </c>
      <c r="AU117" s="212" t="s">
        <v>81</v>
      </c>
      <c r="AY117" s="18" t="s">
        <v>126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79</v>
      </c>
      <c r="BK117" s="213">
        <f>ROUND(I117*H117,2)</f>
        <v>0</v>
      </c>
      <c r="BL117" s="18" t="s">
        <v>132</v>
      </c>
      <c r="BM117" s="212" t="s">
        <v>167</v>
      </c>
    </row>
    <row r="118" s="2" customFormat="1">
      <c r="A118" s="39"/>
      <c r="B118" s="40"/>
      <c r="C118" s="41"/>
      <c r="D118" s="214" t="s">
        <v>139</v>
      </c>
      <c r="E118" s="41"/>
      <c r="F118" s="215" t="s">
        <v>168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139</v>
      </c>
      <c r="AU118" s="18" t="s">
        <v>81</v>
      </c>
    </row>
    <row r="119" s="13" customFormat="1">
      <c r="A119" s="13"/>
      <c r="B119" s="219"/>
      <c r="C119" s="220"/>
      <c r="D119" s="221" t="s">
        <v>141</v>
      </c>
      <c r="E119" s="222" t="s">
        <v>19</v>
      </c>
      <c r="F119" s="223" t="s">
        <v>169</v>
      </c>
      <c r="G119" s="220"/>
      <c r="H119" s="224">
        <v>87.400000000000006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141</v>
      </c>
      <c r="AU119" s="230" t="s">
        <v>81</v>
      </c>
      <c r="AV119" s="13" t="s">
        <v>81</v>
      </c>
      <c r="AW119" s="13" t="s">
        <v>33</v>
      </c>
      <c r="AX119" s="13" t="s">
        <v>71</v>
      </c>
      <c r="AY119" s="230" t="s">
        <v>126</v>
      </c>
    </row>
    <row r="120" s="14" customFormat="1">
      <c r="A120" s="14"/>
      <c r="B120" s="231"/>
      <c r="C120" s="232"/>
      <c r="D120" s="221" t="s">
        <v>141</v>
      </c>
      <c r="E120" s="233" t="s">
        <v>19</v>
      </c>
      <c r="F120" s="234" t="s">
        <v>170</v>
      </c>
      <c r="G120" s="232"/>
      <c r="H120" s="233" t="s">
        <v>19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141</v>
      </c>
      <c r="AU120" s="240" t="s">
        <v>81</v>
      </c>
      <c r="AV120" s="14" t="s">
        <v>79</v>
      </c>
      <c r="AW120" s="14" t="s">
        <v>33</v>
      </c>
      <c r="AX120" s="14" t="s">
        <v>71</v>
      </c>
      <c r="AY120" s="240" t="s">
        <v>126</v>
      </c>
    </row>
    <row r="121" s="13" customFormat="1">
      <c r="A121" s="13"/>
      <c r="B121" s="219"/>
      <c r="C121" s="220"/>
      <c r="D121" s="221" t="s">
        <v>141</v>
      </c>
      <c r="E121" s="222" t="s">
        <v>19</v>
      </c>
      <c r="F121" s="223" t="s">
        <v>171</v>
      </c>
      <c r="G121" s="220"/>
      <c r="H121" s="224">
        <v>-49.875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141</v>
      </c>
      <c r="AU121" s="230" t="s">
        <v>81</v>
      </c>
      <c r="AV121" s="13" t="s">
        <v>81</v>
      </c>
      <c r="AW121" s="13" t="s">
        <v>33</v>
      </c>
      <c r="AX121" s="13" t="s">
        <v>71</v>
      </c>
      <c r="AY121" s="230" t="s">
        <v>126</v>
      </c>
    </row>
    <row r="122" s="15" customFormat="1">
      <c r="A122" s="15"/>
      <c r="B122" s="241"/>
      <c r="C122" s="242"/>
      <c r="D122" s="221" t="s">
        <v>141</v>
      </c>
      <c r="E122" s="243" t="s">
        <v>19</v>
      </c>
      <c r="F122" s="244" t="s">
        <v>172</v>
      </c>
      <c r="G122" s="242"/>
      <c r="H122" s="245">
        <v>37.524999999999999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1" t="s">
        <v>141</v>
      </c>
      <c r="AU122" s="251" t="s">
        <v>81</v>
      </c>
      <c r="AV122" s="15" t="s">
        <v>132</v>
      </c>
      <c r="AW122" s="15" t="s">
        <v>33</v>
      </c>
      <c r="AX122" s="15" t="s">
        <v>79</v>
      </c>
      <c r="AY122" s="251" t="s">
        <v>126</v>
      </c>
    </row>
    <row r="123" s="2" customFormat="1" ht="66.75" customHeight="1">
      <c r="A123" s="39"/>
      <c r="B123" s="40"/>
      <c r="C123" s="201" t="s">
        <v>173</v>
      </c>
      <c r="D123" s="201" t="s">
        <v>128</v>
      </c>
      <c r="E123" s="202" t="s">
        <v>174</v>
      </c>
      <c r="F123" s="203" t="s">
        <v>175</v>
      </c>
      <c r="G123" s="204" t="s">
        <v>136</v>
      </c>
      <c r="H123" s="205">
        <v>37.524999999999999</v>
      </c>
      <c r="I123" s="206"/>
      <c r="J123" s="207">
        <f>ROUND(I123*H123,2)</f>
        <v>0</v>
      </c>
      <c r="K123" s="203" t="s">
        <v>137</v>
      </c>
      <c r="L123" s="45"/>
      <c r="M123" s="208" t="s">
        <v>19</v>
      </c>
      <c r="N123" s="209" t="s">
        <v>42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0.28999999999999998</v>
      </c>
      <c r="T123" s="211">
        <f>S123*H123</f>
        <v>10.882249999999999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132</v>
      </c>
      <c r="AT123" s="212" t="s">
        <v>128</v>
      </c>
      <c r="AU123" s="212" t="s">
        <v>81</v>
      </c>
      <c r="AY123" s="18" t="s">
        <v>126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79</v>
      </c>
      <c r="BK123" s="213">
        <f>ROUND(I123*H123,2)</f>
        <v>0</v>
      </c>
      <c r="BL123" s="18" t="s">
        <v>132</v>
      </c>
      <c r="BM123" s="212" t="s">
        <v>176</v>
      </c>
    </row>
    <row r="124" s="2" customFormat="1">
      <c r="A124" s="39"/>
      <c r="B124" s="40"/>
      <c r="C124" s="41"/>
      <c r="D124" s="214" t="s">
        <v>139</v>
      </c>
      <c r="E124" s="41"/>
      <c r="F124" s="215" t="s">
        <v>177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139</v>
      </c>
      <c r="AU124" s="18" t="s">
        <v>81</v>
      </c>
    </row>
    <row r="125" s="2" customFormat="1" ht="76.35" customHeight="1">
      <c r="A125" s="39"/>
      <c r="B125" s="40"/>
      <c r="C125" s="201" t="s">
        <v>178</v>
      </c>
      <c r="D125" s="201" t="s">
        <v>128</v>
      </c>
      <c r="E125" s="202" t="s">
        <v>179</v>
      </c>
      <c r="F125" s="203" t="s">
        <v>180</v>
      </c>
      <c r="G125" s="204" t="s">
        <v>136</v>
      </c>
      <c r="H125" s="205">
        <v>105.825</v>
      </c>
      <c r="I125" s="206"/>
      <c r="J125" s="207">
        <f>ROUND(I125*H125,2)</f>
        <v>0</v>
      </c>
      <c r="K125" s="203" t="s">
        <v>137</v>
      </c>
      <c r="L125" s="45"/>
      <c r="M125" s="208" t="s">
        <v>19</v>
      </c>
      <c r="N125" s="209" t="s">
        <v>42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0.255</v>
      </c>
      <c r="T125" s="211">
        <f>S125*H125</f>
        <v>26.985375000000001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132</v>
      </c>
      <c r="AT125" s="212" t="s">
        <v>128</v>
      </c>
      <c r="AU125" s="212" t="s">
        <v>81</v>
      </c>
      <c r="AY125" s="18" t="s">
        <v>126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79</v>
      </c>
      <c r="BK125" s="213">
        <f>ROUND(I125*H125,2)</f>
        <v>0</v>
      </c>
      <c r="BL125" s="18" t="s">
        <v>132</v>
      </c>
      <c r="BM125" s="212" t="s">
        <v>181</v>
      </c>
    </row>
    <row r="126" s="2" customFormat="1">
      <c r="A126" s="39"/>
      <c r="B126" s="40"/>
      <c r="C126" s="41"/>
      <c r="D126" s="214" t="s">
        <v>139</v>
      </c>
      <c r="E126" s="41"/>
      <c r="F126" s="215" t="s">
        <v>182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139</v>
      </c>
      <c r="AU126" s="18" t="s">
        <v>81</v>
      </c>
    </row>
    <row r="127" s="2" customFormat="1">
      <c r="A127" s="39"/>
      <c r="B127" s="40"/>
      <c r="C127" s="41"/>
      <c r="D127" s="221" t="s">
        <v>183</v>
      </c>
      <c r="E127" s="41"/>
      <c r="F127" s="252" t="s">
        <v>184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183</v>
      </c>
      <c r="AU127" s="18" t="s">
        <v>81</v>
      </c>
    </row>
    <row r="128" s="14" customFormat="1">
      <c r="A128" s="14"/>
      <c r="B128" s="231"/>
      <c r="C128" s="232"/>
      <c r="D128" s="221" t="s">
        <v>141</v>
      </c>
      <c r="E128" s="233" t="s">
        <v>19</v>
      </c>
      <c r="F128" s="234" t="s">
        <v>185</v>
      </c>
      <c r="G128" s="232"/>
      <c r="H128" s="233" t="s">
        <v>19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141</v>
      </c>
      <c r="AU128" s="240" t="s">
        <v>81</v>
      </c>
      <c r="AV128" s="14" t="s">
        <v>79</v>
      </c>
      <c r="AW128" s="14" t="s">
        <v>33</v>
      </c>
      <c r="AX128" s="14" t="s">
        <v>71</v>
      </c>
      <c r="AY128" s="240" t="s">
        <v>126</v>
      </c>
    </row>
    <row r="129" s="13" customFormat="1">
      <c r="A129" s="13"/>
      <c r="B129" s="219"/>
      <c r="C129" s="220"/>
      <c r="D129" s="221" t="s">
        <v>141</v>
      </c>
      <c r="E129" s="222" t="s">
        <v>19</v>
      </c>
      <c r="F129" s="223" t="s">
        <v>186</v>
      </c>
      <c r="G129" s="220"/>
      <c r="H129" s="224">
        <v>91.019999999999996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141</v>
      </c>
      <c r="AU129" s="230" t="s">
        <v>81</v>
      </c>
      <c r="AV129" s="13" t="s">
        <v>81</v>
      </c>
      <c r="AW129" s="13" t="s">
        <v>33</v>
      </c>
      <c r="AX129" s="13" t="s">
        <v>71</v>
      </c>
      <c r="AY129" s="230" t="s">
        <v>126</v>
      </c>
    </row>
    <row r="130" s="14" customFormat="1">
      <c r="A130" s="14"/>
      <c r="B130" s="231"/>
      <c r="C130" s="232"/>
      <c r="D130" s="221" t="s">
        <v>141</v>
      </c>
      <c r="E130" s="233" t="s">
        <v>19</v>
      </c>
      <c r="F130" s="234" t="s">
        <v>187</v>
      </c>
      <c r="G130" s="232"/>
      <c r="H130" s="233" t="s">
        <v>19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141</v>
      </c>
      <c r="AU130" s="240" t="s">
        <v>81</v>
      </c>
      <c r="AV130" s="14" t="s">
        <v>79</v>
      </c>
      <c r="AW130" s="14" t="s">
        <v>33</v>
      </c>
      <c r="AX130" s="14" t="s">
        <v>71</v>
      </c>
      <c r="AY130" s="240" t="s">
        <v>126</v>
      </c>
    </row>
    <row r="131" s="13" customFormat="1">
      <c r="A131" s="13"/>
      <c r="B131" s="219"/>
      <c r="C131" s="220"/>
      <c r="D131" s="221" t="s">
        <v>141</v>
      </c>
      <c r="E131" s="222" t="s">
        <v>19</v>
      </c>
      <c r="F131" s="223" t="s">
        <v>188</v>
      </c>
      <c r="G131" s="220"/>
      <c r="H131" s="224">
        <v>14.805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141</v>
      </c>
      <c r="AU131" s="230" t="s">
        <v>81</v>
      </c>
      <c r="AV131" s="13" t="s">
        <v>81</v>
      </c>
      <c r="AW131" s="13" t="s">
        <v>33</v>
      </c>
      <c r="AX131" s="13" t="s">
        <v>71</v>
      </c>
      <c r="AY131" s="230" t="s">
        <v>126</v>
      </c>
    </row>
    <row r="132" s="15" customFormat="1">
      <c r="A132" s="15"/>
      <c r="B132" s="241"/>
      <c r="C132" s="242"/>
      <c r="D132" s="221" t="s">
        <v>141</v>
      </c>
      <c r="E132" s="243" t="s">
        <v>19</v>
      </c>
      <c r="F132" s="244" t="s">
        <v>172</v>
      </c>
      <c r="G132" s="242"/>
      <c r="H132" s="245">
        <v>105.825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1" t="s">
        <v>141</v>
      </c>
      <c r="AU132" s="251" t="s">
        <v>81</v>
      </c>
      <c r="AV132" s="15" t="s">
        <v>132</v>
      </c>
      <c r="AW132" s="15" t="s">
        <v>33</v>
      </c>
      <c r="AX132" s="15" t="s">
        <v>79</v>
      </c>
      <c r="AY132" s="251" t="s">
        <v>126</v>
      </c>
    </row>
    <row r="133" s="2" customFormat="1" ht="66.75" customHeight="1">
      <c r="A133" s="39"/>
      <c r="B133" s="40"/>
      <c r="C133" s="201" t="s">
        <v>189</v>
      </c>
      <c r="D133" s="201" t="s">
        <v>128</v>
      </c>
      <c r="E133" s="202" t="s">
        <v>190</v>
      </c>
      <c r="F133" s="203" t="s">
        <v>191</v>
      </c>
      <c r="G133" s="204" t="s">
        <v>136</v>
      </c>
      <c r="H133" s="205">
        <v>105.825</v>
      </c>
      <c r="I133" s="206"/>
      <c r="J133" s="207">
        <f>ROUND(I133*H133,2)</f>
        <v>0</v>
      </c>
      <c r="K133" s="203" t="s">
        <v>137</v>
      </c>
      <c r="L133" s="45"/>
      <c r="M133" s="208" t="s">
        <v>19</v>
      </c>
      <c r="N133" s="209" t="s">
        <v>42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0.44</v>
      </c>
      <c r="T133" s="211">
        <f>S133*H133</f>
        <v>46.563000000000002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132</v>
      </c>
      <c r="AT133" s="212" t="s">
        <v>128</v>
      </c>
      <c r="AU133" s="212" t="s">
        <v>81</v>
      </c>
      <c r="AY133" s="18" t="s">
        <v>126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79</v>
      </c>
      <c r="BK133" s="213">
        <f>ROUND(I133*H133,2)</f>
        <v>0</v>
      </c>
      <c r="BL133" s="18" t="s">
        <v>132</v>
      </c>
      <c r="BM133" s="212" t="s">
        <v>192</v>
      </c>
    </row>
    <row r="134" s="2" customFormat="1">
      <c r="A134" s="39"/>
      <c r="B134" s="40"/>
      <c r="C134" s="41"/>
      <c r="D134" s="214" t="s">
        <v>139</v>
      </c>
      <c r="E134" s="41"/>
      <c r="F134" s="215" t="s">
        <v>193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139</v>
      </c>
      <c r="AU134" s="18" t="s">
        <v>81</v>
      </c>
    </row>
    <row r="135" s="2" customFormat="1" ht="16.5" customHeight="1">
      <c r="A135" s="39"/>
      <c r="B135" s="40"/>
      <c r="C135" s="201" t="s">
        <v>194</v>
      </c>
      <c r="D135" s="201" t="s">
        <v>128</v>
      </c>
      <c r="E135" s="202" t="s">
        <v>195</v>
      </c>
      <c r="F135" s="203" t="s">
        <v>196</v>
      </c>
      <c r="G135" s="204" t="s">
        <v>197</v>
      </c>
      <c r="H135" s="205">
        <v>29.178999999999998</v>
      </c>
      <c r="I135" s="206"/>
      <c r="J135" s="207">
        <f>ROUND(I135*H135,2)</f>
        <v>0</v>
      </c>
      <c r="K135" s="203" t="s">
        <v>137</v>
      </c>
      <c r="L135" s="45"/>
      <c r="M135" s="208" t="s">
        <v>19</v>
      </c>
      <c r="N135" s="209" t="s">
        <v>42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2</v>
      </c>
      <c r="T135" s="211">
        <f>S135*H135</f>
        <v>58.357999999999997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132</v>
      </c>
      <c r="AT135" s="212" t="s">
        <v>128</v>
      </c>
      <c r="AU135" s="212" t="s">
        <v>81</v>
      </c>
      <c r="AY135" s="18" t="s">
        <v>126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79</v>
      </c>
      <c r="BK135" s="213">
        <f>ROUND(I135*H135,2)</f>
        <v>0</v>
      </c>
      <c r="BL135" s="18" t="s">
        <v>132</v>
      </c>
      <c r="BM135" s="212" t="s">
        <v>198</v>
      </c>
    </row>
    <row r="136" s="2" customFormat="1">
      <c r="A136" s="39"/>
      <c r="B136" s="40"/>
      <c r="C136" s="41"/>
      <c r="D136" s="214" t="s">
        <v>139</v>
      </c>
      <c r="E136" s="41"/>
      <c r="F136" s="215" t="s">
        <v>199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139</v>
      </c>
      <c r="AU136" s="18" t="s">
        <v>81</v>
      </c>
    </row>
    <row r="137" s="2" customFormat="1">
      <c r="A137" s="39"/>
      <c r="B137" s="40"/>
      <c r="C137" s="41"/>
      <c r="D137" s="221" t="s">
        <v>183</v>
      </c>
      <c r="E137" s="41"/>
      <c r="F137" s="252" t="s">
        <v>200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183</v>
      </c>
      <c r="AU137" s="18" t="s">
        <v>81</v>
      </c>
    </row>
    <row r="138" s="14" customFormat="1">
      <c r="A138" s="14"/>
      <c r="B138" s="231"/>
      <c r="C138" s="232"/>
      <c r="D138" s="221" t="s">
        <v>141</v>
      </c>
      <c r="E138" s="233" t="s">
        <v>19</v>
      </c>
      <c r="F138" s="234" t="s">
        <v>201</v>
      </c>
      <c r="G138" s="232"/>
      <c r="H138" s="233" t="s">
        <v>19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141</v>
      </c>
      <c r="AU138" s="240" t="s">
        <v>81</v>
      </c>
      <c r="AV138" s="14" t="s">
        <v>79</v>
      </c>
      <c r="AW138" s="14" t="s">
        <v>33</v>
      </c>
      <c r="AX138" s="14" t="s">
        <v>71</v>
      </c>
      <c r="AY138" s="240" t="s">
        <v>126</v>
      </c>
    </row>
    <row r="139" s="13" customFormat="1">
      <c r="A139" s="13"/>
      <c r="B139" s="219"/>
      <c r="C139" s="220"/>
      <c r="D139" s="221" t="s">
        <v>141</v>
      </c>
      <c r="E139" s="222" t="s">
        <v>19</v>
      </c>
      <c r="F139" s="223" t="s">
        <v>202</v>
      </c>
      <c r="G139" s="220"/>
      <c r="H139" s="224">
        <v>3.9060000000000001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141</v>
      </c>
      <c r="AU139" s="230" t="s">
        <v>81</v>
      </c>
      <c r="AV139" s="13" t="s">
        <v>81</v>
      </c>
      <c r="AW139" s="13" t="s">
        <v>33</v>
      </c>
      <c r="AX139" s="13" t="s">
        <v>71</v>
      </c>
      <c r="AY139" s="230" t="s">
        <v>126</v>
      </c>
    </row>
    <row r="140" s="13" customFormat="1">
      <c r="A140" s="13"/>
      <c r="B140" s="219"/>
      <c r="C140" s="220"/>
      <c r="D140" s="221" t="s">
        <v>141</v>
      </c>
      <c r="E140" s="222" t="s">
        <v>19</v>
      </c>
      <c r="F140" s="223" t="s">
        <v>203</v>
      </c>
      <c r="G140" s="220"/>
      <c r="H140" s="224">
        <v>4.5359999999999996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141</v>
      </c>
      <c r="AU140" s="230" t="s">
        <v>81</v>
      </c>
      <c r="AV140" s="13" t="s">
        <v>81</v>
      </c>
      <c r="AW140" s="13" t="s">
        <v>33</v>
      </c>
      <c r="AX140" s="13" t="s">
        <v>71</v>
      </c>
      <c r="AY140" s="230" t="s">
        <v>126</v>
      </c>
    </row>
    <row r="141" s="13" customFormat="1">
      <c r="A141" s="13"/>
      <c r="B141" s="219"/>
      <c r="C141" s="220"/>
      <c r="D141" s="221" t="s">
        <v>141</v>
      </c>
      <c r="E141" s="222" t="s">
        <v>19</v>
      </c>
      <c r="F141" s="223" t="s">
        <v>204</v>
      </c>
      <c r="G141" s="220"/>
      <c r="H141" s="224">
        <v>5.9349999999999996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141</v>
      </c>
      <c r="AU141" s="230" t="s">
        <v>81</v>
      </c>
      <c r="AV141" s="13" t="s">
        <v>81</v>
      </c>
      <c r="AW141" s="13" t="s">
        <v>33</v>
      </c>
      <c r="AX141" s="13" t="s">
        <v>71</v>
      </c>
      <c r="AY141" s="230" t="s">
        <v>126</v>
      </c>
    </row>
    <row r="142" s="13" customFormat="1">
      <c r="A142" s="13"/>
      <c r="B142" s="219"/>
      <c r="C142" s="220"/>
      <c r="D142" s="221" t="s">
        <v>141</v>
      </c>
      <c r="E142" s="222" t="s">
        <v>19</v>
      </c>
      <c r="F142" s="223" t="s">
        <v>205</v>
      </c>
      <c r="G142" s="220"/>
      <c r="H142" s="224">
        <v>5.5800000000000001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141</v>
      </c>
      <c r="AU142" s="230" t="s">
        <v>81</v>
      </c>
      <c r="AV142" s="13" t="s">
        <v>81</v>
      </c>
      <c r="AW142" s="13" t="s">
        <v>33</v>
      </c>
      <c r="AX142" s="13" t="s">
        <v>71</v>
      </c>
      <c r="AY142" s="230" t="s">
        <v>126</v>
      </c>
    </row>
    <row r="143" s="13" customFormat="1">
      <c r="A143" s="13"/>
      <c r="B143" s="219"/>
      <c r="C143" s="220"/>
      <c r="D143" s="221" t="s">
        <v>141</v>
      </c>
      <c r="E143" s="222" t="s">
        <v>19</v>
      </c>
      <c r="F143" s="223" t="s">
        <v>206</v>
      </c>
      <c r="G143" s="220"/>
      <c r="H143" s="224">
        <v>3.7850000000000001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141</v>
      </c>
      <c r="AU143" s="230" t="s">
        <v>81</v>
      </c>
      <c r="AV143" s="13" t="s">
        <v>81</v>
      </c>
      <c r="AW143" s="13" t="s">
        <v>33</v>
      </c>
      <c r="AX143" s="13" t="s">
        <v>71</v>
      </c>
      <c r="AY143" s="230" t="s">
        <v>126</v>
      </c>
    </row>
    <row r="144" s="14" customFormat="1">
      <c r="A144" s="14"/>
      <c r="B144" s="231"/>
      <c r="C144" s="232"/>
      <c r="D144" s="221" t="s">
        <v>141</v>
      </c>
      <c r="E144" s="233" t="s">
        <v>19</v>
      </c>
      <c r="F144" s="234" t="s">
        <v>207</v>
      </c>
      <c r="G144" s="232"/>
      <c r="H144" s="233" t="s">
        <v>19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141</v>
      </c>
      <c r="AU144" s="240" t="s">
        <v>81</v>
      </c>
      <c r="AV144" s="14" t="s">
        <v>79</v>
      </c>
      <c r="AW144" s="14" t="s">
        <v>33</v>
      </c>
      <c r="AX144" s="14" t="s">
        <v>71</v>
      </c>
      <c r="AY144" s="240" t="s">
        <v>126</v>
      </c>
    </row>
    <row r="145" s="13" customFormat="1">
      <c r="A145" s="13"/>
      <c r="B145" s="219"/>
      <c r="C145" s="220"/>
      <c r="D145" s="221" t="s">
        <v>141</v>
      </c>
      <c r="E145" s="222" t="s">
        <v>19</v>
      </c>
      <c r="F145" s="223" t="s">
        <v>81</v>
      </c>
      <c r="G145" s="220"/>
      <c r="H145" s="224">
        <v>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141</v>
      </c>
      <c r="AU145" s="230" t="s">
        <v>81</v>
      </c>
      <c r="AV145" s="13" t="s">
        <v>81</v>
      </c>
      <c r="AW145" s="13" t="s">
        <v>33</v>
      </c>
      <c r="AX145" s="13" t="s">
        <v>71</v>
      </c>
      <c r="AY145" s="230" t="s">
        <v>126</v>
      </c>
    </row>
    <row r="146" s="14" customFormat="1">
      <c r="A146" s="14"/>
      <c r="B146" s="231"/>
      <c r="C146" s="232"/>
      <c r="D146" s="221" t="s">
        <v>141</v>
      </c>
      <c r="E146" s="233" t="s">
        <v>19</v>
      </c>
      <c r="F146" s="234" t="s">
        <v>208</v>
      </c>
      <c r="G146" s="232"/>
      <c r="H146" s="233" t="s">
        <v>19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141</v>
      </c>
      <c r="AU146" s="240" t="s">
        <v>81</v>
      </c>
      <c r="AV146" s="14" t="s">
        <v>79</v>
      </c>
      <c r="AW146" s="14" t="s">
        <v>33</v>
      </c>
      <c r="AX146" s="14" t="s">
        <v>71</v>
      </c>
      <c r="AY146" s="240" t="s">
        <v>126</v>
      </c>
    </row>
    <row r="147" s="13" customFormat="1">
      <c r="A147" s="13"/>
      <c r="B147" s="219"/>
      <c r="C147" s="220"/>
      <c r="D147" s="221" t="s">
        <v>141</v>
      </c>
      <c r="E147" s="222" t="s">
        <v>19</v>
      </c>
      <c r="F147" s="223" t="s">
        <v>209</v>
      </c>
      <c r="G147" s="220"/>
      <c r="H147" s="224">
        <v>3.4369999999999998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141</v>
      </c>
      <c r="AU147" s="230" t="s">
        <v>81</v>
      </c>
      <c r="AV147" s="13" t="s">
        <v>81</v>
      </c>
      <c r="AW147" s="13" t="s">
        <v>33</v>
      </c>
      <c r="AX147" s="13" t="s">
        <v>71</v>
      </c>
      <c r="AY147" s="230" t="s">
        <v>126</v>
      </c>
    </row>
    <row r="148" s="15" customFormat="1">
      <c r="A148" s="15"/>
      <c r="B148" s="241"/>
      <c r="C148" s="242"/>
      <c r="D148" s="221" t="s">
        <v>141</v>
      </c>
      <c r="E148" s="243" t="s">
        <v>19</v>
      </c>
      <c r="F148" s="244" t="s">
        <v>172</v>
      </c>
      <c r="G148" s="242"/>
      <c r="H148" s="245">
        <v>29.178999999999998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1" t="s">
        <v>141</v>
      </c>
      <c r="AU148" s="251" t="s">
        <v>81</v>
      </c>
      <c r="AV148" s="15" t="s">
        <v>132</v>
      </c>
      <c r="AW148" s="15" t="s">
        <v>33</v>
      </c>
      <c r="AX148" s="15" t="s">
        <v>79</v>
      </c>
      <c r="AY148" s="251" t="s">
        <v>126</v>
      </c>
    </row>
    <row r="149" s="2" customFormat="1" ht="24.15" customHeight="1">
      <c r="A149" s="39"/>
      <c r="B149" s="40"/>
      <c r="C149" s="201" t="s">
        <v>210</v>
      </c>
      <c r="D149" s="201" t="s">
        <v>128</v>
      </c>
      <c r="E149" s="202" t="s">
        <v>211</v>
      </c>
      <c r="F149" s="203" t="s">
        <v>212</v>
      </c>
      <c r="G149" s="204" t="s">
        <v>197</v>
      </c>
      <c r="H149" s="205">
        <v>8.6799999999999997</v>
      </c>
      <c r="I149" s="206"/>
      <c r="J149" s="207">
        <f>ROUND(I149*H149,2)</f>
        <v>0</v>
      </c>
      <c r="K149" s="203" t="s">
        <v>137</v>
      </c>
      <c r="L149" s="45"/>
      <c r="M149" s="208" t="s">
        <v>19</v>
      </c>
      <c r="N149" s="209" t="s">
        <v>42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2.2000000000000002</v>
      </c>
      <c r="T149" s="211">
        <f>S149*H149</f>
        <v>19.096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2" t="s">
        <v>132</v>
      </c>
      <c r="AT149" s="212" t="s">
        <v>128</v>
      </c>
      <c r="AU149" s="212" t="s">
        <v>81</v>
      </c>
      <c r="AY149" s="18" t="s">
        <v>126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8" t="s">
        <v>79</v>
      </c>
      <c r="BK149" s="213">
        <f>ROUND(I149*H149,2)</f>
        <v>0</v>
      </c>
      <c r="BL149" s="18" t="s">
        <v>132</v>
      </c>
      <c r="BM149" s="212" t="s">
        <v>213</v>
      </c>
    </row>
    <row r="150" s="2" customFormat="1">
      <c r="A150" s="39"/>
      <c r="B150" s="40"/>
      <c r="C150" s="41"/>
      <c r="D150" s="214" t="s">
        <v>139</v>
      </c>
      <c r="E150" s="41"/>
      <c r="F150" s="215" t="s">
        <v>214</v>
      </c>
      <c r="G150" s="41"/>
      <c r="H150" s="41"/>
      <c r="I150" s="216"/>
      <c r="J150" s="41"/>
      <c r="K150" s="41"/>
      <c r="L150" s="45"/>
      <c r="M150" s="217"/>
      <c r="N150" s="21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139</v>
      </c>
      <c r="AU150" s="18" t="s">
        <v>81</v>
      </c>
    </row>
    <row r="151" s="2" customFormat="1">
      <c r="A151" s="39"/>
      <c r="B151" s="40"/>
      <c r="C151" s="41"/>
      <c r="D151" s="221" t="s">
        <v>183</v>
      </c>
      <c r="E151" s="41"/>
      <c r="F151" s="252" t="s">
        <v>215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183</v>
      </c>
      <c r="AU151" s="18" t="s">
        <v>81</v>
      </c>
    </row>
    <row r="152" s="14" customFormat="1">
      <c r="A152" s="14"/>
      <c r="B152" s="231"/>
      <c r="C152" s="232"/>
      <c r="D152" s="221" t="s">
        <v>141</v>
      </c>
      <c r="E152" s="233" t="s">
        <v>19</v>
      </c>
      <c r="F152" s="234" t="s">
        <v>216</v>
      </c>
      <c r="G152" s="232"/>
      <c r="H152" s="233" t="s">
        <v>19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141</v>
      </c>
      <c r="AU152" s="240" t="s">
        <v>81</v>
      </c>
      <c r="AV152" s="14" t="s">
        <v>79</v>
      </c>
      <c r="AW152" s="14" t="s">
        <v>33</v>
      </c>
      <c r="AX152" s="14" t="s">
        <v>71</v>
      </c>
      <c r="AY152" s="240" t="s">
        <v>126</v>
      </c>
    </row>
    <row r="153" s="13" customFormat="1">
      <c r="A153" s="13"/>
      <c r="B153" s="219"/>
      <c r="C153" s="220"/>
      <c r="D153" s="221" t="s">
        <v>141</v>
      </c>
      <c r="E153" s="222" t="s">
        <v>19</v>
      </c>
      <c r="F153" s="223" t="s">
        <v>217</v>
      </c>
      <c r="G153" s="220"/>
      <c r="H153" s="224">
        <v>0.73199999999999998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141</v>
      </c>
      <c r="AU153" s="230" t="s">
        <v>81</v>
      </c>
      <c r="AV153" s="13" t="s">
        <v>81</v>
      </c>
      <c r="AW153" s="13" t="s">
        <v>33</v>
      </c>
      <c r="AX153" s="13" t="s">
        <v>71</v>
      </c>
      <c r="AY153" s="230" t="s">
        <v>126</v>
      </c>
    </row>
    <row r="154" s="13" customFormat="1">
      <c r="A154" s="13"/>
      <c r="B154" s="219"/>
      <c r="C154" s="220"/>
      <c r="D154" s="221" t="s">
        <v>141</v>
      </c>
      <c r="E154" s="222" t="s">
        <v>19</v>
      </c>
      <c r="F154" s="223" t="s">
        <v>218</v>
      </c>
      <c r="G154" s="220"/>
      <c r="H154" s="224">
        <v>1.1279999999999999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141</v>
      </c>
      <c r="AU154" s="230" t="s">
        <v>81</v>
      </c>
      <c r="AV154" s="13" t="s">
        <v>81</v>
      </c>
      <c r="AW154" s="13" t="s">
        <v>33</v>
      </c>
      <c r="AX154" s="13" t="s">
        <v>71</v>
      </c>
      <c r="AY154" s="230" t="s">
        <v>126</v>
      </c>
    </row>
    <row r="155" s="13" customFormat="1">
      <c r="A155" s="13"/>
      <c r="B155" s="219"/>
      <c r="C155" s="220"/>
      <c r="D155" s="221" t="s">
        <v>141</v>
      </c>
      <c r="E155" s="222" t="s">
        <v>19</v>
      </c>
      <c r="F155" s="223" t="s">
        <v>219</v>
      </c>
      <c r="G155" s="220"/>
      <c r="H155" s="224">
        <v>0.10199999999999999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141</v>
      </c>
      <c r="AU155" s="230" t="s">
        <v>81</v>
      </c>
      <c r="AV155" s="13" t="s">
        <v>81</v>
      </c>
      <c r="AW155" s="13" t="s">
        <v>33</v>
      </c>
      <c r="AX155" s="13" t="s">
        <v>71</v>
      </c>
      <c r="AY155" s="230" t="s">
        <v>126</v>
      </c>
    </row>
    <row r="156" s="13" customFormat="1">
      <c r="A156" s="13"/>
      <c r="B156" s="219"/>
      <c r="C156" s="220"/>
      <c r="D156" s="221" t="s">
        <v>141</v>
      </c>
      <c r="E156" s="222" t="s">
        <v>19</v>
      </c>
      <c r="F156" s="223" t="s">
        <v>220</v>
      </c>
      <c r="G156" s="220"/>
      <c r="H156" s="224">
        <v>0.61899999999999999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141</v>
      </c>
      <c r="AU156" s="230" t="s">
        <v>81</v>
      </c>
      <c r="AV156" s="13" t="s">
        <v>81</v>
      </c>
      <c r="AW156" s="13" t="s">
        <v>33</v>
      </c>
      <c r="AX156" s="13" t="s">
        <v>71</v>
      </c>
      <c r="AY156" s="230" t="s">
        <v>126</v>
      </c>
    </row>
    <row r="157" s="13" customFormat="1">
      <c r="A157" s="13"/>
      <c r="B157" s="219"/>
      <c r="C157" s="220"/>
      <c r="D157" s="221" t="s">
        <v>141</v>
      </c>
      <c r="E157" s="222" t="s">
        <v>19</v>
      </c>
      <c r="F157" s="223" t="s">
        <v>221</v>
      </c>
      <c r="G157" s="220"/>
      <c r="H157" s="224">
        <v>3.5990000000000002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141</v>
      </c>
      <c r="AU157" s="230" t="s">
        <v>81</v>
      </c>
      <c r="AV157" s="13" t="s">
        <v>81</v>
      </c>
      <c r="AW157" s="13" t="s">
        <v>33</v>
      </c>
      <c r="AX157" s="13" t="s">
        <v>71</v>
      </c>
      <c r="AY157" s="230" t="s">
        <v>126</v>
      </c>
    </row>
    <row r="158" s="13" customFormat="1">
      <c r="A158" s="13"/>
      <c r="B158" s="219"/>
      <c r="C158" s="220"/>
      <c r="D158" s="221" t="s">
        <v>141</v>
      </c>
      <c r="E158" s="222" t="s">
        <v>19</v>
      </c>
      <c r="F158" s="223" t="s">
        <v>222</v>
      </c>
      <c r="G158" s="220"/>
      <c r="H158" s="224">
        <v>1.3320000000000001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141</v>
      </c>
      <c r="AU158" s="230" t="s">
        <v>81</v>
      </c>
      <c r="AV158" s="13" t="s">
        <v>81</v>
      </c>
      <c r="AW158" s="13" t="s">
        <v>33</v>
      </c>
      <c r="AX158" s="13" t="s">
        <v>71</v>
      </c>
      <c r="AY158" s="230" t="s">
        <v>126</v>
      </c>
    </row>
    <row r="159" s="14" customFormat="1">
      <c r="A159" s="14"/>
      <c r="B159" s="231"/>
      <c r="C159" s="232"/>
      <c r="D159" s="221" t="s">
        <v>141</v>
      </c>
      <c r="E159" s="233" t="s">
        <v>19</v>
      </c>
      <c r="F159" s="234" t="s">
        <v>208</v>
      </c>
      <c r="G159" s="232"/>
      <c r="H159" s="233" t="s">
        <v>19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141</v>
      </c>
      <c r="AU159" s="240" t="s">
        <v>81</v>
      </c>
      <c r="AV159" s="14" t="s">
        <v>79</v>
      </c>
      <c r="AW159" s="14" t="s">
        <v>33</v>
      </c>
      <c r="AX159" s="14" t="s">
        <v>71</v>
      </c>
      <c r="AY159" s="240" t="s">
        <v>126</v>
      </c>
    </row>
    <row r="160" s="13" customFormat="1">
      <c r="A160" s="13"/>
      <c r="B160" s="219"/>
      <c r="C160" s="220"/>
      <c r="D160" s="221" t="s">
        <v>141</v>
      </c>
      <c r="E160" s="222" t="s">
        <v>19</v>
      </c>
      <c r="F160" s="223" t="s">
        <v>223</v>
      </c>
      <c r="G160" s="220"/>
      <c r="H160" s="224">
        <v>1.1679999999999999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141</v>
      </c>
      <c r="AU160" s="230" t="s">
        <v>81</v>
      </c>
      <c r="AV160" s="13" t="s">
        <v>81</v>
      </c>
      <c r="AW160" s="13" t="s">
        <v>33</v>
      </c>
      <c r="AX160" s="13" t="s">
        <v>71</v>
      </c>
      <c r="AY160" s="230" t="s">
        <v>126</v>
      </c>
    </row>
    <row r="161" s="15" customFormat="1">
      <c r="A161" s="15"/>
      <c r="B161" s="241"/>
      <c r="C161" s="242"/>
      <c r="D161" s="221" t="s">
        <v>141</v>
      </c>
      <c r="E161" s="243" t="s">
        <v>19</v>
      </c>
      <c r="F161" s="244" t="s">
        <v>172</v>
      </c>
      <c r="G161" s="242"/>
      <c r="H161" s="245">
        <v>8.6799999999999997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1" t="s">
        <v>141</v>
      </c>
      <c r="AU161" s="251" t="s">
        <v>81</v>
      </c>
      <c r="AV161" s="15" t="s">
        <v>132</v>
      </c>
      <c r="AW161" s="15" t="s">
        <v>33</v>
      </c>
      <c r="AX161" s="15" t="s">
        <v>79</v>
      </c>
      <c r="AY161" s="251" t="s">
        <v>126</v>
      </c>
    </row>
    <row r="162" s="2" customFormat="1" ht="37.8" customHeight="1">
      <c r="A162" s="39"/>
      <c r="B162" s="40"/>
      <c r="C162" s="201" t="s">
        <v>224</v>
      </c>
      <c r="D162" s="201" t="s">
        <v>128</v>
      </c>
      <c r="E162" s="202" t="s">
        <v>225</v>
      </c>
      <c r="F162" s="203" t="s">
        <v>226</v>
      </c>
      <c r="G162" s="204" t="s">
        <v>197</v>
      </c>
      <c r="H162" s="205">
        <v>9.5879999999999992</v>
      </c>
      <c r="I162" s="206"/>
      <c r="J162" s="207">
        <f>ROUND(I162*H162,2)</f>
        <v>0</v>
      </c>
      <c r="K162" s="203" t="s">
        <v>137</v>
      </c>
      <c r="L162" s="45"/>
      <c r="M162" s="208" t="s">
        <v>19</v>
      </c>
      <c r="N162" s="209" t="s">
        <v>42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1.95</v>
      </c>
      <c r="T162" s="211">
        <f>S162*H162</f>
        <v>18.696599999999997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132</v>
      </c>
      <c r="AT162" s="212" t="s">
        <v>128</v>
      </c>
      <c r="AU162" s="212" t="s">
        <v>81</v>
      </c>
      <c r="AY162" s="18" t="s">
        <v>126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79</v>
      </c>
      <c r="BK162" s="213">
        <f>ROUND(I162*H162,2)</f>
        <v>0</v>
      </c>
      <c r="BL162" s="18" t="s">
        <v>132</v>
      </c>
      <c r="BM162" s="212" t="s">
        <v>227</v>
      </c>
    </row>
    <row r="163" s="2" customFormat="1">
      <c r="A163" s="39"/>
      <c r="B163" s="40"/>
      <c r="C163" s="41"/>
      <c r="D163" s="214" t="s">
        <v>139</v>
      </c>
      <c r="E163" s="41"/>
      <c r="F163" s="215" t="s">
        <v>228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139</v>
      </c>
      <c r="AU163" s="18" t="s">
        <v>81</v>
      </c>
    </row>
    <row r="164" s="14" customFormat="1">
      <c r="A164" s="14"/>
      <c r="B164" s="231"/>
      <c r="C164" s="232"/>
      <c r="D164" s="221" t="s">
        <v>141</v>
      </c>
      <c r="E164" s="233" t="s">
        <v>19</v>
      </c>
      <c r="F164" s="234" t="s">
        <v>229</v>
      </c>
      <c r="G164" s="232"/>
      <c r="H164" s="233" t="s">
        <v>19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141</v>
      </c>
      <c r="AU164" s="240" t="s">
        <v>81</v>
      </c>
      <c r="AV164" s="14" t="s">
        <v>79</v>
      </c>
      <c r="AW164" s="14" t="s">
        <v>33</v>
      </c>
      <c r="AX164" s="14" t="s">
        <v>71</v>
      </c>
      <c r="AY164" s="240" t="s">
        <v>126</v>
      </c>
    </row>
    <row r="165" s="13" customFormat="1">
      <c r="A165" s="13"/>
      <c r="B165" s="219"/>
      <c r="C165" s="220"/>
      <c r="D165" s="221" t="s">
        <v>141</v>
      </c>
      <c r="E165" s="222" t="s">
        <v>19</v>
      </c>
      <c r="F165" s="223" t="s">
        <v>230</v>
      </c>
      <c r="G165" s="220"/>
      <c r="H165" s="224">
        <v>0.36599999999999999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141</v>
      </c>
      <c r="AU165" s="230" t="s">
        <v>81</v>
      </c>
      <c r="AV165" s="13" t="s">
        <v>81</v>
      </c>
      <c r="AW165" s="13" t="s">
        <v>33</v>
      </c>
      <c r="AX165" s="13" t="s">
        <v>71</v>
      </c>
      <c r="AY165" s="230" t="s">
        <v>126</v>
      </c>
    </row>
    <row r="166" s="13" customFormat="1">
      <c r="A166" s="13"/>
      <c r="B166" s="219"/>
      <c r="C166" s="220"/>
      <c r="D166" s="221" t="s">
        <v>141</v>
      </c>
      <c r="E166" s="222" t="s">
        <v>19</v>
      </c>
      <c r="F166" s="223" t="s">
        <v>231</v>
      </c>
      <c r="G166" s="220"/>
      <c r="H166" s="224">
        <v>0.14299999999999999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141</v>
      </c>
      <c r="AU166" s="230" t="s">
        <v>81</v>
      </c>
      <c r="AV166" s="13" t="s">
        <v>81</v>
      </c>
      <c r="AW166" s="13" t="s">
        <v>33</v>
      </c>
      <c r="AX166" s="13" t="s">
        <v>71</v>
      </c>
      <c r="AY166" s="230" t="s">
        <v>126</v>
      </c>
    </row>
    <row r="167" s="13" customFormat="1">
      <c r="A167" s="13"/>
      <c r="B167" s="219"/>
      <c r="C167" s="220"/>
      <c r="D167" s="221" t="s">
        <v>141</v>
      </c>
      <c r="E167" s="222" t="s">
        <v>19</v>
      </c>
      <c r="F167" s="223" t="s">
        <v>232</v>
      </c>
      <c r="G167" s="220"/>
      <c r="H167" s="224">
        <v>0.050999999999999997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141</v>
      </c>
      <c r="AU167" s="230" t="s">
        <v>81</v>
      </c>
      <c r="AV167" s="13" t="s">
        <v>81</v>
      </c>
      <c r="AW167" s="13" t="s">
        <v>33</v>
      </c>
      <c r="AX167" s="13" t="s">
        <v>71</v>
      </c>
      <c r="AY167" s="230" t="s">
        <v>126</v>
      </c>
    </row>
    <row r="168" s="13" customFormat="1">
      <c r="A168" s="13"/>
      <c r="B168" s="219"/>
      <c r="C168" s="220"/>
      <c r="D168" s="221" t="s">
        <v>141</v>
      </c>
      <c r="E168" s="222" t="s">
        <v>19</v>
      </c>
      <c r="F168" s="223" t="s">
        <v>233</v>
      </c>
      <c r="G168" s="220"/>
      <c r="H168" s="224">
        <v>0.16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141</v>
      </c>
      <c r="AU168" s="230" t="s">
        <v>81</v>
      </c>
      <c r="AV168" s="13" t="s">
        <v>81</v>
      </c>
      <c r="AW168" s="13" t="s">
        <v>33</v>
      </c>
      <c r="AX168" s="13" t="s">
        <v>71</v>
      </c>
      <c r="AY168" s="230" t="s">
        <v>126</v>
      </c>
    </row>
    <row r="169" s="13" customFormat="1">
      <c r="A169" s="13"/>
      <c r="B169" s="219"/>
      <c r="C169" s="220"/>
      <c r="D169" s="221" t="s">
        <v>141</v>
      </c>
      <c r="E169" s="222" t="s">
        <v>19</v>
      </c>
      <c r="F169" s="223" t="s">
        <v>234</v>
      </c>
      <c r="G169" s="220"/>
      <c r="H169" s="224">
        <v>0.46500000000000002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141</v>
      </c>
      <c r="AU169" s="230" t="s">
        <v>81</v>
      </c>
      <c r="AV169" s="13" t="s">
        <v>81</v>
      </c>
      <c r="AW169" s="13" t="s">
        <v>33</v>
      </c>
      <c r="AX169" s="13" t="s">
        <v>71</v>
      </c>
      <c r="AY169" s="230" t="s">
        <v>126</v>
      </c>
    </row>
    <row r="170" s="13" customFormat="1">
      <c r="A170" s="13"/>
      <c r="B170" s="219"/>
      <c r="C170" s="220"/>
      <c r="D170" s="221" t="s">
        <v>141</v>
      </c>
      <c r="E170" s="222" t="s">
        <v>19</v>
      </c>
      <c r="F170" s="223" t="s">
        <v>235</v>
      </c>
      <c r="G170" s="220"/>
      <c r="H170" s="224">
        <v>0.16900000000000001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141</v>
      </c>
      <c r="AU170" s="230" t="s">
        <v>81</v>
      </c>
      <c r="AV170" s="13" t="s">
        <v>81</v>
      </c>
      <c r="AW170" s="13" t="s">
        <v>33</v>
      </c>
      <c r="AX170" s="13" t="s">
        <v>71</v>
      </c>
      <c r="AY170" s="230" t="s">
        <v>126</v>
      </c>
    </row>
    <row r="171" s="14" customFormat="1">
      <c r="A171" s="14"/>
      <c r="B171" s="231"/>
      <c r="C171" s="232"/>
      <c r="D171" s="221" t="s">
        <v>141</v>
      </c>
      <c r="E171" s="233" t="s">
        <v>19</v>
      </c>
      <c r="F171" s="234" t="s">
        <v>236</v>
      </c>
      <c r="G171" s="232"/>
      <c r="H171" s="233" t="s">
        <v>19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141</v>
      </c>
      <c r="AU171" s="240" t="s">
        <v>81</v>
      </c>
      <c r="AV171" s="14" t="s">
        <v>79</v>
      </c>
      <c r="AW171" s="14" t="s">
        <v>33</v>
      </c>
      <c r="AX171" s="14" t="s">
        <v>71</v>
      </c>
      <c r="AY171" s="240" t="s">
        <v>126</v>
      </c>
    </row>
    <row r="172" s="13" customFormat="1">
      <c r="A172" s="13"/>
      <c r="B172" s="219"/>
      <c r="C172" s="220"/>
      <c r="D172" s="221" t="s">
        <v>141</v>
      </c>
      <c r="E172" s="222" t="s">
        <v>19</v>
      </c>
      <c r="F172" s="223" t="s">
        <v>237</v>
      </c>
      <c r="G172" s="220"/>
      <c r="H172" s="224">
        <v>3.4409999999999998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141</v>
      </c>
      <c r="AU172" s="230" t="s">
        <v>81</v>
      </c>
      <c r="AV172" s="13" t="s">
        <v>81</v>
      </c>
      <c r="AW172" s="13" t="s">
        <v>33</v>
      </c>
      <c r="AX172" s="13" t="s">
        <v>71</v>
      </c>
      <c r="AY172" s="230" t="s">
        <v>126</v>
      </c>
    </row>
    <row r="173" s="13" customFormat="1">
      <c r="A173" s="13"/>
      <c r="B173" s="219"/>
      <c r="C173" s="220"/>
      <c r="D173" s="221" t="s">
        <v>141</v>
      </c>
      <c r="E173" s="222" t="s">
        <v>19</v>
      </c>
      <c r="F173" s="223" t="s">
        <v>238</v>
      </c>
      <c r="G173" s="220"/>
      <c r="H173" s="224">
        <v>4.7930000000000001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141</v>
      </c>
      <c r="AU173" s="230" t="s">
        <v>81</v>
      </c>
      <c r="AV173" s="13" t="s">
        <v>81</v>
      </c>
      <c r="AW173" s="13" t="s">
        <v>33</v>
      </c>
      <c r="AX173" s="13" t="s">
        <v>71</v>
      </c>
      <c r="AY173" s="230" t="s">
        <v>126</v>
      </c>
    </row>
    <row r="174" s="15" customFormat="1">
      <c r="A174" s="15"/>
      <c r="B174" s="241"/>
      <c r="C174" s="242"/>
      <c r="D174" s="221" t="s">
        <v>141</v>
      </c>
      <c r="E174" s="243" t="s">
        <v>19</v>
      </c>
      <c r="F174" s="244" t="s">
        <v>172</v>
      </c>
      <c r="G174" s="242"/>
      <c r="H174" s="245">
        <v>9.5879999999999992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1" t="s">
        <v>141</v>
      </c>
      <c r="AU174" s="251" t="s">
        <v>81</v>
      </c>
      <c r="AV174" s="15" t="s">
        <v>132</v>
      </c>
      <c r="AW174" s="15" t="s">
        <v>33</v>
      </c>
      <c r="AX174" s="15" t="s">
        <v>79</v>
      </c>
      <c r="AY174" s="251" t="s">
        <v>126</v>
      </c>
    </row>
    <row r="175" s="2" customFormat="1" ht="24.15" customHeight="1">
      <c r="A175" s="39"/>
      <c r="B175" s="40"/>
      <c r="C175" s="201" t="s">
        <v>239</v>
      </c>
      <c r="D175" s="201" t="s">
        <v>128</v>
      </c>
      <c r="E175" s="202" t="s">
        <v>240</v>
      </c>
      <c r="F175" s="203" t="s">
        <v>241</v>
      </c>
      <c r="G175" s="204" t="s">
        <v>242</v>
      </c>
      <c r="H175" s="205">
        <v>2</v>
      </c>
      <c r="I175" s="206"/>
      <c r="J175" s="207">
        <f>ROUND(I175*H175,2)</f>
        <v>0</v>
      </c>
      <c r="K175" s="203" t="s">
        <v>137</v>
      </c>
      <c r="L175" s="45"/>
      <c r="M175" s="208" t="s">
        <v>19</v>
      </c>
      <c r="N175" s="209" t="s">
        <v>42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0.28499999999999998</v>
      </c>
      <c r="T175" s="211">
        <f>S175*H175</f>
        <v>0.56999999999999995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132</v>
      </c>
      <c r="AT175" s="212" t="s">
        <v>128</v>
      </c>
      <c r="AU175" s="212" t="s">
        <v>81</v>
      </c>
      <c r="AY175" s="18" t="s">
        <v>126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79</v>
      </c>
      <c r="BK175" s="213">
        <f>ROUND(I175*H175,2)</f>
        <v>0</v>
      </c>
      <c r="BL175" s="18" t="s">
        <v>132</v>
      </c>
      <c r="BM175" s="212" t="s">
        <v>243</v>
      </c>
    </row>
    <row r="176" s="2" customFormat="1">
      <c r="A176" s="39"/>
      <c r="B176" s="40"/>
      <c r="C176" s="41"/>
      <c r="D176" s="214" t="s">
        <v>139</v>
      </c>
      <c r="E176" s="41"/>
      <c r="F176" s="215" t="s">
        <v>244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139</v>
      </c>
      <c r="AU176" s="18" t="s">
        <v>81</v>
      </c>
    </row>
    <row r="177" s="2" customFormat="1" ht="33" customHeight="1">
      <c r="A177" s="39"/>
      <c r="B177" s="40"/>
      <c r="C177" s="201" t="s">
        <v>8</v>
      </c>
      <c r="D177" s="201" t="s">
        <v>128</v>
      </c>
      <c r="E177" s="202" t="s">
        <v>245</v>
      </c>
      <c r="F177" s="203" t="s">
        <v>246</v>
      </c>
      <c r="G177" s="204" t="s">
        <v>242</v>
      </c>
      <c r="H177" s="205">
        <v>11</v>
      </c>
      <c r="I177" s="206"/>
      <c r="J177" s="207">
        <f>ROUND(I177*H177,2)</f>
        <v>0</v>
      </c>
      <c r="K177" s="203" t="s">
        <v>137</v>
      </c>
      <c r="L177" s="45"/>
      <c r="M177" s="208" t="s">
        <v>19</v>
      </c>
      <c r="N177" s="209" t="s">
        <v>42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0.16500000000000001</v>
      </c>
      <c r="T177" s="211">
        <f>S177*H177</f>
        <v>1.8150000000000002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132</v>
      </c>
      <c r="AT177" s="212" t="s">
        <v>128</v>
      </c>
      <c r="AU177" s="212" t="s">
        <v>81</v>
      </c>
      <c r="AY177" s="18" t="s">
        <v>126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79</v>
      </c>
      <c r="BK177" s="213">
        <f>ROUND(I177*H177,2)</f>
        <v>0</v>
      </c>
      <c r="BL177" s="18" t="s">
        <v>132</v>
      </c>
      <c r="BM177" s="212" t="s">
        <v>247</v>
      </c>
    </row>
    <row r="178" s="2" customFormat="1">
      <c r="A178" s="39"/>
      <c r="B178" s="40"/>
      <c r="C178" s="41"/>
      <c r="D178" s="214" t="s">
        <v>139</v>
      </c>
      <c r="E178" s="41"/>
      <c r="F178" s="215" t="s">
        <v>248</v>
      </c>
      <c r="G178" s="41"/>
      <c r="H178" s="41"/>
      <c r="I178" s="216"/>
      <c r="J178" s="41"/>
      <c r="K178" s="41"/>
      <c r="L178" s="45"/>
      <c r="M178" s="217"/>
      <c r="N178" s="21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139</v>
      </c>
      <c r="AU178" s="18" t="s">
        <v>81</v>
      </c>
    </row>
    <row r="179" s="2" customFormat="1" ht="49.05" customHeight="1">
      <c r="A179" s="39"/>
      <c r="B179" s="40"/>
      <c r="C179" s="201" t="s">
        <v>249</v>
      </c>
      <c r="D179" s="201" t="s">
        <v>128</v>
      </c>
      <c r="E179" s="202" t="s">
        <v>250</v>
      </c>
      <c r="F179" s="203" t="s">
        <v>251</v>
      </c>
      <c r="G179" s="204" t="s">
        <v>252</v>
      </c>
      <c r="H179" s="205">
        <v>16.690000000000001</v>
      </c>
      <c r="I179" s="206"/>
      <c r="J179" s="207">
        <f>ROUND(I179*H179,2)</f>
        <v>0</v>
      </c>
      <c r="K179" s="203" t="s">
        <v>137</v>
      </c>
      <c r="L179" s="45"/>
      <c r="M179" s="208" t="s">
        <v>19</v>
      </c>
      <c r="N179" s="209" t="s">
        <v>42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0.059999999999999998</v>
      </c>
      <c r="T179" s="211">
        <f>S179*H179</f>
        <v>1.0014000000000001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132</v>
      </c>
      <c r="AT179" s="212" t="s">
        <v>128</v>
      </c>
      <c r="AU179" s="212" t="s">
        <v>81</v>
      </c>
      <c r="AY179" s="18" t="s">
        <v>126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79</v>
      </c>
      <c r="BK179" s="213">
        <f>ROUND(I179*H179,2)</f>
        <v>0</v>
      </c>
      <c r="BL179" s="18" t="s">
        <v>132</v>
      </c>
      <c r="BM179" s="212" t="s">
        <v>253</v>
      </c>
    </row>
    <row r="180" s="2" customFormat="1">
      <c r="A180" s="39"/>
      <c r="B180" s="40"/>
      <c r="C180" s="41"/>
      <c r="D180" s="214" t="s">
        <v>139</v>
      </c>
      <c r="E180" s="41"/>
      <c r="F180" s="215" t="s">
        <v>254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139</v>
      </c>
      <c r="AU180" s="18" t="s">
        <v>81</v>
      </c>
    </row>
    <row r="181" s="13" customFormat="1">
      <c r="A181" s="13"/>
      <c r="B181" s="219"/>
      <c r="C181" s="220"/>
      <c r="D181" s="221" t="s">
        <v>141</v>
      </c>
      <c r="E181" s="222" t="s">
        <v>19</v>
      </c>
      <c r="F181" s="223" t="s">
        <v>255</v>
      </c>
      <c r="G181" s="220"/>
      <c r="H181" s="224">
        <v>16.690000000000001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141</v>
      </c>
      <c r="AU181" s="230" t="s">
        <v>81</v>
      </c>
      <c r="AV181" s="13" t="s">
        <v>81</v>
      </c>
      <c r="AW181" s="13" t="s">
        <v>33</v>
      </c>
      <c r="AX181" s="13" t="s">
        <v>71</v>
      </c>
      <c r="AY181" s="230" t="s">
        <v>126</v>
      </c>
    </row>
    <row r="182" s="15" customFormat="1">
      <c r="A182" s="15"/>
      <c r="B182" s="241"/>
      <c r="C182" s="242"/>
      <c r="D182" s="221" t="s">
        <v>141</v>
      </c>
      <c r="E182" s="243" t="s">
        <v>19</v>
      </c>
      <c r="F182" s="244" t="s">
        <v>172</v>
      </c>
      <c r="G182" s="242"/>
      <c r="H182" s="245">
        <v>16.690000000000001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1" t="s">
        <v>141</v>
      </c>
      <c r="AU182" s="251" t="s">
        <v>81</v>
      </c>
      <c r="AV182" s="15" t="s">
        <v>132</v>
      </c>
      <c r="AW182" s="15" t="s">
        <v>33</v>
      </c>
      <c r="AX182" s="15" t="s">
        <v>79</v>
      </c>
      <c r="AY182" s="251" t="s">
        <v>126</v>
      </c>
    </row>
    <row r="183" s="2" customFormat="1" ht="44.25" customHeight="1">
      <c r="A183" s="39"/>
      <c r="B183" s="40"/>
      <c r="C183" s="201" t="s">
        <v>256</v>
      </c>
      <c r="D183" s="201" t="s">
        <v>128</v>
      </c>
      <c r="E183" s="202" t="s">
        <v>257</v>
      </c>
      <c r="F183" s="203" t="s">
        <v>258</v>
      </c>
      <c r="G183" s="204" t="s">
        <v>136</v>
      </c>
      <c r="H183" s="205">
        <v>24.518999999999998</v>
      </c>
      <c r="I183" s="206"/>
      <c r="J183" s="207">
        <f>ROUND(I183*H183,2)</f>
        <v>0</v>
      </c>
      <c r="K183" s="203" t="s">
        <v>137</v>
      </c>
      <c r="L183" s="45"/>
      <c r="M183" s="208" t="s">
        <v>19</v>
      </c>
      <c r="N183" s="209" t="s">
        <v>42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0.058999999999999997</v>
      </c>
      <c r="T183" s="211">
        <f>S183*H183</f>
        <v>1.4466209999999999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132</v>
      </c>
      <c r="AT183" s="212" t="s">
        <v>128</v>
      </c>
      <c r="AU183" s="212" t="s">
        <v>81</v>
      </c>
      <c r="AY183" s="18" t="s">
        <v>126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79</v>
      </c>
      <c r="BK183" s="213">
        <f>ROUND(I183*H183,2)</f>
        <v>0</v>
      </c>
      <c r="BL183" s="18" t="s">
        <v>132</v>
      </c>
      <c r="BM183" s="212" t="s">
        <v>259</v>
      </c>
    </row>
    <row r="184" s="2" customFormat="1">
      <c r="A184" s="39"/>
      <c r="B184" s="40"/>
      <c r="C184" s="41"/>
      <c r="D184" s="214" t="s">
        <v>139</v>
      </c>
      <c r="E184" s="41"/>
      <c r="F184" s="215" t="s">
        <v>260</v>
      </c>
      <c r="G184" s="41"/>
      <c r="H184" s="41"/>
      <c r="I184" s="216"/>
      <c r="J184" s="41"/>
      <c r="K184" s="41"/>
      <c r="L184" s="45"/>
      <c r="M184" s="217"/>
      <c r="N184" s="21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139</v>
      </c>
      <c r="AU184" s="18" t="s">
        <v>81</v>
      </c>
    </row>
    <row r="185" s="14" customFormat="1">
      <c r="A185" s="14"/>
      <c r="B185" s="231"/>
      <c r="C185" s="232"/>
      <c r="D185" s="221" t="s">
        <v>141</v>
      </c>
      <c r="E185" s="233" t="s">
        <v>19</v>
      </c>
      <c r="F185" s="234" t="s">
        <v>261</v>
      </c>
      <c r="G185" s="232"/>
      <c r="H185" s="233" t="s">
        <v>19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141</v>
      </c>
      <c r="AU185" s="240" t="s">
        <v>81</v>
      </c>
      <c r="AV185" s="14" t="s">
        <v>79</v>
      </c>
      <c r="AW185" s="14" t="s">
        <v>33</v>
      </c>
      <c r="AX185" s="14" t="s">
        <v>71</v>
      </c>
      <c r="AY185" s="240" t="s">
        <v>126</v>
      </c>
    </row>
    <row r="186" s="13" customFormat="1">
      <c r="A186" s="13"/>
      <c r="B186" s="219"/>
      <c r="C186" s="220"/>
      <c r="D186" s="221" t="s">
        <v>141</v>
      </c>
      <c r="E186" s="222" t="s">
        <v>19</v>
      </c>
      <c r="F186" s="223" t="s">
        <v>262</v>
      </c>
      <c r="G186" s="220"/>
      <c r="H186" s="224">
        <v>24.518999999999998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141</v>
      </c>
      <c r="AU186" s="230" t="s">
        <v>81</v>
      </c>
      <c r="AV186" s="13" t="s">
        <v>81</v>
      </c>
      <c r="AW186" s="13" t="s">
        <v>33</v>
      </c>
      <c r="AX186" s="13" t="s">
        <v>79</v>
      </c>
      <c r="AY186" s="230" t="s">
        <v>126</v>
      </c>
    </row>
    <row r="187" s="12" customFormat="1" ht="22.8" customHeight="1">
      <c r="A187" s="12"/>
      <c r="B187" s="185"/>
      <c r="C187" s="186"/>
      <c r="D187" s="187" t="s">
        <v>70</v>
      </c>
      <c r="E187" s="199" t="s">
        <v>79</v>
      </c>
      <c r="F187" s="199" t="s">
        <v>263</v>
      </c>
      <c r="G187" s="186"/>
      <c r="H187" s="186"/>
      <c r="I187" s="189"/>
      <c r="J187" s="200">
        <f>BK187</f>
        <v>0</v>
      </c>
      <c r="K187" s="186"/>
      <c r="L187" s="191"/>
      <c r="M187" s="192"/>
      <c r="N187" s="193"/>
      <c r="O187" s="193"/>
      <c r="P187" s="194">
        <f>SUM(P188:P308)</f>
        <v>0</v>
      </c>
      <c r="Q187" s="193"/>
      <c r="R187" s="194">
        <f>SUM(R188:R308)</f>
        <v>241.34086000000002</v>
      </c>
      <c r="S187" s="193"/>
      <c r="T187" s="195">
        <f>SUM(T188:T308)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6" t="s">
        <v>79</v>
      </c>
      <c r="AT187" s="197" t="s">
        <v>70</v>
      </c>
      <c r="AU187" s="197" t="s">
        <v>79</v>
      </c>
      <c r="AY187" s="196" t="s">
        <v>126</v>
      </c>
      <c r="BK187" s="198">
        <f>SUM(BK188:BK308)</f>
        <v>0</v>
      </c>
    </row>
    <row r="188" s="2" customFormat="1" ht="24.15" customHeight="1">
      <c r="A188" s="39"/>
      <c r="B188" s="40"/>
      <c r="C188" s="201" t="s">
        <v>264</v>
      </c>
      <c r="D188" s="201" t="s">
        <v>128</v>
      </c>
      <c r="E188" s="202" t="s">
        <v>265</v>
      </c>
      <c r="F188" s="203" t="s">
        <v>266</v>
      </c>
      <c r="G188" s="204" t="s">
        <v>136</v>
      </c>
      <c r="H188" s="205">
        <v>127.19</v>
      </c>
      <c r="I188" s="206"/>
      <c r="J188" s="207">
        <f>ROUND(I188*H188,2)</f>
        <v>0</v>
      </c>
      <c r="K188" s="203" t="s">
        <v>137</v>
      </c>
      <c r="L188" s="45"/>
      <c r="M188" s="208" t="s">
        <v>19</v>
      </c>
      <c r="N188" s="209" t="s">
        <v>42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2" t="s">
        <v>132</v>
      </c>
      <c r="AT188" s="212" t="s">
        <v>128</v>
      </c>
      <c r="AU188" s="212" t="s">
        <v>81</v>
      </c>
      <c r="AY188" s="18" t="s">
        <v>126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8" t="s">
        <v>79</v>
      </c>
      <c r="BK188" s="213">
        <f>ROUND(I188*H188,2)</f>
        <v>0</v>
      </c>
      <c r="BL188" s="18" t="s">
        <v>132</v>
      </c>
      <c r="BM188" s="212" t="s">
        <v>267</v>
      </c>
    </row>
    <row r="189" s="2" customFormat="1">
      <c r="A189" s="39"/>
      <c r="B189" s="40"/>
      <c r="C189" s="41"/>
      <c r="D189" s="214" t="s">
        <v>139</v>
      </c>
      <c r="E189" s="41"/>
      <c r="F189" s="215" t="s">
        <v>268</v>
      </c>
      <c r="G189" s="41"/>
      <c r="H189" s="41"/>
      <c r="I189" s="216"/>
      <c r="J189" s="41"/>
      <c r="K189" s="41"/>
      <c r="L189" s="45"/>
      <c r="M189" s="217"/>
      <c r="N189" s="21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139</v>
      </c>
      <c r="AU189" s="18" t="s">
        <v>81</v>
      </c>
    </row>
    <row r="190" s="2" customFormat="1">
      <c r="A190" s="39"/>
      <c r="B190" s="40"/>
      <c r="C190" s="41"/>
      <c r="D190" s="221" t="s">
        <v>183</v>
      </c>
      <c r="E190" s="41"/>
      <c r="F190" s="252" t="s">
        <v>269</v>
      </c>
      <c r="G190" s="41"/>
      <c r="H190" s="41"/>
      <c r="I190" s="216"/>
      <c r="J190" s="41"/>
      <c r="K190" s="41"/>
      <c r="L190" s="45"/>
      <c r="M190" s="217"/>
      <c r="N190" s="21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183</v>
      </c>
      <c r="AU190" s="18" t="s">
        <v>81</v>
      </c>
    </row>
    <row r="191" s="14" customFormat="1">
      <c r="A191" s="14"/>
      <c r="B191" s="231"/>
      <c r="C191" s="232"/>
      <c r="D191" s="221" t="s">
        <v>141</v>
      </c>
      <c r="E191" s="233" t="s">
        <v>19</v>
      </c>
      <c r="F191" s="234" t="s">
        <v>270</v>
      </c>
      <c r="G191" s="232"/>
      <c r="H191" s="233" t="s">
        <v>19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141</v>
      </c>
      <c r="AU191" s="240" t="s">
        <v>81</v>
      </c>
      <c r="AV191" s="14" t="s">
        <v>79</v>
      </c>
      <c r="AW191" s="14" t="s">
        <v>33</v>
      </c>
      <c r="AX191" s="14" t="s">
        <v>71</v>
      </c>
      <c r="AY191" s="240" t="s">
        <v>126</v>
      </c>
    </row>
    <row r="192" s="13" customFormat="1">
      <c r="A192" s="13"/>
      <c r="B192" s="219"/>
      <c r="C192" s="220"/>
      <c r="D192" s="221" t="s">
        <v>141</v>
      </c>
      <c r="E192" s="222" t="s">
        <v>19</v>
      </c>
      <c r="F192" s="223" t="s">
        <v>271</v>
      </c>
      <c r="G192" s="220"/>
      <c r="H192" s="224">
        <v>127.19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141</v>
      </c>
      <c r="AU192" s="230" t="s">
        <v>81</v>
      </c>
      <c r="AV192" s="13" t="s">
        <v>81</v>
      </c>
      <c r="AW192" s="13" t="s">
        <v>33</v>
      </c>
      <c r="AX192" s="13" t="s">
        <v>79</v>
      </c>
      <c r="AY192" s="230" t="s">
        <v>126</v>
      </c>
    </row>
    <row r="193" s="2" customFormat="1" ht="33" customHeight="1">
      <c r="A193" s="39"/>
      <c r="B193" s="40"/>
      <c r="C193" s="201" t="s">
        <v>272</v>
      </c>
      <c r="D193" s="201" t="s">
        <v>128</v>
      </c>
      <c r="E193" s="202" t="s">
        <v>273</v>
      </c>
      <c r="F193" s="203" t="s">
        <v>274</v>
      </c>
      <c r="G193" s="204" t="s">
        <v>197</v>
      </c>
      <c r="H193" s="205">
        <v>162.262</v>
      </c>
      <c r="I193" s="206"/>
      <c r="J193" s="207">
        <f>ROUND(I193*H193,2)</f>
        <v>0</v>
      </c>
      <c r="K193" s="203" t="s">
        <v>137</v>
      </c>
      <c r="L193" s="45"/>
      <c r="M193" s="208" t="s">
        <v>19</v>
      </c>
      <c r="N193" s="209" t="s">
        <v>42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2" t="s">
        <v>132</v>
      </c>
      <c r="AT193" s="212" t="s">
        <v>128</v>
      </c>
      <c r="AU193" s="212" t="s">
        <v>81</v>
      </c>
      <c r="AY193" s="18" t="s">
        <v>126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8" t="s">
        <v>79</v>
      </c>
      <c r="BK193" s="213">
        <f>ROUND(I193*H193,2)</f>
        <v>0</v>
      </c>
      <c r="BL193" s="18" t="s">
        <v>132</v>
      </c>
      <c r="BM193" s="212" t="s">
        <v>275</v>
      </c>
    </row>
    <row r="194" s="2" customFormat="1">
      <c r="A194" s="39"/>
      <c r="B194" s="40"/>
      <c r="C194" s="41"/>
      <c r="D194" s="214" t="s">
        <v>139</v>
      </c>
      <c r="E194" s="41"/>
      <c r="F194" s="215" t="s">
        <v>276</v>
      </c>
      <c r="G194" s="41"/>
      <c r="H194" s="41"/>
      <c r="I194" s="216"/>
      <c r="J194" s="41"/>
      <c r="K194" s="41"/>
      <c r="L194" s="45"/>
      <c r="M194" s="217"/>
      <c r="N194" s="21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139</v>
      </c>
      <c r="AU194" s="18" t="s">
        <v>81</v>
      </c>
    </row>
    <row r="195" s="14" customFormat="1">
      <c r="A195" s="14"/>
      <c r="B195" s="231"/>
      <c r="C195" s="232"/>
      <c r="D195" s="221" t="s">
        <v>141</v>
      </c>
      <c r="E195" s="233" t="s">
        <v>19</v>
      </c>
      <c r="F195" s="234" t="s">
        <v>277</v>
      </c>
      <c r="G195" s="232"/>
      <c r="H195" s="233" t="s">
        <v>19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141</v>
      </c>
      <c r="AU195" s="240" t="s">
        <v>81</v>
      </c>
      <c r="AV195" s="14" t="s">
        <v>79</v>
      </c>
      <c r="AW195" s="14" t="s">
        <v>33</v>
      </c>
      <c r="AX195" s="14" t="s">
        <v>71</v>
      </c>
      <c r="AY195" s="240" t="s">
        <v>126</v>
      </c>
    </row>
    <row r="196" s="13" customFormat="1">
      <c r="A196" s="13"/>
      <c r="B196" s="219"/>
      <c r="C196" s="220"/>
      <c r="D196" s="221" t="s">
        <v>141</v>
      </c>
      <c r="E196" s="222" t="s">
        <v>19</v>
      </c>
      <c r="F196" s="223" t="s">
        <v>278</v>
      </c>
      <c r="G196" s="220"/>
      <c r="H196" s="224">
        <v>8.5050000000000008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141</v>
      </c>
      <c r="AU196" s="230" t="s">
        <v>81</v>
      </c>
      <c r="AV196" s="13" t="s">
        <v>81</v>
      </c>
      <c r="AW196" s="13" t="s">
        <v>33</v>
      </c>
      <c r="AX196" s="13" t="s">
        <v>71</v>
      </c>
      <c r="AY196" s="230" t="s">
        <v>126</v>
      </c>
    </row>
    <row r="197" s="13" customFormat="1">
      <c r="A197" s="13"/>
      <c r="B197" s="219"/>
      <c r="C197" s="220"/>
      <c r="D197" s="221" t="s">
        <v>141</v>
      </c>
      <c r="E197" s="222" t="s">
        <v>19</v>
      </c>
      <c r="F197" s="223" t="s">
        <v>279</v>
      </c>
      <c r="G197" s="220"/>
      <c r="H197" s="224">
        <v>7.6449999999999996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141</v>
      </c>
      <c r="AU197" s="230" t="s">
        <v>81</v>
      </c>
      <c r="AV197" s="13" t="s">
        <v>81</v>
      </c>
      <c r="AW197" s="13" t="s">
        <v>33</v>
      </c>
      <c r="AX197" s="13" t="s">
        <v>71</v>
      </c>
      <c r="AY197" s="230" t="s">
        <v>126</v>
      </c>
    </row>
    <row r="198" s="14" customFormat="1">
      <c r="A198" s="14"/>
      <c r="B198" s="231"/>
      <c r="C198" s="232"/>
      <c r="D198" s="221" t="s">
        <v>141</v>
      </c>
      <c r="E198" s="233" t="s">
        <v>19</v>
      </c>
      <c r="F198" s="234" t="s">
        <v>280</v>
      </c>
      <c r="G198" s="232"/>
      <c r="H198" s="233" t="s">
        <v>19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141</v>
      </c>
      <c r="AU198" s="240" t="s">
        <v>81</v>
      </c>
      <c r="AV198" s="14" t="s">
        <v>79</v>
      </c>
      <c r="AW198" s="14" t="s">
        <v>33</v>
      </c>
      <c r="AX198" s="14" t="s">
        <v>71</v>
      </c>
      <c r="AY198" s="240" t="s">
        <v>126</v>
      </c>
    </row>
    <row r="199" s="13" customFormat="1">
      <c r="A199" s="13"/>
      <c r="B199" s="219"/>
      <c r="C199" s="220"/>
      <c r="D199" s="221" t="s">
        <v>141</v>
      </c>
      <c r="E199" s="222" t="s">
        <v>19</v>
      </c>
      <c r="F199" s="223" t="s">
        <v>281</v>
      </c>
      <c r="G199" s="220"/>
      <c r="H199" s="224">
        <v>36.673999999999999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141</v>
      </c>
      <c r="AU199" s="230" t="s">
        <v>81</v>
      </c>
      <c r="AV199" s="13" t="s">
        <v>81</v>
      </c>
      <c r="AW199" s="13" t="s">
        <v>33</v>
      </c>
      <c r="AX199" s="13" t="s">
        <v>71</v>
      </c>
      <c r="AY199" s="230" t="s">
        <v>126</v>
      </c>
    </row>
    <row r="200" s="14" customFormat="1">
      <c r="A200" s="14"/>
      <c r="B200" s="231"/>
      <c r="C200" s="232"/>
      <c r="D200" s="221" t="s">
        <v>141</v>
      </c>
      <c r="E200" s="233" t="s">
        <v>19</v>
      </c>
      <c r="F200" s="234" t="s">
        <v>282</v>
      </c>
      <c r="G200" s="232"/>
      <c r="H200" s="233" t="s">
        <v>19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141</v>
      </c>
      <c r="AU200" s="240" t="s">
        <v>81</v>
      </c>
      <c r="AV200" s="14" t="s">
        <v>79</v>
      </c>
      <c r="AW200" s="14" t="s">
        <v>33</v>
      </c>
      <c r="AX200" s="14" t="s">
        <v>71</v>
      </c>
      <c r="AY200" s="240" t="s">
        <v>126</v>
      </c>
    </row>
    <row r="201" s="13" customFormat="1">
      <c r="A201" s="13"/>
      <c r="B201" s="219"/>
      <c r="C201" s="220"/>
      <c r="D201" s="221" t="s">
        <v>141</v>
      </c>
      <c r="E201" s="222" t="s">
        <v>19</v>
      </c>
      <c r="F201" s="223" t="s">
        <v>283</v>
      </c>
      <c r="G201" s="220"/>
      <c r="H201" s="224">
        <v>14.533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141</v>
      </c>
      <c r="AU201" s="230" t="s">
        <v>81</v>
      </c>
      <c r="AV201" s="13" t="s">
        <v>81</v>
      </c>
      <c r="AW201" s="13" t="s">
        <v>33</v>
      </c>
      <c r="AX201" s="13" t="s">
        <v>71</v>
      </c>
      <c r="AY201" s="230" t="s">
        <v>126</v>
      </c>
    </row>
    <row r="202" s="14" customFormat="1">
      <c r="A202" s="14"/>
      <c r="B202" s="231"/>
      <c r="C202" s="232"/>
      <c r="D202" s="221" t="s">
        <v>141</v>
      </c>
      <c r="E202" s="233" t="s">
        <v>19</v>
      </c>
      <c r="F202" s="234" t="s">
        <v>284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141</v>
      </c>
      <c r="AU202" s="240" t="s">
        <v>81</v>
      </c>
      <c r="AV202" s="14" t="s">
        <v>79</v>
      </c>
      <c r="AW202" s="14" t="s">
        <v>33</v>
      </c>
      <c r="AX202" s="14" t="s">
        <v>71</v>
      </c>
      <c r="AY202" s="240" t="s">
        <v>126</v>
      </c>
    </row>
    <row r="203" s="13" customFormat="1">
      <c r="A203" s="13"/>
      <c r="B203" s="219"/>
      <c r="C203" s="220"/>
      <c r="D203" s="221" t="s">
        <v>141</v>
      </c>
      <c r="E203" s="222" t="s">
        <v>19</v>
      </c>
      <c r="F203" s="223" t="s">
        <v>285</v>
      </c>
      <c r="G203" s="220"/>
      <c r="H203" s="224">
        <v>69.426000000000002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141</v>
      </c>
      <c r="AU203" s="230" t="s">
        <v>81</v>
      </c>
      <c r="AV203" s="13" t="s">
        <v>81</v>
      </c>
      <c r="AW203" s="13" t="s">
        <v>33</v>
      </c>
      <c r="AX203" s="13" t="s">
        <v>71</v>
      </c>
      <c r="AY203" s="230" t="s">
        <v>126</v>
      </c>
    </row>
    <row r="204" s="13" customFormat="1">
      <c r="A204" s="13"/>
      <c r="B204" s="219"/>
      <c r="C204" s="220"/>
      <c r="D204" s="221" t="s">
        <v>141</v>
      </c>
      <c r="E204" s="222" t="s">
        <v>19</v>
      </c>
      <c r="F204" s="223" t="s">
        <v>286</v>
      </c>
      <c r="G204" s="220"/>
      <c r="H204" s="224">
        <v>25.478999999999999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141</v>
      </c>
      <c r="AU204" s="230" t="s">
        <v>81</v>
      </c>
      <c r="AV204" s="13" t="s">
        <v>81</v>
      </c>
      <c r="AW204" s="13" t="s">
        <v>33</v>
      </c>
      <c r="AX204" s="13" t="s">
        <v>71</v>
      </c>
      <c r="AY204" s="230" t="s">
        <v>126</v>
      </c>
    </row>
    <row r="205" s="15" customFormat="1">
      <c r="A205" s="15"/>
      <c r="B205" s="241"/>
      <c r="C205" s="242"/>
      <c r="D205" s="221" t="s">
        <v>141</v>
      </c>
      <c r="E205" s="243" t="s">
        <v>19</v>
      </c>
      <c r="F205" s="244" t="s">
        <v>172</v>
      </c>
      <c r="G205" s="242"/>
      <c r="H205" s="245">
        <v>162.262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1" t="s">
        <v>141</v>
      </c>
      <c r="AU205" s="251" t="s">
        <v>81</v>
      </c>
      <c r="AV205" s="15" t="s">
        <v>132</v>
      </c>
      <c r="AW205" s="15" t="s">
        <v>33</v>
      </c>
      <c r="AX205" s="15" t="s">
        <v>79</v>
      </c>
      <c r="AY205" s="251" t="s">
        <v>126</v>
      </c>
    </row>
    <row r="206" s="2" customFormat="1" ht="44.25" customHeight="1">
      <c r="A206" s="39"/>
      <c r="B206" s="40"/>
      <c r="C206" s="201" t="s">
        <v>287</v>
      </c>
      <c r="D206" s="201" t="s">
        <v>128</v>
      </c>
      <c r="E206" s="202" t="s">
        <v>288</v>
      </c>
      <c r="F206" s="203" t="s">
        <v>289</v>
      </c>
      <c r="G206" s="204" t="s">
        <v>197</v>
      </c>
      <c r="H206" s="205">
        <v>13.582000000000001</v>
      </c>
      <c r="I206" s="206"/>
      <c r="J206" s="207">
        <f>ROUND(I206*H206,2)</f>
        <v>0</v>
      </c>
      <c r="K206" s="203" t="s">
        <v>137</v>
      </c>
      <c r="L206" s="45"/>
      <c r="M206" s="208" t="s">
        <v>19</v>
      </c>
      <c r="N206" s="209" t="s">
        <v>42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2" t="s">
        <v>132</v>
      </c>
      <c r="AT206" s="212" t="s">
        <v>128</v>
      </c>
      <c r="AU206" s="212" t="s">
        <v>81</v>
      </c>
      <c r="AY206" s="18" t="s">
        <v>126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8" t="s">
        <v>79</v>
      </c>
      <c r="BK206" s="213">
        <f>ROUND(I206*H206,2)</f>
        <v>0</v>
      </c>
      <c r="BL206" s="18" t="s">
        <v>132</v>
      </c>
      <c r="BM206" s="212" t="s">
        <v>290</v>
      </c>
    </row>
    <row r="207" s="2" customFormat="1">
      <c r="A207" s="39"/>
      <c r="B207" s="40"/>
      <c r="C207" s="41"/>
      <c r="D207" s="214" t="s">
        <v>139</v>
      </c>
      <c r="E207" s="41"/>
      <c r="F207" s="215" t="s">
        <v>291</v>
      </c>
      <c r="G207" s="41"/>
      <c r="H207" s="41"/>
      <c r="I207" s="216"/>
      <c r="J207" s="41"/>
      <c r="K207" s="41"/>
      <c r="L207" s="45"/>
      <c r="M207" s="217"/>
      <c r="N207" s="21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139</v>
      </c>
      <c r="AU207" s="18" t="s">
        <v>81</v>
      </c>
    </row>
    <row r="208" s="14" customFormat="1">
      <c r="A208" s="14"/>
      <c r="B208" s="231"/>
      <c r="C208" s="232"/>
      <c r="D208" s="221" t="s">
        <v>141</v>
      </c>
      <c r="E208" s="233" t="s">
        <v>19</v>
      </c>
      <c r="F208" s="234" t="s">
        <v>292</v>
      </c>
      <c r="G208" s="232"/>
      <c r="H208" s="233" t="s">
        <v>19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141</v>
      </c>
      <c r="AU208" s="240" t="s">
        <v>81</v>
      </c>
      <c r="AV208" s="14" t="s">
        <v>79</v>
      </c>
      <c r="AW208" s="14" t="s">
        <v>33</v>
      </c>
      <c r="AX208" s="14" t="s">
        <v>71</v>
      </c>
      <c r="AY208" s="240" t="s">
        <v>126</v>
      </c>
    </row>
    <row r="209" s="13" customFormat="1">
      <c r="A209" s="13"/>
      <c r="B209" s="219"/>
      <c r="C209" s="220"/>
      <c r="D209" s="221" t="s">
        <v>141</v>
      </c>
      <c r="E209" s="222" t="s">
        <v>19</v>
      </c>
      <c r="F209" s="223" t="s">
        <v>293</v>
      </c>
      <c r="G209" s="220"/>
      <c r="H209" s="224">
        <v>12.144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141</v>
      </c>
      <c r="AU209" s="230" t="s">
        <v>81</v>
      </c>
      <c r="AV209" s="13" t="s">
        <v>81</v>
      </c>
      <c r="AW209" s="13" t="s">
        <v>33</v>
      </c>
      <c r="AX209" s="13" t="s">
        <v>71</v>
      </c>
      <c r="AY209" s="230" t="s">
        <v>126</v>
      </c>
    </row>
    <row r="210" s="13" customFormat="1">
      <c r="A210" s="13"/>
      <c r="B210" s="219"/>
      <c r="C210" s="220"/>
      <c r="D210" s="221" t="s">
        <v>141</v>
      </c>
      <c r="E210" s="222" t="s">
        <v>19</v>
      </c>
      <c r="F210" s="223" t="s">
        <v>294</v>
      </c>
      <c r="G210" s="220"/>
      <c r="H210" s="224">
        <v>1.4379999999999999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141</v>
      </c>
      <c r="AU210" s="230" t="s">
        <v>81</v>
      </c>
      <c r="AV210" s="13" t="s">
        <v>81</v>
      </c>
      <c r="AW210" s="13" t="s">
        <v>33</v>
      </c>
      <c r="AX210" s="13" t="s">
        <v>71</v>
      </c>
      <c r="AY210" s="230" t="s">
        <v>126</v>
      </c>
    </row>
    <row r="211" s="15" customFormat="1">
      <c r="A211" s="15"/>
      <c r="B211" s="241"/>
      <c r="C211" s="242"/>
      <c r="D211" s="221" t="s">
        <v>141</v>
      </c>
      <c r="E211" s="243" t="s">
        <v>19</v>
      </c>
      <c r="F211" s="244" t="s">
        <v>172</v>
      </c>
      <c r="G211" s="242"/>
      <c r="H211" s="245">
        <v>13.582000000000001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1" t="s">
        <v>141</v>
      </c>
      <c r="AU211" s="251" t="s">
        <v>81</v>
      </c>
      <c r="AV211" s="15" t="s">
        <v>132</v>
      </c>
      <c r="AW211" s="15" t="s">
        <v>33</v>
      </c>
      <c r="AX211" s="15" t="s">
        <v>79</v>
      </c>
      <c r="AY211" s="251" t="s">
        <v>126</v>
      </c>
    </row>
    <row r="212" s="2" customFormat="1" ht="44.25" customHeight="1">
      <c r="A212" s="39"/>
      <c r="B212" s="40"/>
      <c r="C212" s="201" t="s">
        <v>7</v>
      </c>
      <c r="D212" s="201" t="s">
        <v>128</v>
      </c>
      <c r="E212" s="202" t="s">
        <v>288</v>
      </c>
      <c r="F212" s="203" t="s">
        <v>289</v>
      </c>
      <c r="G212" s="204" t="s">
        <v>197</v>
      </c>
      <c r="H212" s="205">
        <v>21.16</v>
      </c>
      <c r="I212" s="206"/>
      <c r="J212" s="207">
        <f>ROUND(I212*H212,2)</f>
        <v>0</v>
      </c>
      <c r="K212" s="203" t="s">
        <v>137</v>
      </c>
      <c r="L212" s="45"/>
      <c r="M212" s="208" t="s">
        <v>19</v>
      </c>
      <c r="N212" s="209" t="s">
        <v>42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2" t="s">
        <v>132</v>
      </c>
      <c r="AT212" s="212" t="s">
        <v>128</v>
      </c>
      <c r="AU212" s="212" t="s">
        <v>81</v>
      </c>
      <c r="AY212" s="18" t="s">
        <v>126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8" t="s">
        <v>79</v>
      </c>
      <c r="BK212" s="213">
        <f>ROUND(I212*H212,2)</f>
        <v>0</v>
      </c>
      <c r="BL212" s="18" t="s">
        <v>132</v>
      </c>
      <c r="BM212" s="212" t="s">
        <v>295</v>
      </c>
    </row>
    <row r="213" s="2" customFormat="1">
      <c r="A213" s="39"/>
      <c r="B213" s="40"/>
      <c r="C213" s="41"/>
      <c r="D213" s="214" t="s">
        <v>139</v>
      </c>
      <c r="E213" s="41"/>
      <c r="F213" s="215" t="s">
        <v>291</v>
      </c>
      <c r="G213" s="41"/>
      <c r="H213" s="41"/>
      <c r="I213" s="216"/>
      <c r="J213" s="41"/>
      <c r="K213" s="41"/>
      <c r="L213" s="45"/>
      <c r="M213" s="217"/>
      <c r="N213" s="21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139</v>
      </c>
      <c r="AU213" s="18" t="s">
        <v>81</v>
      </c>
    </row>
    <row r="214" s="14" customFormat="1">
      <c r="A214" s="14"/>
      <c r="B214" s="231"/>
      <c r="C214" s="232"/>
      <c r="D214" s="221" t="s">
        <v>141</v>
      </c>
      <c r="E214" s="233" t="s">
        <v>19</v>
      </c>
      <c r="F214" s="234" t="s">
        <v>296</v>
      </c>
      <c r="G214" s="232"/>
      <c r="H214" s="233" t="s">
        <v>19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141</v>
      </c>
      <c r="AU214" s="240" t="s">
        <v>81</v>
      </c>
      <c r="AV214" s="14" t="s">
        <v>79</v>
      </c>
      <c r="AW214" s="14" t="s">
        <v>33</v>
      </c>
      <c r="AX214" s="14" t="s">
        <v>71</v>
      </c>
      <c r="AY214" s="240" t="s">
        <v>126</v>
      </c>
    </row>
    <row r="215" s="13" customFormat="1">
      <c r="A215" s="13"/>
      <c r="B215" s="219"/>
      <c r="C215" s="220"/>
      <c r="D215" s="221" t="s">
        <v>141</v>
      </c>
      <c r="E215" s="222" t="s">
        <v>19</v>
      </c>
      <c r="F215" s="223" t="s">
        <v>297</v>
      </c>
      <c r="G215" s="220"/>
      <c r="H215" s="224">
        <v>20.800000000000001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141</v>
      </c>
      <c r="AU215" s="230" t="s">
        <v>81</v>
      </c>
      <c r="AV215" s="13" t="s">
        <v>81</v>
      </c>
      <c r="AW215" s="13" t="s">
        <v>33</v>
      </c>
      <c r="AX215" s="13" t="s">
        <v>71</v>
      </c>
      <c r="AY215" s="230" t="s">
        <v>126</v>
      </c>
    </row>
    <row r="216" s="13" customFormat="1">
      <c r="A216" s="13"/>
      <c r="B216" s="219"/>
      <c r="C216" s="220"/>
      <c r="D216" s="221" t="s">
        <v>141</v>
      </c>
      <c r="E216" s="222" t="s">
        <v>19</v>
      </c>
      <c r="F216" s="223" t="s">
        <v>298</v>
      </c>
      <c r="G216" s="220"/>
      <c r="H216" s="224">
        <v>0.35999999999999999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141</v>
      </c>
      <c r="AU216" s="230" t="s">
        <v>81</v>
      </c>
      <c r="AV216" s="13" t="s">
        <v>81</v>
      </c>
      <c r="AW216" s="13" t="s">
        <v>33</v>
      </c>
      <c r="AX216" s="13" t="s">
        <v>71</v>
      </c>
      <c r="AY216" s="230" t="s">
        <v>126</v>
      </c>
    </row>
    <row r="217" s="15" customFormat="1">
      <c r="A217" s="15"/>
      <c r="B217" s="241"/>
      <c r="C217" s="242"/>
      <c r="D217" s="221" t="s">
        <v>141</v>
      </c>
      <c r="E217" s="243" t="s">
        <v>19</v>
      </c>
      <c r="F217" s="244" t="s">
        <v>172</v>
      </c>
      <c r="G217" s="242"/>
      <c r="H217" s="245">
        <v>21.16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1" t="s">
        <v>141</v>
      </c>
      <c r="AU217" s="251" t="s">
        <v>81</v>
      </c>
      <c r="AV217" s="15" t="s">
        <v>132</v>
      </c>
      <c r="AW217" s="15" t="s">
        <v>33</v>
      </c>
      <c r="AX217" s="15" t="s">
        <v>79</v>
      </c>
      <c r="AY217" s="251" t="s">
        <v>126</v>
      </c>
    </row>
    <row r="218" s="2" customFormat="1" ht="44.25" customHeight="1">
      <c r="A218" s="39"/>
      <c r="B218" s="40"/>
      <c r="C218" s="201" t="s">
        <v>299</v>
      </c>
      <c r="D218" s="201" t="s">
        <v>128</v>
      </c>
      <c r="E218" s="202" t="s">
        <v>288</v>
      </c>
      <c r="F218" s="203" t="s">
        <v>289</v>
      </c>
      <c r="G218" s="204" t="s">
        <v>197</v>
      </c>
      <c r="H218" s="205">
        <v>23.503</v>
      </c>
      <c r="I218" s="206"/>
      <c r="J218" s="207">
        <f>ROUND(I218*H218,2)</f>
        <v>0</v>
      </c>
      <c r="K218" s="203" t="s">
        <v>137</v>
      </c>
      <c r="L218" s="45"/>
      <c r="M218" s="208" t="s">
        <v>19</v>
      </c>
      <c r="N218" s="209" t="s">
        <v>42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132</v>
      </c>
      <c r="AT218" s="212" t="s">
        <v>128</v>
      </c>
      <c r="AU218" s="212" t="s">
        <v>81</v>
      </c>
      <c r="AY218" s="18" t="s">
        <v>126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79</v>
      </c>
      <c r="BK218" s="213">
        <f>ROUND(I218*H218,2)</f>
        <v>0</v>
      </c>
      <c r="BL218" s="18" t="s">
        <v>132</v>
      </c>
      <c r="BM218" s="212" t="s">
        <v>300</v>
      </c>
    </row>
    <row r="219" s="2" customFormat="1">
      <c r="A219" s="39"/>
      <c r="B219" s="40"/>
      <c r="C219" s="41"/>
      <c r="D219" s="214" t="s">
        <v>139</v>
      </c>
      <c r="E219" s="41"/>
      <c r="F219" s="215" t="s">
        <v>291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139</v>
      </c>
      <c r="AU219" s="18" t="s">
        <v>81</v>
      </c>
    </row>
    <row r="220" s="14" customFormat="1">
      <c r="A220" s="14"/>
      <c r="B220" s="231"/>
      <c r="C220" s="232"/>
      <c r="D220" s="221" t="s">
        <v>141</v>
      </c>
      <c r="E220" s="233" t="s">
        <v>19</v>
      </c>
      <c r="F220" s="234" t="s">
        <v>301</v>
      </c>
      <c r="G220" s="232"/>
      <c r="H220" s="233" t="s">
        <v>19</v>
      </c>
      <c r="I220" s="235"/>
      <c r="J220" s="232"/>
      <c r="K220" s="232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141</v>
      </c>
      <c r="AU220" s="240" t="s">
        <v>81</v>
      </c>
      <c r="AV220" s="14" t="s">
        <v>79</v>
      </c>
      <c r="AW220" s="14" t="s">
        <v>33</v>
      </c>
      <c r="AX220" s="14" t="s">
        <v>71</v>
      </c>
      <c r="AY220" s="240" t="s">
        <v>126</v>
      </c>
    </row>
    <row r="221" s="14" customFormat="1">
      <c r="A221" s="14"/>
      <c r="B221" s="231"/>
      <c r="C221" s="232"/>
      <c r="D221" s="221" t="s">
        <v>141</v>
      </c>
      <c r="E221" s="233" t="s">
        <v>19</v>
      </c>
      <c r="F221" s="234" t="s">
        <v>302</v>
      </c>
      <c r="G221" s="232"/>
      <c r="H221" s="233" t="s">
        <v>19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141</v>
      </c>
      <c r="AU221" s="240" t="s">
        <v>81</v>
      </c>
      <c r="AV221" s="14" t="s">
        <v>79</v>
      </c>
      <c r="AW221" s="14" t="s">
        <v>33</v>
      </c>
      <c r="AX221" s="14" t="s">
        <v>71</v>
      </c>
      <c r="AY221" s="240" t="s">
        <v>126</v>
      </c>
    </row>
    <row r="222" s="13" customFormat="1">
      <c r="A222" s="13"/>
      <c r="B222" s="219"/>
      <c r="C222" s="220"/>
      <c r="D222" s="221" t="s">
        <v>141</v>
      </c>
      <c r="E222" s="222" t="s">
        <v>19</v>
      </c>
      <c r="F222" s="223" t="s">
        <v>303</v>
      </c>
      <c r="G222" s="220"/>
      <c r="H222" s="224">
        <v>14.478999999999999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141</v>
      </c>
      <c r="AU222" s="230" t="s">
        <v>81</v>
      </c>
      <c r="AV222" s="13" t="s">
        <v>81</v>
      </c>
      <c r="AW222" s="13" t="s">
        <v>33</v>
      </c>
      <c r="AX222" s="13" t="s">
        <v>71</v>
      </c>
      <c r="AY222" s="230" t="s">
        <v>126</v>
      </c>
    </row>
    <row r="223" s="14" customFormat="1">
      <c r="A223" s="14"/>
      <c r="B223" s="231"/>
      <c r="C223" s="232"/>
      <c r="D223" s="221" t="s">
        <v>141</v>
      </c>
      <c r="E223" s="233" t="s">
        <v>19</v>
      </c>
      <c r="F223" s="234" t="s">
        <v>304</v>
      </c>
      <c r="G223" s="232"/>
      <c r="H223" s="233" t="s">
        <v>19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141</v>
      </c>
      <c r="AU223" s="240" t="s">
        <v>81</v>
      </c>
      <c r="AV223" s="14" t="s">
        <v>79</v>
      </c>
      <c r="AW223" s="14" t="s">
        <v>33</v>
      </c>
      <c r="AX223" s="14" t="s">
        <v>71</v>
      </c>
      <c r="AY223" s="240" t="s">
        <v>126</v>
      </c>
    </row>
    <row r="224" s="13" customFormat="1">
      <c r="A224" s="13"/>
      <c r="B224" s="219"/>
      <c r="C224" s="220"/>
      <c r="D224" s="221" t="s">
        <v>141</v>
      </c>
      <c r="E224" s="222" t="s">
        <v>19</v>
      </c>
      <c r="F224" s="223" t="s">
        <v>305</v>
      </c>
      <c r="G224" s="220"/>
      <c r="H224" s="224">
        <v>8.5180000000000007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141</v>
      </c>
      <c r="AU224" s="230" t="s">
        <v>81</v>
      </c>
      <c r="AV224" s="13" t="s">
        <v>81</v>
      </c>
      <c r="AW224" s="13" t="s">
        <v>33</v>
      </c>
      <c r="AX224" s="13" t="s">
        <v>71</v>
      </c>
      <c r="AY224" s="230" t="s">
        <v>126</v>
      </c>
    </row>
    <row r="225" s="14" customFormat="1">
      <c r="A225" s="14"/>
      <c r="B225" s="231"/>
      <c r="C225" s="232"/>
      <c r="D225" s="221" t="s">
        <v>141</v>
      </c>
      <c r="E225" s="233" t="s">
        <v>19</v>
      </c>
      <c r="F225" s="234" t="s">
        <v>306</v>
      </c>
      <c r="G225" s="232"/>
      <c r="H225" s="233" t="s">
        <v>19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141</v>
      </c>
      <c r="AU225" s="240" t="s">
        <v>81</v>
      </c>
      <c r="AV225" s="14" t="s">
        <v>79</v>
      </c>
      <c r="AW225" s="14" t="s">
        <v>33</v>
      </c>
      <c r="AX225" s="14" t="s">
        <v>71</v>
      </c>
      <c r="AY225" s="240" t="s">
        <v>126</v>
      </c>
    </row>
    <row r="226" s="13" customFormat="1">
      <c r="A226" s="13"/>
      <c r="B226" s="219"/>
      <c r="C226" s="220"/>
      <c r="D226" s="221" t="s">
        <v>141</v>
      </c>
      <c r="E226" s="222" t="s">
        <v>19</v>
      </c>
      <c r="F226" s="223" t="s">
        <v>307</v>
      </c>
      <c r="G226" s="220"/>
      <c r="H226" s="224">
        <v>0.50600000000000001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141</v>
      </c>
      <c r="AU226" s="230" t="s">
        <v>81</v>
      </c>
      <c r="AV226" s="13" t="s">
        <v>81</v>
      </c>
      <c r="AW226" s="13" t="s">
        <v>33</v>
      </c>
      <c r="AX226" s="13" t="s">
        <v>71</v>
      </c>
      <c r="AY226" s="230" t="s">
        <v>126</v>
      </c>
    </row>
    <row r="227" s="15" customFormat="1">
      <c r="A227" s="15"/>
      <c r="B227" s="241"/>
      <c r="C227" s="242"/>
      <c r="D227" s="221" t="s">
        <v>141</v>
      </c>
      <c r="E227" s="243" t="s">
        <v>19</v>
      </c>
      <c r="F227" s="244" t="s">
        <v>172</v>
      </c>
      <c r="G227" s="242"/>
      <c r="H227" s="245">
        <v>23.503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1" t="s">
        <v>141</v>
      </c>
      <c r="AU227" s="251" t="s">
        <v>81</v>
      </c>
      <c r="AV227" s="15" t="s">
        <v>132</v>
      </c>
      <c r="AW227" s="15" t="s">
        <v>33</v>
      </c>
      <c r="AX227" s="15" t="s">
        <v>79</v>
      </c>
      <c r="AY227" s="251" t="s">
        <v>126</v>
      </c>
    </row>
    <row r="228" s="2" customFormat="1" ht="44.25" customHeight="1">
      <c r="A228" s="39"/>
      <c r="B228" s="40"/>
      <c r="C228" s="201" t="s">
        <v>308</v>
      </c>
      <c r="D228" s="201" t="s">
        <v>128</v>
      </c>
      <c r="E228" s="202" t="s">
        <v>309</v>
      </c>
      <c r="F228" s="203" t="s">
        <v>310</v>
      </c>
      <c r="G228" s="204" t="s">
        <v>197</v>
      </c>
      <c r="H228" s="205">
        <v>25.437999999999999</v>
      </c>
      <c r="I228" s="206"/>
      <c r="J228" s="207">
        <f>ROUND(I228*H228,2)</f>
        <v>0</v>
      </c>
      <c r="K228" s="203" t="s">
        <v>137</v>
      </c>
      <c r="L228" s="45"/>
      <c r="M228" s="208" t="s">
        <v>19</v>
      </c>
      <c r="N228" s="209" t="s">
        <v>42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2" t="s">
        <v>132</v>
      </c>
      <c r="AT228" s="212" t="s">
        <v>128</v>
      </c>
      <c r="AU228" s="212" t="s">
        <v>81</v>
      </c>
      <c r="AY228" s="18" t="s">
        <v>126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8" t="s">
        <v>79</v>
      </c>
      <c r="BK228" s="213">
        <f>ROUND(I228*H228,2)</f>
        <v>0</v>
      </c>
      <c r="BL228" s="18" t="s">
        <v>132</v>
      </c>
      <c r="BM228" s="212" t="s">
        <v>311</v>
      </c>
    </row>
    <row r="229" s="2" customFormat="1">
      <c r="A229" s="39"/>
      <c r="B229" s="40"/>
      <c r="C229" s="41"/>
      <c r="D229" s="214" t="s">
        <v>139</v>
      </c>
      <c r="E229" s="41"/>
      <c r="F229" s="215" t="s">
        <v>312</v>
      </c>
      <c r="G229" s="41"/>
      <c r="H229" s="41"/>
      <c r="I229" s="216"/>
      <c r="J229" s="41"/>
      <c r="K229" s="41"/>
      <c r="L229" s="45"/>
      <c r="M229" s="217"/>
      <c r="N229" s="21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139</v>
      </c>
      <c r="AU229" s="18" t="s">
        <v>81</v>
      </c>
    </row>
    <row r="230" s="2" customFormat="1">
      <c r="A230" s="39"/>
      <c r="B230" s="40"/>
      <c r="C230" s="41"/>
      <c r="D230" s="221" t="s">
        <v>183</v>
      </c>
      <c r="E230" s="41"/>
      <c r="F230" s="252" t="s">
        <v>313</v>
      </c>
      <c r="G230" s="41"/>
      <c r="H230" s="41"/>
      <c r="I230" s="216"/>
      <c r="J230" s="41"/>
      <c r="K230" s="41"/>
      <c r="L230" s="45"/>
      <c r="M230" s="217"/>
      <c r="N230" s="21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183</v>
      </c>
      <c r="AU230" s="18" t="s">
        <v>81</v>
      </c>
    </row>
    <row r="231" s="13" customFormat="1">
      <c r="A231" s="13"/>
      <c r="B231" s="219"/>
      <c r="C231" s="220"/>
      <c r="D231" s="221" t="s">
        <v>141</v>
      </c>
      <c r="E231" s="222" t="s">
        <v>19</v>
      </c>
      <c r="F231" s="223" t="s">
        <v>314</v>
      </c>
      <c r="G231" s="220"/>
      <c r="H231" s="224">
        <v>25.437999999999999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141</v>
      </c>
      <c r="AU231" s="230" t="s">
        <v>81</v>
      </c>
      <c r="AV231" s="13" t="s">
        <v>81</v>
      </c>
      <c r="AW231" s="13" t="s">
        <v>33</v>
      </c>
      <c r="AX231" s="13" t="s">
        <v>71</v>
      </c>
      <c r="AY231" s="230" t="s">
        <v>126</v>
      </c>
    </row>
    <row r="232" s="15" customFormat="1">
      <c r="A232" s="15"/>
      <c r="B232" s="241"/>
      <c r="C232" s="242"/>
      <c r="D232" s="221" t="s">
        <v>141</v>
      </c>
      <c r="E232" s="243" t="s">
        <v>19</v>
      </c>
      <c r="F232" s="244" t="s">
        <v>172</v>
      </c>
      <c r="G232" s="242"/>
      <c r="H232" s="245">
        <v>25.437999999999999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1" t="s">
        <v>141</v>
      </c>
      <c r="AU232" s="251" t="s">
        <v>81</v>
      </c>
      <c r="AV232" s="15" t="s">
        <v>132</v>
      </c>
      <c r="AW232" s="15" t="s">
        <v>33</v>
      </c>
      <c r="AX232" s="15" t="s">
        <v>79</v>
      </c>
      <c r="AY232" s="251" t="s">
        <v>126</v>
      </c>
    </row>
    <row r="233" s="2" customFormat="1" ht="62.7" customHeight="1">
      <c r="A233" s="39"/>
      <c r="B233" s="40"/>
      <c r="C233" s="201" t="s">
        <v>315</v>
      </c>
      <c r="D233" s="201" t="s">
        <v>128</v>
      </c>
      <c r="E233" s="202" t="s">
        <v>316</v>
      </c>
      <c r="F233" s="203" t="s">
        <v>317</v>
      </c>
      <c r="G233" s="204" t="s">
        <v>197</v>
      </c>
      <c r="H233" s="205">
        <v>25.437999999999999</v>
      </c>
      <c r="I233" s="206"/>
      <c r="J233" s="207">
        <f>ROUND(I233*H233,2)</f>
        <v>0</v>
      </c>
      <c r="K233" s="203" t="s">
        <v>137</v>
      </c>
      <c r="L233" s="45"/>
      <c r="M233" s="208" t="s">
        <v>19</v>
      </c>
      <c r="N233" s="209" t="s">
        <v>42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2" t="s">
        <v>132</v>
      </c>
      <c r="AT233" s="212" t="s">
        <v>128</v>
      </c>
      <c r="AU233" s="212" t="s">
        <v>81</v>
      </c>
      <c r="AY233" s="18" t="s">
        <v>126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8" t="s">
        <v>79</v>
      </c>
      <c r="BK233" s="213">
        <f>ROUND(I233*H233,2)</f>
        <v>0</v>
      </c>
      <c r="BL233" s="18" t="s">
        <v>132</v>
      </c>
      <c r="BM233" s="212" t="s">
        <v>318</v>
      </c>
    </row>
    <row r="234" s="2" customFormat="1">
      <c r="A234" s="39"/>
      <c r="B234" s="40"/>
      <c r="C234" s="41"/>
      <c r="D234" s="214" t="s">
        <v>139</v>
      </c>
      <c r="E234" s="41"/>
      <c r="F234" s="215" t="s">
        <v>319</v>
      </c>
      <c r="G234" s="41"/>
      <c r="H234" s="41"/>
      <c r="I234" s="216"/>
      <c r="J234" s="41"/>
      <c r="K234" s="41"/>
      <c r="L234" s="45"/>
      <c r="M234" s="217"/>
      <c r="N234" s="21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139</v>
      </c>
      <c r="AU234" s="18" t="s">
        <v>81</v>
      </c>
    </row>
    <row r="235" s="2" customFormat="1" ht="37.8" customHeight="1">
      <c r="A235" s="39"/>
      <c r="B235" s="40"/>
      <c r="C235" s="201" t="s">
        <v>320</v>
      </c>
      <c r="D235" s="201" t="s">
        <v>128</v>
      </c>
      <c r="E235" s="202" t="s">
        <v>321</v>
      </c>
      <c r="F235" s="203" t="s">
        <v>322</v>
      </c>
      <c r="G235" s="204" t="s">
        <v>197</v>
      </c>
      <c r="H235" s="205">
        <v>25.437999999999999</v>
      </c>
      <c r="I235" s="206"/>
      <c r="J235" s="207">
        <f>ROUND(I235*H235,2)</f>
        <v>0</v>
      </c>
      <c r="K235" s="203" t="s">
        <v>137</v>
      </c>
      <c r="L235" s="45"/>
      <c r="M235" s="208" t="s">
        <v>19</v>
      </c>
      <c r="N235" s="209" t="s">
        <v>42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132</v>
      </c>
      <c r="AT235" s="212" t="s">
        <v>128</v>
      </c>
      <c r="AU235" s="212" t="s">
        <v>81</v>
      </c>
      <c r="AY235" s="18" t="s">
        <v>126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79</v>
      </c>
      <c r="BK235" s="213">
        <f>ROUND(I235*H235,2)</f>
        <v>0</v>
      </c>
      <c r="BL235" s="18" t="s">
        <v>132</v>
      </c>
      <c r="BM235" s="212" t="s">
        <v>323</v>
      </c>
    </row>
    <row r="236" s="2" customFormat="1">
      <c r="A236" s="39"/>
      <c r="B236" s="40"/>
      <c r="C236" s="41"/>
      <c r="D236" s="214" t="s">
        <v>139</v>
      </c>
      <c r="E236" s="41"/>
      <c r="F236" s="215" t="s">
        <v>324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139</v>
      </c>
      <c r="AU236" s="18" t="s">
        <v>81</v>
      </c>
    </row>
    <row r="237" s="2" customFormat="1" ht="44.25" customHeight="1">
      <c r="A237" s="39"/>
      <c r="B237" s="40"/>
      <c r="C237" s="201" t="s">
        <v>325</v>
      </c>
      <c r="D237" s="201" t="s">
        <v>128</v>
      </c>
      <c r="E237" s="202" t="s">
        <v>326</v>
      </c>
      <c r="F237" s="203" t="s">
        <v>327</v>
      </c>
      <c r="G237" s="204" t="s">
        <v>328</v>
      </c>
      <c r="H237" s="205">
        <v>40.701000000000001</v>
      </c>
      <c r="I237" s="206"/>
      <c r="J237" s="207">
        <f>ROUND(I237*H237,2)</f>
        <v>0</v>
      </c>
      <c r="K237" s="203" t="s">
        <v>137</v>
      </c>
      <c r="L237" s="45"/>
      <c r="M237" s="208" t="s">
        <v>19</v>
      </c>
      <c r="N237" s="209" t="s">
        <v>42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2" t="s">
        <v>132</v>
      </c>
      <c r="AT237" s="212" t="s">
        <v>128</v>
      </c>
      <c r="AU237" s="212" t="s">
        <v>81</v>
      </c>
      <c r="AY237" s="18" t="s">
        <v>126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79</v>
      </c>
      <c r="BK237" s="213">
        <f>ROUND(I237*H237,2)</f>
        <v>0</v>
      </c>
      <c r="BL237" s="18" t="s">
        <v>132</v>
      </c>
      <c r="BM237" s="212" t="s">
        <v>329</v>
      </c>
    </row>
    <row r="238" s="2" customFormat="1">
      <c r="A238" s="39"/>
      <c r="B238" s="40"/>
      <c r="C238" s="41"/>
      <c r="D238" s="214" t="s">
        <v>139</v>
      </c>
      <c r="E238" s="41"/>
      <c r="F238" s="215" t="s">
        <v>330</v>
      </c>
      <c r="G238" s="41"/>
      <c r="H238" s="41"/>
      <c r="I238" s="216"/>
      <c r="J238" s="41"/>
      <c r="K238" s="41"/>
      <c r="L238" s="45"/>
      <c r="M238" s="217"/>
      <c r="N238" s="21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139</v>
      </c>
      <c r="AU238" s="18" t="s">
        <v>81</v>
      </c>
    </row>
    <row r="239" s="13" customFormat="1">
      <c r="A239" s="13"/>
      <c r="B239" s="219"/>
      <c r="C239" s="220"/>
      <c r="D239" s="221" t="s">
        <v>141</v>
      </c>
      <c r="E239" s="222" t="s">
        <v>19</v>
      </c>
      <c r="F239" s="223" t="s">
        <v>331</v>
      </c>
      <c r="G239" s="220"/>
      <c r="H239" s="224">
        <v>40.701000000000001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141</v>
      </c>
      <c r="AU239" s="230" t="s">
        <v>81</v>
      </c>
      <c r="AV239" s="13" t="s">
        <v>81</v>
      </c>
      <c r="AW239" s="13" t="s">
        <v>33</v>
      </c>
      <c r="AX239" s="13" t="s">
        <v>71</v>
      </c>
      <c r="AY239" s="230" t="s">
        <v>126</v>
      </c>
    </row>
    <row r="240" s="15" customFormat="1">
      <c r="A240" s="15"/>
      <c r="B240" s="241"/>
      <c r="C240" s="242"/>
      <c r="D240" s="221" t="s">
        <v>141</v>
      </c>
      <c r="E240" s="243" t="s">
        <v>19</v>
      </c>
      <c r="F240" s="244" t="s">
        <v>172</v>
      </c>
      <c r="G240" s="242"/>
      <c r="H240" s="245">
        <v>40.701000000000001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1" t="s">
        <v>141</v>
      </c>
      <c r="AU240" s="251" t="s">
        <v>81</v>
      </c>
      <c r="AV240" s="15" t="s">
        <v>132</v>
      </c>
      <c r="AW240" s="15" t="s">
        <v>33</v>
      </c>
      <c r="AX240" s="15" t="s">
        <v>79</v>
      </c>
      <c r="AY240" s="251" t="s">
        <v>126</v>
      </c>
    </row>
    <row r="241" s="2" customFormat="1" ht="44.25" customHeight="1">
      <c r="A241" s="39"/>
      <c r="B241" s="40"/>
      <c r="C241" s="201" t="s">
        <v>332</v>
      </c>
      <c r="D241" s="201" t="s">
        <v>128</v>
      </c>
      <c r="E241" s="202" t="s">
        <v>333</v>
      </c>
      <c r="F241" s="203" t="s">
        <v>334</v>
      </c>
      <c r="G241" s="204" t="s">
        <v>197</v>
      </c>
      <c r="H241" s="205">
        <v>220.50700000000001</v>
      </c>
      <c r="I241" s="206"/>
      <c r="J241" s="207">
        <f>ROUND(I241*H241,2)</f>
        <v>0</v>
      </c>
      <c r="K241" s="203" t="s">
        <v>137</v>
      </c>
      <c r="L241" s="45"/>
      <c r="M241" s="208" t="s">
        <v>19</v>
      </c>
      <c r="N241" s="209" t="s">
        <v>42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2" t="s">
        <v>132</v>
      </c>
      <c r="AT241" s="212" t="s">
        <v>128</v>
      </c>
      <c r="AU241" s="212" t="s">
        <v>81</v>
      </c>
      <c r="AY241" s="18" t="s">
        <v>126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8" t="s">
        <v>79</v>
      </c>
      <c r="BK241" s="213">
        <f>ROUND(I241*H241,2)</f>
        <v>0</v>
      </c>
      <c r="BL241" s="18" t="s">
        <v>132</v>
      </c>
      <c r="BM241" s="212" t="s">
        <v>335</v>
      </c>
    </row>
    <row r="242" s="2" customFormat="1">
      <c r="A242" s="39"/>
      <c r="B242" s="40"/>
      <c r="C242" s="41"/>
      <c r="D242" s="214" t="s">
        <v>139</v>
      </c>
      <c r="E242" s="41"/>
      <c r="F242" s="215" t="s">
        <v>336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139</v>
      </c>
      <c r="AU242" s="18" t="s">
        <v>81</v>
      </c>
    </row>
    <row r="243" s="2" customFormat="1">
      <c r="A243" s="39"/>
      <c r="B243" s="40"/>
      <c r="C243" s="41"/>
      <c r="D243" s="221" t="s">
        <v>183</v>
      </c>
      <c r="E243" s="41"/>
      <c r="F243" s="252" t="s">
        <v>337</v>
      </c>
      <c r="G243" s="41"/>
      <c r="H243" s="41"/>
      <c r="I243" s="216"/>
      <c r="J243" s="41"/>
      <c r="K243" s="41"/>
      <c r="L243" s="45"/>
      <c r="M243" s="217"/>
      <c r="N243" s="21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183</v>
      </c>
      <c r="AU243" s="18" t="s">
        <v>81</v>
      </c>
    </row>
    <row r="244" s="13" customFormat="1">
      <c r="A244" s="13"/>
      <c r="B244" s="219"/>
      <c r="C244" s="220"/>
      <c r="D244" s="221" t="s">
        <v>141</v>
      </c>
      <c r="E244" s="222" t="s">
        <v>19</v>
      </c>
      <c r="F244" s="223" t="s">
        <v>338</v>
      </c>
      <c r="G244" s="220"/>
      <c r="H244" s="224">
        <v>220.50700000000001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141</v>
      </c>
      <c r="AU244" s="230" t="s">
        <v>81</v>
      </c>
      <c r="AV244" s="13" t="s">
        <v>81</v>
      </c>
      <c r="AW244" s="13" t="s">
        <v>33</v>
      </c>
      <c r="AX244" s="13" t="s">
        <v>79</v>
      </c>
      <c r="AY244" s="230" t="s">
        <v>126</v>
      </c>
    </row>
    <row r="245" s="2" customFormat="1" ht="62.7" customHeight="1">
      <c r="A245" s="39"/>
      <c r="B245" s="40"/>
      <c r="C245" s="201" t="s">
        <v>339</v>
      </c>
      <c r="D245" s="201" t="s">
        <v>128</v>
      </c>
      <c r="E245" s="202" t="s">
        <v>316</v>
      </c>
      <c r="F245" s="203" t="s">
        <v>317</v>
      </c>
      <c r="G245" s="204" t="s">
        <v>197</v>
      </c>
      <c r="H245" s="205">
        <v>220.50700000000001</v>
      </c>
      <c r="I245" s="206"/>
      <c r="J245" s="207">
        <f>ROUND(I245*H245,2)</f>
        <v>0</v>
      </c>
      <c r="K245" s="203" t="s">
        <v>137</v>
      </c>
      <c r="L245" s="45"/>
      <c r="M245" s="208" t="s">
        <v>19</v>
      </c>
      <c r="N245" s="209" t="s">
        <v>42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132</v>
      </c>
      <c r="AT245" s="212" t="s">
        <v>128</v>
      </c>
      <c r="AU245" s="212" t="s">
        <v>81</v>
      </c>
      <c r="AY245" s="18" t="s">
        <v>126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79</v>
      </c>
      <c r="BK245" s="213">
        <f>ROUND(I245*H245,2)</f>
        <v>0</v>
      </c>
      <c r="BL245" s="18" t="s">
        <v>132</v>
      </c>
      <c r="BM245" s="212" t="s">
        <v>340</v>
      </c>
    </row>
    <row r="246" s="2" customFormat="1">
      <c r="A246" s="39"/>
      <c r="B246" s="40"/>
      <c r="C246" s="41"/>
      <c r="D246" s="214" t="s">
        <v>139</v>
      </c>
      <c r="E246" s="41"/>
      <c r="F246" s="215" t="s">
        <v>319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139</v>
      </c>
      <c r="AU246" s="18" t="s">
        <v>81</v>
      </c>
    </row>
    <row r="247" s="2" customFormat="1" ht="37.8" customHeight="1">
      <c r="A247" s="39"/>
      <c r="B247" s="40"/>
      <c r="C247" s="201" t="s">
        <v>341</v>
      </c>
      <c r="D247" s="201" t="s">
        <v>128</v>
      </c>
      <c r="E247" s="202" t="s">
        <v>321</v>
      </c>
      <c r="F247" s="203" t="s">
        <v>322</v>
      </c>
      <c r="G247" s="204" t="s">
        <v>197</v>
      </c>
      <c r="H247" s="205">
        <v>220.50700000000001</v>
      </c>
      <c r="I247" s="206"/>
      <c r="J247" s="207">
        <f>ROUND(I247*H247,2)</f>
        <v>0</v>
      </c>
      <c r="K247" s="203" t="s">
        <v>137</v>
      </c>
      <c r="L247" s="45"/>
      <c r="M247" s="208" t="s">
        <v>19</v>
      </c>
      <c r="N247" s="209" t="s">
        <v>42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2" t="s">
        <v>132</v>
      </c>
      <c r="AT247" s="212" t="s">
        <v>128</v>
      </c>
      <c r="AU247" s="212" t="s">
        <v>81</v>
      </c>
      <c r="AY247" s="18" t="s">
        <v>126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8" t="s">
        <v>79</v>
      </c>
      <c r="BK247" s="213">
        <f>ROUND(I247*H247,2)</f>
        <v>0</v>
      </c>
      <c r="BL247" s="18" t="s">
        <v>132</v>
      </c>
      <c r="BM247" s="212" t="s">
        <v>342</v>
      </c>
    </row>
    <row r="248" s="2" customFormat="1">
      <c r="A248" s="39"/>
      <c r="B248" s="40"/>
      <c r="C248" s="41"/>
      <c r="D248" s="214" t="s">
        <v>139</v>
      </c>
      <c r="E248" s="41"/>
      <c r="F248" s="215" t="s">
        <v>324</v>
      </c>
      <c r="G248" s="41"/>
      <c r="H248" s="41"/>
      <c r="I248" s="216"/>
      <c r="J248" s="41"/>
      <c r="K248" s="41"/>
      <c r="L248" s="45"/>
      <c r="M248" s="217"/>
      <c r="N248" s="218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139</v>
      </c>
      <c r="AU248" s="18" t="s">
        <v>81</v>
      </c>
    </row>
    <row r="249" s="2" customFormat="1" ht="44.25" customHeight="1">
      <c r="A249" s="39"/>
      <c r="B249" s="40"/>
      <c r="C249" s="201" t="s">
        <v>343</v>
      </c>
      <c r="D249" s="201" t="s">
        <v>128</v>
      </c>
      <c r="E249" s="202" t="s">
        <v>326</v>
      </c>
      <c r="F249" s="203" t="s">
        <v>327</v>
      </c>
      <c r="G249" s="204" t="s">
        <v>328</v>
      </c>
      <c r="H249" s="205">
        <v>352.81099999999998</v>
      </c>
      <c r="I249" s="206"/>
      <c r="J249" s="207">
        <f>ROUND(I249*H249,2)</f>
        <v>0</v>
      </c>
      <c r="K249" s="203" t="s">
        <v>137</v>
      </c>
      <c r="L249" s="45"/>
      <c r="M249" s="208" t="s">
        <v>19</v>
      </c>
      <c r="N249" s="209" t="s">
        <v>42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2" t="s">
        <v>132</v>
      </c>
      <c r="AT249" s="212" t="s">
        <v>128</v>
      </c>
      <c r="AU249" s="212" t="s">
        <v>81</v>
      </c>
      <c r="AY249" s="18" t="s">
        <v>126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8" t="s">
        <v>79</v>
      </c>
      <c r="BK249" s="213">
        <f>ROUND(I249*H249,2)</f>
        <v>0</v>
      </c>
      <c r="BL249" s="18" t="s">
        <v>132</v>
      </c>
      <c r="BM249" s="212" t="s">
        <v>344</v>
      </c>
    </row>
    <row r="250" s="2" customFormat="1">
      <c r="A250" s="39"/>
      <c r="B250" s="40"/>
      <c r="C250" s="41"/>
      <c r="D250" s="214" t="s">
        <v>139</v>
      </c>
      <c r="E250" s="41"/>
      <c r="F250" s="215" t="s">
        <v>330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139</v>
      </c>
      <c r="AU250" s="18" t="s">
        <v>81</v>
      </c>
    </row>
    <row r="251" s="13" customFormat="1">
      <c r="A251" s="13"/>
      <c r="B251" s="219"/>
      <c r="C251" s="220"/>
      <c r="D251" s="221" t="s">
        <v>141</v>
      </c>
      <c r="E251" s="222" t="s">
        <v>19</v>
      </c>
      <c r="F251" s="223" t="s">
        <v>345</v>
      </c>
      <c r="G251" s="220"/>
      <c r="H251" s="224">
        <v>352.81099999999998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141</v>
      </c>
      <c r="AU251" s="230" t="s">
        <v>81</v>
      </c>
      <c r="AV251" s="13" t="s">
        <v>81</v>
      </c>
      <c r="AW251" s="13" t="s">
        <v>33</v>
      </c>
      <c r="AX251" s="13" t="s">
        <v>71</v>
      </c>
      <c r="AY251" s="230" t="s">
        <v>126</v>
      </c>
    </row>
    <row r="252" s="15" customFormat="1">
      <c r="A252" s="15"/>
      <c r="B252" s="241"/>
      <c r="C252" s="242"/>
      <c r="D252" s="221" t="s">
        <v>141</v>
      </c>
      <c r="E252" s="243" t="s">
        <v>19</v>
      </c>
      <c r="F252" s="244" t="s">
        <v>172</v>
      </c>
      <c r="G252" s="242"/>
      <c r="H252" s="245">
        <v>352.81099999999998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1" t="s">
        <v>141</v>
      </c>
      <c r="AU252" s="251" t="s">
        <v>81</v>
      </c>
      <c r="AV252" s="15" t="s">
        <v>132</v>
      </c>
      <c r="AW252" s="15" t="s">
        <v>33</v>
      </c>
      <c r="AX252" s="15" t="s">
        <v>79</v>
      </c>
      <c r="AY252" s="251" t="s">
        <v>126</v>
      </c>
    </row>
    <row r="253" s="2" customFormat="1" ht="44.25" customHeight="1">
      <c r="A253" s="39"/>
      <c r="B253" s="40"/>
      <c r="C253" s="201" t="s">
        <v>346</v>
      </c>
      <c r="D253" s="201" t="s">
        <v>128</v>
      </c>
      <c r="E253" s="202" t="s">
        <v>347</v>
      </c>
      <c r="F253" s="203" t="s">
        <v>348</v>
      </c>
      <c r="G253" s="204" t="s">
        <v>197</v>
      </c>
      <c r="H253" s="205">
        <v>6.8399999999999999</v>
      </c>
      <c r="I253" s="206"/>
      <c r="J253" s="207">
        <f>ROUND(I253*H253,2)</f>
        <v>0</v>
      </c>
      <c r="K253" s="203" t="s">
        <v>137</v>
      </c>
      <c r="L253" s="45"/>
      <c r="M253" s="208" t="s">
        <v>19</v>
      </c>
      <c r="N253" s="209" t="s">
        <v>42</v>
      </c>
      <c r="O253" s="85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2" t="s">
        <v>132</v>
      </c>
      <c r="AT253" s="212" t="s">
        <v>128</v>
      </c>
      <c r="AU253" s="212" t="s">
        <v>81</v>
      </c>
      <c r="AY253" s="18" t="s">
        <v>126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8" t="s">
        <v>79</v>
      </c>
      <c r="BK253" s="213">
        <f>ROUND(I253*H253,2)</f>
        <v>0</v>
      </c>
      <c r="BL253" s="18" t="s">
        <v>132</v>
      </c>
      <c r="BM253" s="212" t="s">
        <v>349</v>
      </c>
    </row>
    <row r="254" s="2" customFormat="1">
      <c r="A254" s="39"/>
      <c r="B254" s="40"/>
      <c r="C254" s="41"/>
      <c r="D254" s="214" t="s">
        <v>139</v>
      </c>
      <c r="E254" s="41"/>
      <c r="F254" s="215" t="s">
        <v>350</v>
      </c>
      <c r="G254" s="41"/>
      <c r="H254" s="41"/>
      <c r="I254" s="216"/>
      <c r="J254" s="41"/>
      <c r="K254" s="41"/>
      <c r="L254" s="45"/>
      <c r="M254" s="217"/>
      <c r="N254" s="218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139</v>
      </c>
      <c r="AU254" s="18" t="s">
        <v>81</v>
      </c>
    </row>
    <row r="255" s="14" customFormat="1">
      <c r="A255" s="14"/>
      <c r="B255" s="231"/>
      <c r="C255" s="232"/>
      <c r="D255" s="221" t="s">
        <v>141</v>
      </c>
      <c r="E255" s="233" t="s">
        <v>19</v>
      </c>
      <c r="F255" s="234" t="s">
        <v>351</v>
      </c>
      <c r="G255" s="232"/>
      <c r="H255" s="233" t="s">
        <v>19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141</v>
      </c>
      <c r="AU255" s="240" t="s">
        <v>81</v>
      </c>
      <c r="AV255" s="14" t="s">
        <v>79</v>
      </c>
      <c r="AW255" s="14" t="s">
        <v>33</v>
      </c>
      <c r="AX255" s="14" t="s">
        <v>71</v>
      </c>
      <c r="AY255" s="240" t="s">
        <v>126</v>
      </c>
    </row>
    <row r="256" s="13" customFormat="1">
      <c r="A256" s="13"/>
      <c r="B256" s="219"/>
      <c r="C256" s="220"/>
      <c r="D256" s="221" t="s">
        <v>141</v>
      </c>
      <c r="E256" s="222" t="s">
        <v>19</v>
      </c>
      <c r="F256" s="223" t="s">
        <v>352</v>
      </c>
      <c r="G256" s="220"/>
      <c r="H256" s="224">
        <v>21.16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141</v>
      </c>
      <c r="AU256" s="230" t="s">
        <v>81</v>
      </c>
      <c r="AV256" s="13" t="s">
        <v>81</v>
      </c>
      <c r="AW256" s="13" t="s">
        <v>33</v>
      </c>
      <c r="AX256" s="13" t="s">
        <v>71</v>
      </c>
      <c r="AY256" s="230" t="s">
        <v>126</v>
      </c>
    </row>
    <row r="257" s="13" customFormat="1">
      <c r="A257" s="13"/>
      <c r="B257" s="219"/>
      <c r="C257" s="220"/>
      <c r="D257" s="221" t="s">
        <v>141</v>
      </c>
      <c r="E257" s="222" t="s">
        <v>19</v>
      </c>
      <c r="F257" s="223" t="s">
        <v>353</v>
      </c>
      <c r="G257" s="220"/>
      <c r="H257" s="224">
        <v>-14.32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141</v>
      </c>
      <c r="AU257" s="230" t="s">
        <v>81</v>
      </c>
      <c r="AV257" s="13" t="s">
        <v>81</v>
      </c>
      <c r="AW257" s="13" t="s">
        <v>33</v>
      </c>
      <c r="AX257" s="13" t="s">
        <v>71</v>
      </c>
      <c r="AY257" s="230" t="s">
        <v>126</v>
      </c>
    </row>
    <row r="258" s="15" customFormat="1">
      <c r="A258" s="15"/>
      <c r="B258" s="241"/>
      <c r="C258" s="242"/>
      <c r="D258" s="221" t="s">
        <v>141</v>
      </c>
      <c r="E258" s="243" t="s">
        <v>19</v>
      </c>
      <c r="F258" s="244" t="s">
        <v>172</v>
      </c>
      <c r="G258" s="242"/>
      <c r="H258" s="245">
        <v>6.8399999999999999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1" t="s">
        <v>141</v>
      </c>
      <c r="AU258" s="251" t="s">
        <v>81</v>
      </c>
      <c r="AV258" s="15" t="s">
        <v>132</v>
      </c>
      <c r="AW258" s="15" t="s">
        <v>33</v>
      </c>
      <c r="AX258" s="15" t="s">
        <v>79</v>
      </c>
      <c r="AY258" s="251" t="s">
        <v>126</v>
      </c>
    </row>
    <row r="259" s="2" customFormat="1" ht="16.5" customHeight="1">
      <c r="A259" s="39"/>
      <c r="B259" s="40"/>
      <c r="C259" s="253" t="s">
        <v>354</v>
      </c>
      <c r="D259" s="253" t="s">
        <v>355</v>
      </c>
      <c r="E259" s="254" t="s">
        <v>356</v>
      </c>
      <c r="F259" s="255" t="s">
        <v>357</v>
      </c>
      <c r="G259" s="256" t="s">
        <v>328</v>
      </c>
      <c r="H259" s="257">
        <v>13.68</v>
      </c>
      <c r="I259" s="258"/>
      <c r="J259" s="259">
        <f>ROUND(I259*H259,2)</f>
        <v>0</v>
      </c>
      <c r="K259" s="255" t="s">
        <v>137</v>
      </c>
      <c r="L259" s="260"/>
      <c r="M259" s="261" t="s">
        <v>19</v>
      </c>
      <c r="N259" s="262" t="s">
        <v>42</v>
      </c>
      <c r="O259" s="85"/>
      <c r="P259" s="210">
        <f>O259*H259</f>
        <v>0</v>
      </c>
      <c r="Q259" s="210">
        <v>1</v>
      </c>
      <c r="R259" s="210">
        <f>Q259*H259</f>
        <v>13.68</v>
      </c>
      <c r="S259" s="210">
        <v>0</v>
      </c>
      <c r="T259" s="21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2" t="s">
        <v>173</v>
      </c>
      <c r="AT259" s="212" t="s">
        <v>355</v>
      </c>
      <c r="AU259" s="212" t="s">
        <v>81</v>
      </c>
      <c r="AY259" s="18" t="s">
        <v>126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8" t="s">
        <v>79</v>
      </c>
      <c r="BK259" s="213">
        <f>ROUND(I259*H259,2)</f>
        <v>0</v>
      </c>
      <c r="BL259" s="18" t="s">
        <v>132</v>
      </c>
      <c r="BM259" s="212" t="s">
        <v>358</v>
      </c>
    </row>
    <row r="260" s="13" customFormat="1">
      <c r="A260" s="13"/>
      <c r="B260" s="219"/>
      <c r="C260" s="220"/>
      <c r="D260" s="221" t="s">
        <v>141</v>
      </c>
      <c r="E260" s="222" t="s">
        <v>19</v>
      </c>
      <c r="F260" s="223" t="s">
        <v>359</v>
      </c>
      <c r="G260" s="220"/>
      <c r="H260" s="224">
        <v>13.68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141</v>
      </c>
      <c r="AU260" s="230" t="s">
        <v>81</v>
      </c>
      <c r="AV260" s="13" t="s">
        <v>81</v>
      </c>
      <c r="AW260" s="13" t="s">
        <v>33</v>
      </c>
      <c r="AX260" s="13" t="s">
        <v>79</v>
      </c>
      <c r="AY260" s="230" t="s">
        <v>126</v>
      </c>
    </row>
    <row r="261" s="2" customFormat="1" ht="66.75" customHeight="1">
      <c r="A261" s="39"/>
      <c r="B261" s="40"/>
      <c r="C261" s="201" t="s">
        <v>360</v>
      </c>
      <c r="D261" s="201" t="s">
        <v>128</v>
      </c>
      <c r="E261" s="202" t="s">
        <v>361</v>
      </c>
      <c r="F261" s="203" t="s">
        <v>362</v>
      </c>
      <c r="G261" s="204" t="s">
        <v>197</v>
      </c>
      <c r="H261" s="205">
        <v>6.4000000000000004</v>
      </c>
      <c r="I261" s="206"/>
      <c r="J261" s="207">
        <f>ROUND(I261*H261,2)</f>
        <v>0</v>
      </c>
      <c r="K261" s="203" t="s">
        <v>137</v>
      </c>
      <c r="L261" s="45"/>
      <c r="M261" s="208" t="s">
        <v>19</v>
      </c>
      <c r="N261" s="209" t="s">
        <v>42</v>
      </c>
      <c r="O261" s="85"/>
      <c r="P261" s="210">
        <f>O261*H261</f>
        <v>0</v>
      </c>
      <c r="Q261" s="210">
        <v>0</v>
      </c>
      <c r="R261" s="210">
        <f>Q261*H261</f>
        <v>0</v>
      </c>
      <c r="S261" s="210">
        <v>0</v>
      </c>
      <c r="T261" s="21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2" t="s">
        <v>132</v>
      </c>
      <c r="AT261" s="212" t="s">
        <v>128</v>
      </c>
      <c r="AU261" s="212" t="s">
        <v>81</v>
      </c>
      <c r="AY261" s="18" t="s">
        <v>126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8" t="s">
        <v>79</v>
      </c>
      <c r="BK261" s="213">
        <f>ROUND(I261*H261,2)</f>
        <v>0</v>
      </c>
      <c r="BL261" s="18" t="s">
        <v>132</v>
      </c>
      <c r="BM261" s="212" t="s">
        <v>363</v>
      </c>
    </row>
    <row r="262" s="2" customFormat="1">
      <c r="A262" s="39"/>
      <c r="B262" s="40"/>
      <c r="C262" s="41"/>
      <c r="D262" s="214" t="s">
        <v>139</v>
      </c>
      <c r="E262" s="41"/>
      <c r="F262" s="215" t="s">
        <v>364</v>
      </c>
      <c r="G262" s="41"/>
      <c r="H262" s="41"/>
      <c r="I262" s="216"/>
      <c r="J262" s="41"/>
      <c r="K262" s="41"/>
      <c r="L262" s="45"/>
      <c r="M262" s="217"/>
      <c r="N262" s="218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139</v>
      </c>
      <c r="AU262" s="18" t="s">
        <v>81</v>
      </c>
    </row>
    <row r="263" s="13" customFormat="1">
      <c r="A263" s="13"/>
      <c r="B263" s="219"/>
      <c r="C263" s="220"/>
      <c r="D263" s="221" t="s">
        <v>141</v>
      </c>
      <c r="E263" s="222" t="s">
        <v>19</v>
      </c>
      <c r="F263" s="223" t="s">
        <v>365</v>
      </c>
      <c r="G263" s="220"/>
      <c r="H263" s="224">
        <v>6.4000000000000004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141</v>
      </c>
      <c r="AU263" s="230" t="s">
        <v>81</v>
      </c>
      <c r="AV263" s="13" t="s">
        <v>81</v>
      </c>
      <c r="AW263" s="13" t="s">
        <v>33</v>
      </c>
      <c r="AX263" s="13" t="s">
        <v>79</v>
      </c>
      <c r="AY263" s="230" t="s">
        <v>126</v>
      </c>
    </row>
    <row r="264" s="2" customFormat="1" ht="16.5" customHeight="1">
      <c r="A264" s="39"/>
      <c r="B264" s="40"/>
      <c r="C264" s="253" t="s">
        <v>366</v>
      </c>
      <c r="D264" s="253" t="s">
        <v>355</v>
      </c>
      <c r="E264" s="254" t="s">
        <v>367</v>
      </c>
      <c r="F264" s="255" t="s">
        <v>368</v>
      </c>
      <c r="G264" s="256" t="s">
        <v>328</v>
      </c>
      <c r="H264" s="257">
        <v>12.800000000000001</v>
      </c>
      <c r="I264" s="258"/>
      <c r="J264" s="259">
        <f>ROUND(I264*H264,2)</f>
        <v>0</v>
      </c>
      <c r="K264" s="255" t="s">
        <v>137</v>
      </c>
      <c r="L264" s="260"/>
      <c r="M264" s="261" t="s">
        <v>19</v>
      </c>
      <c r="N264" s="262" t="s">
        <v>42</v>
      </c>
      <c r="O264" s="85"/>
      <c r="P264" s="210">
        <f>O264*H264</f>
        <v>0</v>
      </c>
      <c r="Q264" s="210">
        <v>1</v>
      </c>
      <c r="R264" s="210">
        <f>Q264*H264</f>
        <v>12.800000000000001</v>
      </c>
      <c r="S264" s="210">
        <v>0</v>
      </c>
      <c r="T264" s="21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2" t="s">
        <v>173</v>
      </c>
      <c r="AT264" s="212" t="s">
        <v>355</v>
      </c>
      <c r="AU264" s="212" t="s">
        <v>81</v>
      </c>
      <c r="AY264" s="18" t="s">
        <v>126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8" t="s">
        <v>79</v>
      </c>
      <c r="BK264" s="213">
        <f>ROUND(I264*H264,2)</f>
        <v>0</v>
      </c>
      <c r="BL264" s="18" t="s">
        <v>132</v>
      </c>
      <c r="BM264" s="212" t="s">
        <v>369</v>
      </c>
    </row>
    <row r="265" s="13" customFormat="1">
      <c r="A265" s="13"/>
      <c r="B265" s="219"/>
      <c r="C265" s="220"/>
      <c r="D265" s="221" t="s">
        <v>141</v>
      </c>
      <c r="E265" s="222" t="s">
        <v>19</v>
      </c>
      <c r="F265" s="223" t="s">
        <v>370</v>
      </c>
      <c r="G265" s="220"/>
      <c r="H265" s="224">
        <v>12.800000000000001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141</v>
      </c>
      <c r="AU265" s="230" t="s">
        <v>81</v>
      </c>
      <c r="AV265" s="13" t="s">
        <v>81</v>
      </c>
      <c r="AW265" s="13" t="s">
        <v>33</v>
      </c>
      <c r="AX265" s="13" t="s">
        <v>79</v>
      </c>
      <c r="AY265" s="230" t="s">
        <v>126</v>
      </c>
    </row>
    <row r="266" s="2" customFormat="1" ht="37.8" customHeight="1">
      <c r="A266" s="39"/>
      <c r="B266" s="40"/>
      <c r="C266" s="201" t="s">
        <v>371</v>
      </c>
      <c r="D266" s="201" t="s">
        <v>128</v>
      </c>
      <c r="E266" s="202" t="s">
        <v>372</v>
      </c>
      <c r="F266" s="203" t="s">
        <v>373</v>
      </c>
      <c r="G266" s="204" t="s">
        <v>197</v>
      </c>
      <c r="H266" s="205">
        <v>103.398</v>
      </c>
      <c r="I266" s="206"/>
      <c r="J266" s="207">
        <f>ROUND(I266*H266,2)</f>
        <v>0</v>
      </c>
      <c r="K266" s="203" t="s">
        <v>137</v>
      </c>
      <c r="L266" s="45"/>
      <c r="M266" s="208" t="s">
        <v>19</v>
      </c>
      <c r="N266" s="209" t="s">
        <v>42</v>
      </c>
      <c r="O266" s="85"/>
      <c r="P266" s="210">
        <f>O266*H266</f>
        <v>0</v>
      </c>
      <c r="Q266" s="210">
        <v>0</v>
      </c>
      <c r="R266" s="210">
        <f>Q266*H266</f>
        <v>0</v>
      </c>
      <c r="S266" s="210">
        <v>0</v>
      </c>
      <c r="T266" s="21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2" t="s">
        <v>132</v>
      </c>
      <c r="AT266" s="212" t="s">
        <v>128</v>
      </c>
      <c r="AU266" s="212" t="s">
        <v>81</v>
      </c>
      <c r="AY266" s="18" t="s">
        <v>126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8" t="s">
        <v>79</v>
      </c>
      <c r="BK266" s="213">
        <f>ROUND(I266*H266,2)</f>
        <v>0</v>
      </c>
      <c r="BL266" s="18" t="s">
        <v>132</v>
      </c>
      <c r="BM266" s="212" t="s">
        <v>374</v>
      </c>
    </row>
    <row r="267" s="2" customFormat="1">
      <c r="A267" s="39"/>
      <c r="B267" s="40"/>
      <c r="C267" s="41"/>
      <c r="D267" s="214" t="s">
        <v>139</v>
      </c>
      <c r="E267" s="41"/>
      <c r="F267" s="215" t="s">
        <v>375</v>
      </c>
      <c r="G267" s="41"/>
      <c r="H267" s="41"/>
      <c r="I267" s="216"/>
      <c r="J267" s="41"/>
      <c r="K267" s="41"/>
      <c r="L267" s="45"/>
      <c r="M267" s="217"/>
      <c r="N267" s="21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139</v>
      </c>
      <c r="AU267" s="18" t="s">
        <v>81</v>
      </c>
    </row>
    <row r="268" s="14" customFormat="1">
      <c r="A268" s="14"/>
      <c r="B268" s="231"/>
      <c r="C268" s="232"/>
      <c r="D268" s="221" t="s">
        <v>141</v>
      </c>
      <c r="E268" s="233" t="s">
        <v>19</v>
      </c>
      <c r="F268" s="234" t="s">
        <v>376</v>
      </c>
      <c r="G268" s="232"/>
      <c r="H268" s="233" t="s">
        <v>19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141</v>
      </c>
      <c r="AU268" s="240" t="s">
        <v>81</v>
      </c>
      <c r="AV268" s="14" t="s">
        <v>79</v>
      </c>
      <c r="AW268" s="14" t="s">
        <v>33</v>
      </c>
      <c r="AX268" s="14" t="s">
        <v>71</v>
      </c>
      <c r="AY268" s="240" t="s">
        <v>126</v>
      </c>
    </row>
    <row r="269" s="13" customFormat="1">
      <c r="A269" s="13"/>
      <c r="B269" s="219"/>
      <c r="C269" s="220"/>
      <c r="D269" s="221" t="s">
        <v>141</v>
      </c>
      <c r="E269" s="222" t="s">
        <v>19</v>
      </c>
      <c r="F269" s="223" t="s">
        <v>377</v>
      </c>
      <c r="G269" s="220"/>
      <c r="H269" s="224">
        <v>103.398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141</v>
      </c>
      <c r="AU269" s="230" t="s">
        <v>81</v>
      </c>
      <c r="AV269" s="13" t="s">
        <v>81</v>
      </c>
      <c r="AW269" s="13" t="s">
        <v>33</v>
      </c>
      <c r="AX269" s="13" t="s">
        <v>79</v>
      </c>
      <c r="AY269" s="230" t="s">
        <v>126</v>
      </c>
    </row>
    <row r="270" s="2" customFormat="1" ht="16.5" customHeight="1">
      <c r="A270" s="39"/>
      <c r="B270" s="40"/>
      <c r="C270" s="253" t="s">
        <v>378</v>
      </c>
      <c r="D270" s="253" t="s">
        <v>355</v>
      </c>
      <c r="E270" s="254" t="s">
        <v>379</v>
      </c>
      <c r="F270" s="255" t="s">
        <v>380</v>
      </c>
      <c r="G270" s="256" t="s">
        <v>328</v>
      </c>
      <c r="H270" s="257">
        <v>165.43700000000001</v>
      </c>
      <c r="I270" s="258"/>
      <c r="J270" s="259">
        <f>ROUND(I270*H270,2)</f>
        <v>0</v>
      </c>
      <c r="K270" s="255" t="s">
        <v>137</v>
      </c>
      <c r="L270" s="260"/>
      <c r="M270" s="261" t="s">
        <v>19</v>
      </c>
      <c r="N270" s="262" t="s">
        <v>42</v>
      </c>
      <c r="O270" s="85"/>
      <c r="P270" s="210">
        <f>O270*H270</f>
        <v>0</v>
      </c>
      <c r="Q270" s="210">
        <v>1</v>
      </c>
      <c r="R270" s="210">
        <f>Q270*H270</f>
        <v>165.43700000000001</v>
      </c>
      <c r="S270" s="210">
        <v>0</v>
      </c>
      <c r="T270" s="21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2" t="s">
        <v>173</v>
      </c>
      <c r="AT270" s="212" t="s">
        <v>355</v>
      </c>
      <c r="AU270" s="212" t="s">
        <v>81</v>
      </c>
      <c r="AY270" s="18" t="s">
        <v>126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8" t="s">
        <v>79</v>
      </c>
      <c r="BK270" s="213">
        <f>ROUND(I270*H270,2)</f>
        <v>0</v>
      </c>
      <c r="BL270" s="18" t="s">
        <v>132</v>
      </c>
      <c r="BM270" s="212" t="s">
        <v>381</v>
      </c>
    </row>
    <row r="271" s="14" customFormat="1">
      <c r="A271" s="14"/>
      <c r="B271" s="231"/>
      <c r="C271" s="232"/>
      <c r="D271" s="221" t="s">
        <v>141</v>
      </c>
      <c r="E271" s="233" t="s">
        <v>19</v>
      </c>
      <c r="F271" s="234" t="s">
        <v>382</v>
      </c>
      <c r="G271" s="232"/>
      <c r="H271" s="233" t="s">
        <v>19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141</v>
      </c>
      <c r="AU271" s="240" t="s">
        <v>81</v>
      </c>
      <c r="AV271" s="14" t="s">
        <v>79</v>
      </c>
      <c r="AW271" s="14" t="s">
        <v>33</v>
      </c>
      <c r="AX271" s="14" t="s">
        <v>71</v>
      </c>
      <c r="AY271" s="240" t="s">
        <v>126</v>
      </c>
    </row>
    <row r="272" s="13" customFormat="1">
      <c r="A272" s="13"/>
      <c r="B272" s="219"/>
      <c r="C272" s="220"/>
      <c r="D272" s="221" t="s">
        <v>141</v>
      </c>
      <c r="E272" s="222" t="s">
        <v>19</v>
      </c>
      <c r="F272" s="223" t="s">
        <v>383</v>
      </c>
      <c r="G272" s="220"/>
      <c r="H272" s="224">
        <v>165.43700000000001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141</v>
      </c>
      <c r="AU272" s="230" t="s">
        <v>81</v>
      </c>
      <c r="AV272" s="13" t="s">
        <v>81</v>
      </c>
      <c r="AW272" s="13" t="s">
        <v>33</v>
      </c>
      <c r="AX272" s="13" t="s">
        <v>79</v>
      </c>
      <c r="AY272" s="230" t="s">
        <v>126</v>
      </c>
    </row>
    <row r="273" s="2" customFormat="1" ht="44.25" customHeight="1">
      <c r="A273" s="39"/>
      <c r="B273" s="40"/>
      <c r="C273" s="201" t="s">
        <v>384</v>
      </c>
      <c r="D273" s="201" t="s">
        <v>128</v>
      </c>
      <c r="E273" s="202" t="s">
        <v>347</v>
      </c>
      <c r="F273" s="203" t="s">
        <v>348</v>
      </c>
      <c r="G273" s="204" t="s">
        <v>197</v>
      </c>
      <c r="H273" s="205">
        <v>21.093</v>
      </c>
      <c r="I273" s="206"/>
      <c r="J273" s="207">
        <f>ROUND(I273*H273,2)</f>
        <v>0</v>
      </c>
      <c r="K273" s="203" t="s">
        <v>137</v>
      </c>
      <c r="L273" s="45"/>
      <c r="M273" s="208" t="s">
        <v>19</v>
      </c>
      <c r="N273" s="209" t="s">
        <v>42</v>
      </c>
      <c r="O273" s="85"/>
      <c r="P273" s="210">
        <f>O273*H273</f>
        <v>0</v>
      </c>
      <c r="Q273" s="210">
        <v>0</v>
      </c>
      <c r="R273" s="210">
        <f>Q273*H273</f>
        <v>0</v>
      </c>
      <c r="S273" s="210">
        <v>0</v>
      </c>
      <c r="T273" s="21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2" t="s">
        <v>132</v>
      </c>
      <c r="AT273" s="212" t="s">
        <v>128</v>
      </c>
      <c r="AU273" s="212" t="s">
        <v>81</v>
      </c>
      <c r="AY273" s="18" t="s">
        <v>126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8" t="s">
        <v>79</v>
      </c>
      <c r="BK273" s="213">
        <f>ROUND(I273*H273,2)</f>
        <v>0</v>
      </c>
      <c r="BL273" s="18" t="s">
        <v>132</v>
      </c>
      <c r="BM273" s="212" t="s">
        <v>385</v>
      </c>
    </row>
    <row r="274" s="2" customFormat="1">
      <c r="A274" s="39"/>
      <c r="B274" s="40"/>
      <c r="C274" s="41"/>
      <c r="D274" s="214" t="s">
        <v>139</v>
      </c>
      <c r="E274" s="41"/>
      <c r="F274" s="215" t="s">
        <v>350</v>
      </c>
      <c r="G274" s="41"/>
      <c r="H274" s="41"/>
      <c r="I274" s="216"/>
      <c r="J274" s="41"/>
      <c r="K274" s="41"/>
      <c r="L274" s="45"/>
      <c r="M274" s="217"/>
      <c r="N274" s="218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139</v>
      </c>
      <c r="AU274" s="18" t="s">
        <v>81</v>
      </c>
    </row>
    <row r="275" s="14" customFormat="1">
      <c r="A275" s="14"/>
      <c r="B275" s="231"/>
      <c r="C275" s="232"/>
      <c r="D275" s="221" t="s">
        <v>141</v>
      </c>
      <c r="E275" s="233" t="s">
        <v>19</v>
      </c>
      <c r="F275" s="234" t="s">
        <v>386</v>
      </c>
      <c r="G275" s="232"/>
      <c r="H275" s="233" t="s">
        <v>19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141</v>
      </c>
      <c r="AU275" s="240" t="s">
        <v>81</v>
      </c>
      <c r="AV275" s="14" t="s">
        <v>79</v>
      </c>
      <c r="AW275" s="14" t="s">
        <v>33</v>
      </c>
      <c r="AX275" s="14" t="s">
        <v>71</v>
      </c>
      <c r="AY275" s="240" t="s">
        <v>126</v>
      </c>
    </row>
    <row r="276" s="13" customFormat="1">
      <c r="A276" s="13"/>
      <c r="B276" s="219"/>
      <c r="C276" s="220"/>
      <c r="D276" s="221" t="s">
        <v>141</v>
      </c>
      <c r="E276" s="222" t="s">
        <v>19</v>
      </c>
      <c r="F276" s="223" t="s">
        <v>387</v>
      </c>
      <c r="G276" s="220"/>
      <c r="H276" s="224">
        <v>13.829000000000001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0" t="s">
        <v>141</v>
      </c>
      <c r="AU276" s="230" t="s">
        <v>81</v>
      </c>
      <c r="AV276" s="13" t="s">
        <v>81</v>
      </c>
      <c r="AW276" s="13" t="s">
        <v>33</v>
      </c>
      <c r="AX276" s="13" t="s">
        <v>71</v>
      </c>
      <c r="AY276" s="230" t="s">
        <v>126</v>
      </c>
    </row>
    <row r="277" s="14" customFormat="1">
      <c r="A277" s="14"/>
      <c r="B277" s="231"/>
      <c r="C277" s="232"/>
      <c r="D277" s="221" t="s">
        <v>141</v>
      </c>
      <c r="E277" s="233" t="s">
        <v>19</v>
      </c>
      <c r="F277" s="234" t="s">
        <v>388</v>
      </c>
      <c r="G277" s="232"/>
      <c r="H277" s="233" t="s">
        <v>19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141</v>
      </c>
      <c r="AU277" s="240" t="s">
        <v>81</v>
      </c>
      <c r="AV277" s="14" t="s">
        <v>79</v>
      </c>
      <c r="AW277" s="14" t="s">
        <v>33</v>
      </c>
      <c r="AX277" s="14" t="s">
        <v>71</v>
      </c>
      <c r="AY277" s="240" t="s">
        <v>126</v>
      </c>
    </row>
    <row r="278" s="13" customFormat="1">
      <c r="A278" s="13"/>
      <c r="B278" s="219"/>
      <c r="C278" s="220"/>
      <c r="D278" s="221" t="s">
        <v>141</v>
      </c>
      <c r="E278" s="222" t="s">
        <v>19</v>
      </c>
      <c r="F278" s="223" t="s">
        <v>389</v>
      </c>
      <c r="G278" s="220"/>
      <c r="H278" s="224">
        <v>2.8220000000000001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141</v>
      </c>
      <c r="AU278" s="230" t="s">
        <v>81</v>
      </c>
      <c r="AV278" s="13" t="s">
        <v>81</v>
      </c>
      <c r="AW278" s="13" t="s">
        <v>33</v>
      </c>
      <c r="AX278" s="13" t="s">
        <v>71</v>
      </c>
      <c r="AY278" s="230" t="s">
        <v>126</v>
      </c>
    </row>
    <row r="279" s="13" customFormat="1">
      <c r="A279" s="13"/>
      <c r="B279" s="219"/>
      <c r="C279" s="220"/>
      <c r="D279" s="221" t="s">
        <v>141</v>
      </c>
      <c r="E279" s="222" t="s">
        <v>19</v>
      </c>
      <c r="F279" s="223" t="s">
        <v>390</v>
      </c>
      <c r="G279" s="220"/>
      <c r="H279" s="224">
        <v>0.29299999999999998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141</v>
      </c>
      <c r="AU279" s="230" t="s">
        <v>81</v>
      </c>
      <c r="AV279" s="13" t="s">
        <v>81</v>
      </c>
      <c r="AW279" s="13" t="s">
        <v>33</v>
      </c>
      <c r="AX279" s="13" t="s">
        <v>71</v>
      </c>
      <c r="AY279" s="230" t="s">
        <v>126</v>
      </c>
    </row>
    <row r="280" s="14" customFormat="1">
      <c r="A280" s="14"/>
      <c r="B280" s="231"/>
      <c r="C280" s="232"/>
      <c r="D280" s="221" t="s">
        <v>141</v>
      </c>
      <c r="E280" s="233" t="s">
        <v>19</v>
      </c>
      <c r="F280" s="234" t="s">
        <v>391</v>
      </c>
      <c r="G280" s="232"/>
      <c r="H280" s="233" t="s">
        <v>19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141</v>
      </c>
      <c r="AU280" s="240" t="s">
        <v>81</v>
      </c>
      <c r="AV280" s="14" t="s">
        <v>79</v>
      </c>
      <c r="AW280" s="14" t="s">
        <v>33</v>
      </c>
      <c r="AX280" s="14" t="s">
        <v>71</v>
      </c>
      <c r="AY280" s="240" t="s">
        <v>126</v>
      </c>
    </row>
    <row r="281" s="13" customFormat="1">
      <c r="A281" s="13"/>
      <c r="B281" s="219"/>
      <c r="C281" s="220"/>
      <c r="D281" s="221" t="s">
        <v>141</v>
      </c>
      <c r="E281" s="222" t="s">
        <v>19</v>
      </c>
      <c r="F281" s="223" t="s">
        <v>392</v>
      </c>
      <c r="G281" s="220"/>
      <c r="H281" s="224">
        <v>3.105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141</v>
      </c>
      <c r="AU281" s="230" t="s">
        <v>81</v>
      </c>
      <c r="AV281" s="13" t="s">
        <v>81</v>
      </c>
      <c r="AW281" s="13" t="s">
        <v>33</v>
      </c>
      <c r="AX281" s="13" t="s">
        <v>71</v>
      </c>
      <c r="AY281" s="230" t="s">
        <v>126</v>
      </c>
    </row>
    <row r="282" s="13" customFormat="1">
      <c r="A282" s="13"/>
      <c r="B282" s="219"/>
      <c r="C282" s="220"/>
      <c r="D282" s="221" t="s">
        <v>141</v>
      </c>
      <c r="E282" s="222" t="s">
        <v>19</v>
      </c>
      <c r="F282" s="223" t="s">
        <v>393</v>
      </c>
      <c r="G282" s="220"/>
      <c r="H282" s="224">
        <v>1.044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141</v>
      </c>
      <c r="AU282" s="230" t="s">
        <v>81</v>
      </c>
      <c r="AV282" s="13" t="s">
        <v>81</v>
      </c>
      <c r="AW282" s="13" t="s">
        <v>33</v>
      </c>
      <c r="AX282" s="13" t="s">
        <v>71</v>
      </c>
      <c r="AY282" s="230" t="s">
        <v>126</v>
      </c>
    </row>
    <row r="283" s="14" customFormat="1">
      <c r="A283" s="14"/>
      <c r="B283" s="231"/>
      <c r="C283" s="232"/>
      <c r="D283" s="221" t="s">
        <v>141</v>
      </c>
      <c r="E283" s="233" t="s">
        <v>19</v>
      </c>
      <c r="F283" s="234" t="s">
        <v>394</v>
      </c>
      <c r="G283" s="232"/>
      <c r="H283" s="233" t="s">
        <v>19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141</v>
      </c>
      <c r="AU283" s="240" t="s">
        <v>81</v>
      </c>
      <c r="AV283" s="14" t="s">
        <v>79</v>
      </c>
      <c r="AW283" s="14" t="s">
        <v>33</v>
      </c>
      <c r="AX283" s="14" t="s">
        <v>71</v>
      </c>
      <c r="AY283" s="240" t="s">
        <v>126</v>
      </c>
    </row>
    <row r="284" s="15" customFormat="1">
      <c r="A284" s="15"/>
      <c r="B284" s="241"/>
      <c r="C284" s="242"/>
      <c r="D284" s="221" t="s">
        <v>141</v>
      </c>
      <c r="E284" s="243" t="s">
        <v>19</v>
      </c>
      <c r="F284" s="244" t="s">
        <v>172</v>
      </c>
      <c r="G284" s="242"/>
      <c r="H284" s="245">
        <v>21.093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1" t="s">
        <v>141</v>
      </c>
      <c r="AU284" s="251" t="s">
        <v>81</v>
      </c>
      <c r="AV284" s="15" t="s">
        <v>132</v>
      </c>
      <c r="AW284" s="15" t="s">
        <v>33</v>
      </c>
      <c r="AX284" s="15" t="s">
        <v>79</v>
      </c>
      <c r="AY284" s="251" t="s">
        <v>126</v>
      </c>
    </row>
    <row r="285" s="2" customFormat="1" ht="16.5" customHeight="1">
      <c r="A285" s="39"/>
      <c r="B285" s="40"/>
      <c r="C285" s="253" t="s">
        <v>395</v>
      </c>
      <c r="D285" s="253" t="s">
        <v>355</v>
      </c>
      <c r="E285" s="254" t="s">
        <v>396</v>
      </c>
      <c r="F285" s="255" t="s">
        <v>397</v>
      </c>
      <c r="G285" s="256" t="s">
        <v>328</v>
      </c>
      <c r="H285" s="257">
        <v>42.186</v>
      </c>
      <c r="I285" s="258"/>
      <c r="J285" s="259">
        <f>ROUND(I285*H285,2)</f>
        <v>0</v>
      </c>
      <c r="K285" s="255" t="s">
        <v>137</v>
      </c>
      <c r="L285" s="260"/>
      <c r="M285" s="261" t="s">
        <v>19</v>
      </c>
      <c r="N285" s="262" t="s">
        <v>42</v>
      </c>
      <c r="O285" s="85"/>
      <c r="P285" s="210">
        <f>O285*H285</f>
        <v>0</v>
      </c>
      <c r="Q285" s="210">
        <v>1</v>
      </c>
      <c r="R285" s="210">
        <f>Q285*H285</f>
        <v>42.186</v>
      </c>
      <c r="S285" s="210">
        <v>0</v>
      </c>
      <c r="T285" s="21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2" t="s">
        <v>173</v>
      </c>
      <c r="AT285" s="212" t="s">
        <v>355</v>
      </c>
      <c r="AU285" s="212" t="s">
        <v>81</v>
      </c>
      <c r="AY285" s="18" t="s">
        <v>126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8" t="s">
        <v>79</v>
      </c>
      <c r="BK285" s="213">
        <f>ROUND(I285*H285,2)</f>
        <v>0</v>
      </c>
      <c r="BL285" s="18" t="s">
        <v>132</v>
      </c>
      <c r="BM285" s="212" t="s">
        <v>398</v>
      </c>
    </row>
    <row r="286" s="13" customFormat="1">
      <c r="A286" s="13"/>
      <c r="B286" s="219"/>
      <c r="C286" s="220"/>
      <c r="D286" s="221" t="s">
        <v>141</v>
      </c>
      <c r="E286" s="222" t="s">
        <v>19</v>
      </c>
      <c r="F286" s="223" t="s">
        <v>399</v>
      </c>
      <c r="G286" s="220"/>
      <c r="H286" s="224">
        <v>42.186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141</v>
      </c>
      <c r="AU286" s="230" t="s">
        <v>81</v>
      </c>
      <c r="AV286" s="13" t="s">
        <v>81</v>
      </c>
      <c r="AW286" s="13" t="s">
        <v>33</v>
      </c>
      <c r="AX286" s="13" t="s">
        <v>71</v>
      </c>
      <c r="AY286" s="230" t="s">
        <v>126</v>
      </c>
    </row>
    <row r="287" s="15" customFormat="1">
      <c r="A287" s="15"/>
      <c r="B287" s="241"/>
      <c r="C287" s="242"/>
      <c r="D287" s="221" t="s">
        <v>141</v>
      </c>
      <c r="E287" s="243" t="s">
        <v>19</v>
      </c>
      <c r="F287" s="244" t="s">
        <v>172</v>
      </c>
      <c r="G287" s="242"/>
      <c r="H287" s="245">
        <v>42.186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1" t="s">
        <v>141</v>
      </c>
      <c r="AU287" s="251" t="s">
        <v>81</v>
      </c>
      <c r="AV287" s="15" t="s">
        <v>132</v>
      </c>
      <c r="AW287" s="15" t="s">
        <v>33</v>
      </c>
      <c r="AX287" s="15" t="s">
        <v>79</v>
      </c>
      <c r="AY287" s="251" t="s">
        <v>126</v>
      </c>
    </row>
    <row r="288" s="2" customFormat="1" ht="37.8" customHeight="1">
      <c r="A288" s="39"/>
      <c r="B288" s="40"/>
      <c r="C288" s="201" t="s">
        <v>400</v>
      </c>
      <c r="D288" s="201" t="s">
        <v>128</v>
      </c>
      <c r="E288" s="202" t="s">
        <v>401</v>
      </c>
      <c r="F288" s="203" t="s">
        <v>402</v>
      </c>
      <c r="G288" s="204" t="s">
        <v>136</v>
      </c>
      <c r="H288" s="205">
        <v>172.33000000000001</v>
      </c>
      <c r="I288" s="206"/>
      <c r="J288" s="207">
        <f>ROUND(I288*H288,2)</f>
        <v>0</v>
      </c>
      <c r="K288" s="203" t="s">
        <v>137</v>
      </c>
      <c r="L288" s="45"/>
      <c r="M288" s="208" t="s">
        <v>19</v>
      </c>
      <c r="N288" s="209" t="s">
        <v>42</v>
      </c>
      <c r="O288" s="8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2" t="s">
        <v>132</v>
      </c>
      <c r="AT288" s="212" t="s">
        <v>128</v>
      </c>
      <c r="AU288" s="212" t="s">
        <v>81</v>
      </c>
      <c r="AY288" s="18" t="s">
        <v>126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18" t="s">
        <v>79</v>
      </c>
      <c r="BK288" s="213">
        <f>ROUND(I288*H288,2)</f>
        <v>0</v>
      </c>
      <c r="BL288" s="18" t="s">
        <v>132</v>
      </c>
      <c r="BM288" s="212" t="s">
        <v>403</v>
      </c>
    </row>
    <row r="289" s="2" customFormat="1">
      <c r="A289" s="39"/>
      <c r="B289" s="40"/>
      <c r="C289" s="41"/>
      <c r="D289" s="214" t="s">
        <v>139</v>
      </c>
      <c r="E289" s="41"/>
      <c r="F289" s="215" t="s">
        <v>404</v>
      </c>
      <c r="G289" s="41"/>
      <c r="H289" s="41"/>
      <c r="I289" s="216"/>
      <c r="J289" s="41"/>
      <c r="K289" s="41"/>
      <c r="L289" s="45"/>
      <c r="M289" s="217"/>
      <c r="N289" s="21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139</v>
      </c>
      <c r="AU289" s="18" t="s">
        <v>81</v>
      </c>
    </row>
    <row r="290" s="14" customFormat="1">
      <c r="A290" s="14"/>
      <c r="B290" s="231"/>
      <c r="C290" s="232"/>
      <c r="D290" s="221" t="s">
        <v>141</v>
      </c>
      <c r="E290" s="233" t="s">
        <v>19</v>
      </c>
      <c r="F290" s="234" t="s">
        <v>405</v>
      </c>
      <c r="G290" s="232"/>
      <c r="H290" s="233" t="s">
        <v>19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141</v>
      </c>
      <c r="AU290" s="240" t="s">
        <v>81</v>
      </c>
      <c r="AV290" s="14" t="s">
        <v>79</v>
      </c>
      <c r="AW290" s="14" t="s">
        <v>33</v>
      </c>
      <c r="AX290" s="14" t="s">
        <v>71</v>
      </c>
      <c r="AY290" s="240" t="s">
        <v>126</v>
      </c>
    </row>
    <row r="291" s="13" customFormat="1">
      <c r="A291" s="13"/>
      <c r="B291" s="219"/>
      <c r="C291" s="220"/>
      <c r="D291" s="221" t="s">
        <v>141</v>
      </c>
      <c r="E291" s="222" t="s">
        <v>19</v>
      </c>
      <c r="F291" s="223" t="s">
        <v>406</v>
      </c>
      <c r="G291" s="220"/>
      <c r="H291" s="224">
        <v>172.33000000000001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141</v>
      </c>
      <c r="AU291" s="230" t="s">
        <v>81</v>
      </c>
      <c r="AV291" s="13" t="s">
        <v>81</v>
      </c>
      <c r="AW291" s="13" t="s">
        <v>33</v>
      </c>
      <c r="AX291" s="13" t="s">
        <v>79</v>
      </c>
      <c r="AY291" s="230" t="s">
        <v>126</v>
      </c>
    </row>
    <row r="292" s="2" customFormat="1" ht="16.5" customHeight="1">
      <c r="A292" s="39"/>
      <c r="B292" s="40"/>
      <c r="C292" s="253" t="s">
        <v>407</v>
      </c>
      <c r="D292" s="253" t="s">
        <v>355</v>
      </c>
      <c r="E292" s="254" t="s">
        <v>408</v>
      </c>
      <c r="F292" s="255" t="s">
        <v>409</v>
      </c>
      <c r="G292" s="256" t="s">
        <v>197</v>
      </c>
      <c r="H292" s="257">
        <v>34.466000000000001</v>
      </c>
      <c r="I292" s="258"/>
      <c r="J292" s="259">
        <f>ROUND(I292*H292,2)</f>
        <v>0</v>
      </c>
      <c r="K292" s="255" t="s">
        <v>137</v>
      </c>
      <c r="L292" s="260"/>
      <c r="M292" s="261" t="s">
        <v>19</v>
      </c>
      <c r="N292" s="262" t="s">
        <v>42</v>
      </c>
      <c r="O292" s="85"/>
      <c r="P292" s="210">
        <f>O292*H292</f>
        <v>0</v>
      </c>
      <c r="Q292" s="210">
        <v>0.20999999999999999</v>
      </c>
      <c r="R292" s="210">
        <f>Q292*H292</f>
        <v>7.2378599999999995</v>
      </c>
      <c r="S292" s="210">
        <v>0</v>
      </c>
      <c r="T292" s="21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2" t="s">
        <v>173</v>
      </c>
      <c r="AT292" s="212" t="s">
        <v>355</v>
      </c>
      <c r="AU292" s="212" t="s">
        <v>81</v>
      </c>
      <c r="AY292" s="18" t="s">
        <v>126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8" t="s">
        <v>79</v>
      </c>
      <c r="BK292" s="213">
        <f>ROUND(I292*H292,2)</f>
        <v>0</v>
      </c>
      <c r="BL292" s="18" t="s">
        <v>132</v>
      </c>
      <c r="BM292" s="212" t="s">
        <v>410</v>
      </c>
    </row>
    <row r="293" s="13" customFormat="1">
      <c r="A293" s="13"/>
      <c r="B293" s="219"/>
      <c r="C293" s="220"/>
      <c r="D293" s="221" t="s">
        <v>141</v>
      </c>
      <c r="E293" s="222" t="s">
        <v>19</v>
      </c>
      <c r="F293" s="223" t="s">
        <v>411</v>
      </c>
      <c r="G293" s="220"/>
      <c r="H293" s="224">
        <v>34.466000000000001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141</v>
      </c>
      <c r="AU293" s="230" t="s">
        <v>81</v>
      </c>
      <c r="AV293" s="13" t="s">
        <v>81</v>
      </c>
      <c r="AW293" s="13" t="s">
        <v>33</v>
      </c>
      <c r="AX293" s="13" t="s">
        <v>79</v>
      </c>
      <c r="AY293" s="230" t="s">
        <v>126</v>
      </c>
    </row>
    <row r="294" s="2" customFormat="1" ht="37.8" customHeight="1">
      <c r="A294" s="39"/>
      <c r="B294" s="40"/>
      <c r="C294" s="201" t="s">
        <v>412</v>
      </c>
      <c r="D294" s="201" t="s">
        <v>128</v>
      </c>
      <c r="E294" s="202" t="s">
        <v>413</v>
      </c>
      <c r="F294" s="203" t="s">
        <v>414</v>
      </c>
      <c r="G294" s="204" t="s">
        <v>136</v>
      </c>
      <c r="H294" s="205">
        <v>172.33000000000001</v>
      </c>
      <c r="I294" s="206"/>
      <c r="J294" s="207">
        <f>ROUND(I294*H294,2)</f>
        <v>0</v>
      </c>
      <c r="K294" s="203" t="s">
        <v>137</v>
      </c>
      <c r="L294" s="45"/>
      <c r="M294" s="208" t="s">
        <v>19</v>
      </c>
      <c r="N294" s="209" t="s">
        <v>42</v>
      </c>
      <c r="O294" s="85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2" t="s">
        <v>132</v>
      </c>
      <c r="AT294" s="212" t="s">
        <v>128</v>
      </c>
      <c r="AU294" s="212" t="s">
        <v>81</v>
      </c>
      <c r="AY294" s="18" t="s">
        <v>126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8" t="s">
        <v>79</v>
      </c>
      <c r="BK294" s="213">
        <f>ROUND(I294*H294,2)</f>
        <v>0</v>
      </c>
      <c r="BL294" s="18" t="s">
        <v>132</v>
      </c>
      <c r="BM294" s="212" t="s">
        <v>415</v>
      </c>
    </row>
    <row r="295" s="2" customFormat="1">
      <c r="A295" s="39"/>
      <c r="B295" s="40"/>
      <c r="C295" s="41"/>
      <c r="D295" s="214" t="s">
        <v>139</v>
      </c>
      <c r="E295" s="41"/>
      <c r="F295" s="215" t="s">
        <v>416</v>
      </c>
      <c r="G295" s="41"/>
      <c r="H295" s="41"/>
      <c r="I295" s="216"/>
      <c r="J295" s="41"/>
      <c r="K295" s="41"/>
      <c r="L295" s="45"/>
      <c r="M295" s="217"/>
      <c r="N295" s="218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139</v>
      </c>
      <c r="AU295" s="18" t="s">
        <v>81</v>
      </c>
    </row>
    <row r="296" s="2" customFormat="1" ht="21.75" customHeight="1">
      <c r="A296" s="39"/>
      <c r="B296" s="40"/>
      <c r="C296" s="253" t="s">
        <v>417</v>
      </c>
      <c r="D296" s="253" t="s">
        <v>355</v>
      </c>
      <c r="E296" s="254" t="s">
        <v>418</v>
      </c>
      <c r="F296" s="255" t="s">
        <v>419</v>
      </c>
      <c r="G296" s="256" t="s">
        <v>420</v>
      </c>
      <c r="H296" s="257">
        <v>5.1699999999999999</v>
      </c>
      <c r="I296" s="258"/>
      <c r="J296" s="259">
        <f>ROUND(I296*H296,2)</f>
        <v>0</v>
      </c>
      <c r="K296" s="255" t="s">
        <v>19</v>
      </c>
      <c r="L296" s="260"/>
      <c r="M296" s="261" t="s">
        <v>19</v>
      </c>
      <c r="N296" s="262" t="s">
        <v>42</v>
      </c>
      <c r="O296" s="85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2" t="s">
        <v>173</v>
      </c>
      <c r="AT296" s="212" t="s">
        <v>355</v>
      </c>
      <c r="AU296" s="212" t="s">
        <v>81</v>
      </c>
      <c r="AY296" s="18" t="s">
        <v>126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8" t="s">
        <v>79</v>
      </c>
      <c r="BK296" s="213">
        <f>ROUND(I296*H296,2)</f>
        <v>0</v>
      </c>
      <c r="BL296" s="18" t="s">
        <v>132</v>
      </c>
      <c r="BM296" s="212" t="s">
        <v>421</v>
      </c>
    </row>
    <row r="297" s="13" customFormat="1">
      <c r="A297" s="13"/>
      <c r="B297" s="219"/>
      <c r="C297" s="220"/>
      <c r="D297" s="221" t="s">
        <v>141</v>
      </c>
      <c r="E297" s="222" t="s">
        <v>19</v>
      </c>
      <c r="F297" s="223" t="s">
        <v>422</v>
      </c>
      <c r="G297" s="220"/>
      <c r="H297" s="224">
        <v>5.1699999999999999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141</v>
      </c>
      <c r="AU297" s="230" t="s">
        <v>81</v>
      </c>
      <c r="AV297" s="13" t="s">
        <v>81</v>
      </c>
      <c r="AW297" s="13" t="s">
        <v>33</v>
      </c>
      <c r="AX297" s="13" t="s">
        <v>71</v>
      </c>
      <c r="AY297" s="230" t="s">
        <v>126</v>
      </c>
    </row>
    <row r="298" s="15" customFormat="1">
      <c r="A298" s="15"/>
      <c r="B298" s="241"/>
      <c r="C298" s="242"/>
      <c r="D298" s="221" t="s">
        <v>141</v>
      </c>
      <c r="E298" s="243" t="s">
        <v>19</v>
      </c>
      <c r="F298" s="244" t="s">
        <v>172</v>
      </c>
      <c r="G298" s="242"/>
      <c r="H298" s="245">
        <v>5.1699999999999999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1" t="s">
        <v>141</v>
      </c>
      <c r="AU298" s="251" t="s">
        <v>81</v>
      </c>
      <c r="AV298" s="15" t="s">
        <v>132</v>
      </c>
      <c r="AW298" s="15" t="s">
        <v>33</v>
      </c>
      <c r="AX298" s="15" t="s">
        <v>79</v>
      </c>
      <c r="AY298" s="251" t="s">
        <v>126</v>
      </c>
    </row>
    <row r="299" s="2" customFormat="1" ht="55.5" customHeight="1">
      <c r="A299" s="39"/>
      <c r="B299" s="40"/>
      <c r="C299" s="201" t="s">
        <v>423</v>
      </c>
      <c r="D299" s="201" t="s">
        <v>128</v>
      </c>
      <c r="E299" s="202" t="s">
        <v>424</v>
      </c>
      <c r="F299" s="203" t="s">
        <v>425</v>
      </c>
      <c r="G299" s="204" t="s">
        <v>136</v>
      </c>
      <c r="H299" s="205">
        <v>172.33000000000001</v>
      </c>
      <c r="I299" s="206"/>
      <c r="J299" s="207">
        <f>ROUND(I299*H299,2)</f>
        <v>0</v>
      </c>
      <c r="K299" s="203" t="s">
        <v>137</v>
      </c>
      <c r="L299" s="45"/>
      <c r="M299" s="208" t="s">
        <v>19</v>
      </c>
      <c r="N299" s="209" t="s">
        <v>42</v>
      </c>
      <c r="O299" s="85"/>
      <c r="P299" s="210">
        <f>O299*H299</f>
        <v>0</v>
      </c>
      <c r="Q299" s="210">
        <v>0</v>
      </c>
      <c r="R299" s="210">
        <f>Q299*H299</f>
        <v>0</v>
      </c>
      <c r="S299" s="210">
        <v>0</v>
      </c>
      <c r="T299" s="21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2" t="s">
        <v>132</v>
      </c>
      <c r="AT299" s="212" t="s">
        <v>128</v>
      </c>
      <c r="AU299" s="212" t="s">
        <v>81</v>
      </c>
      <c r="AY299" s="18" t="s">
        <v>126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18" t="s">
        <v>79</v>
      </c>
      <c r="BK299" s="213">
        <f>ROUND(I299*H299,2)</f>
        <v>0</v>
      </c>
      <c r="BL299" s="18" t="s">
        <v>132</v>
      </c>
      <c r="BM299" s="212" t="s">
        <v>426</v>
      </c>
    </row>
    <row r="300" s="2" customFormat="1">
      <c r="A300" s="39"/>
      <c r="B300" s="40"/>
      <c r="C300" s="41"/>
      <c r="D300" s="214" t="s">
        <v>139</v>
      </c>
      <c r="E300" s="41"/>
      <c r="F300" s="215" t="s">
        <v>427</v>
      </c>
      <c r="G300" s="41"/>
      <c r="H300" s="41"/>
      <c r="I300" s="216"/>
      <c r="J300" s="41"/>
      <c r="K300" s="41"/>
      <c r="L300" s="45"/>
      <c r="M300" s="217"/>
      <c r="N300" s="218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139</v>
      </c>
      <c r="AU300" s="18" t="s">
        <v>81</v>
      </c>
    </row>
    <row r="301" s="2" customFormat="1" ht="33" customHeight="1">
      <c r="A301" s="39"/>
      <c r="B301" s="40"/>
      <c r="C301" s="201" t="s">
        <v>428</v>
      </c>
      <c r="D301" s="201" t="s">
        <v>128</v>
      </c>
      <c r="E301" s="202" t="s">
        <v>429</v>
      </c>
      <c r="F301" s="203" t="s">
        <v>430</v>
      </c>
      <c r="G301" s="204" t="s">
        <v>136</v>
      </c>
      <c r="H301" s="205">
        <v>320.07999999999998</v>
      </c>
      <c r="I301" s="206"/>
      <c r="J301" s="207">
        <f>ROUND(I301*H301,2)</f>
        <v>0</v>
      </c>
      <c r="K301" s="203" t="s">
        <v>137</v>
      </c>
      <c r="L301" s="45"/>
      <c r="M301" s="208" t="s">
        <v>19</v>
      </c>
      <c r="N301" s="209" t="s">
        <v>42</v>
      </c>
      <c r="O301" s="85"/>
      <c r="P301" s="210">
        <f>O301*H301</f>
        <v>0</v>
      </c>
      <c r="Q301" s="210">
        <v>0</v>
      </c>
      <c r="R301" s="210">
        <f>Q301*H301</f>
        <v>0</v>
      </c>
      <c r="S301" s="210">
        <v>0</v>
      </c>
      <c r="T301" s="21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132</v>
      </c>
      <c r="AT301" s="212" t="s">
        <v>128</v>
      </c>
      <c r="AU301" s="212" t="s">
        <v>81</v>
      </c>
      <c r="AY301" s="18" t="s">
        <v>126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79</v>
      </c>
      <c r="BK301" s="213">
        <f>ROUND(I301*H301,2)</f>
        <v>0</v>
      </c>
      <c r="BL301" s="18" t="s">
        <v>132</v>
      </c>
      <c r="BM301" s="212" t="s">
        <v>431</v>
      </c>
    </row>
    <row r="302" s="2" customFormat="1">
      <c r="A302" s="39"/>
      <c r="B302" s="40"/>
      <c r="C302" s="41"/>
      <c r="D302" s="214" t="s">
        <v>139</v>
      </c>
      <c r="E302" s="41"/>
      <c r="F302" s="215" t="s">
        <v>432</v>
      </c>
      <c r="G302" s="41"/>
      <c r="H302" s="41"/>
      <c r="I302" s="216"/>
      <c r="J302" s="41"/>
      <c r="K302" s="41"/>
      <c r="L302" s="45"/>
      <c r="M302" s="217"/>
      <c r="N302" s="218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139</v>
      </c>
      <c r="AU302" s="18" t="s">
        <v>81</v>
      </c>
    </row>
    <row r="303" s="13" customFormat="1">
      <c r="A303" s="13"/>
      <c r="B303" s="219"/>
      <c r="C303" s="220"/>
      <c r="D303" s="221" t="s">
        <v>141</v>
      </c>
      <c r="E303" s="222" t="s">
        <v>19</v>
      </c>
      <c r="F303" s="223" t="s">
        <v>433</v>
      </c>
      <c r="G303" s="220"/>
      <c r="H303" s="224">
        <v>320.07999999999998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141</v>
      </c>
      <c r="AU303" s="230" t="s">
        <v>81</v>
      </c>
      <c r="AV303" s="13" t="s">
        <v>81</v>
      </c>
      <c r="AW303" s="13" t="s">
        <v>33</v>
      </c>
      <c r="AX303" s="13" t="s">
        <v>79</v>
      </c>
      <c r="AY303" s="230" t="s">
        <v>126</v>
      </c>
    </row>
    <row r="304" s="2" customFormat="1" ht="24.15" customHeight="1">
      <c r="A304" s="39"/>
      <c r="B304" s="40"/>
      <c r="C304" s="201" t="s">
        <v>434</v>
      </c>
      <c r="D304" s="201" t="s">
        <v>128</v>
      </c>
      <c r="E304" s="202" t="s">
        <v>435</v>
      </c>
      <c r="F304" s="203" t="s">
        <v>436</v>
      </c>
      <c r="G304" s="204" t="s">
        <v>136</v>
      </c>
      <c r="H304" s="205">
        <v>172.33000000000001</v>
      </c>
      <c r="I304" s="206"/>
      <c r="J304" s="207">
        <f>ROUND(I304*H304,2)</f>
        <v>0</v>
      </c>
      <c r="K304" s="203" t="s">
        <v>137</v>
      </c>
      <c r="L304" s="45"/>
      <c r="M304" s="208" t="s">
        <v>19</v>
      </c>
      <c r="N304" s="209" t="s">
        <v>42</v>
      </c>
      <c r="O304" s="85"/>
      <c r="P304" s="210">
        <f>O304*H304</f>
        <v>0</v>
      </c>
      <c r="Q304" s="210">
        <v>0</v>
      </c>
      <c r="R304" s="210">
        <f>Q304*H304</f>
        <v>0</v>
      </c>
      <c r="S304" s="210">
        <v>0</v>
      </c>
      <c r="T304" s="21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2" t="s">
        <v>132</v>
      </c>
      <c r="AT304" s="212" t="s">
        <v>128</v>
      </c>
      <c r="AU304" s="212" t="s">
        <v>81</v>
      </c>
      <c r="AY304" s="18" t="s">
        <v>126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8" t="s">
        <v>79</v>
      </c>
      <c r="BK304" s="213">
        <f>ROUND(I304*H304,2)</f>
        <v>0</v>
      </c>
      <c r="BL304" s="18" t="s">
        <v>132</v>
      </c>
      <c r="BM304" s="212" t="s">
        <v>437</v>
      </c>
    </row>
    <row r="305" s="2" customFormat="1">
      <c r="A305" s="39"/>
      <c r="B305" s="40"/>
      <c r="C305" s="41"/>
      <c r="D305" s="214" t="s">
        <v>139</v>
      </c>
      <c r="E305" s="41"/>
      <c r="F305" s="215" t="s">
        <v>438</v>
      </c>
      <c r="G305" s="41"/>
      <c r="H305" s="41"/>
      <c r="I305" s="216"/>
      <c r="J305" s="41"/>
      <c r="K305" s="41"/>
      <c r="L305" s="45"/>
      <c r="M305" s="217"/>
      <c r="N305" s="218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139</v>
      </c>
      <c r="AU305" s="18" t="s">
        <v>81</v>
      </c>
    </row>
    <row r="306" s="2" customFormat="1" ht="21.75" customHeight="1">
      <c r="A306" s="39"/>
      <c r="B306" s="40"/>
      <c r="C306" s="201" t="s">
        <v>439</v>
      </c>
      <c r="D306" s="201" t="s">
        <v>128</v>
      </c>
      <c r="E306" s="202" t="s">
        <v>440</v>
      </c>
      <c r="F306" s="203" t="s">
        <v>441</v>
      </c>
      <c r="G306" s="204" t="s">
        <v>197</v>
      </c>
      <c r="H306" s="205">
        <v>2</v>
      </c>
      <c r="I306" s="206"/>
      <c r="J306" s="207">
        <f>ROUND(I306*H306,2)</f>
        <v>0</v>
      </c>
      <c r="K306" s="203" t="s">
        <v>137</v>
      </c>
      <c r="L306" s="45"/>
      <c r="M306" s="208" t="s">
        <v>19</v>
      </c>
      <c r="N306" s="209" t="s">
        <v>42</v>
      </c>
      <c r="O306" s="85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2" t="s">
        <v>132</v>
      </c>
      <c r="AT306" s="212" t="s">
        <v>128</v>
      </c>
      <c r="AU306" s="212" t="s">
        <v>81</v>
      </c>
      <c r="AY306" s="18" t="s">
        <v>126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8" t="s">
        <v>79</v>
      </c>
      <c r="BK306" s="213">
        <f>ROUND(I306*H306,2)</f>
        <v>0</v>
      </c>
      <c r="BL306" s="18" t="s">
        <v>132</v>
      </c>
      <c r="BM306" s="212" t="s">
        <v>442</v>
      </c>
    </row>
    <row r="307" s="2" customFormat="1">
      <c r="A307" s="39"/>
      <c r="B307" s="40"/>
      <c r="C307" s="41"/>
      <c r="D307" s="214" t="s">
        <v>139</v>
      </c>
      <c r="E307" s="41"/>
      <c r="F307" s="215" t="s">
        <v>443</v>
      </c>
      <c r="G307" s="41"/>
      <c r="H307" s="41"/>
      <c r="I307" s="216"/>
      <c r="J307" s="41"/>
      <c r="K307" s="41"/>
      <c r="L307" s="45"/>
      <c r="M307" s="217"/>
      <c r="N307" s="21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139</v>
      </c>
      <c r="AU307" s="18" t="s">
        <v>81</v>
      </c>
    </row>
    <row r="308" s="13" customFormat="1">
      <c r="A308" s="13"/>
      <c r="B308" s="219"/>
      <c r="C308" s="220"/>
      <c r="D308" s="221" t="s">
        <v>141</v>
      </c>
      <c r="E308" s="222" t="s">
        <v>19</v>
      </c>
      <c r="F308" s="223" t="s">
        <v>81</v>
      </c>
      <c r="G308" s="220"/>
      <c r="H308" s="224">
        <v>2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141</v>
      </c>
      <c r="AU308" s="230" t="s">
        <v>81</v>
      </c>
      <c r="AV308" s="13" t="s">
        <v>81</v>
      </c>
      <c r="AW308" s="13" t="s">
        <v>33</v>
      </c>
      <c r="AX308" s="13" t="s">
        <v>79</v>
      </c>
      <c r="AY308" s="230" t="s">
        <v>126</v>
      </c>
    </row>
    <row r="309" s="12" customFormat="1" ht="22.8" customHeight="1">
      <c r="A309" s="12"/>
      <c r="B309" s="185"/>
      <c r="C309" s="186"/>
      <c r="D309" s="187" t="s">
        <v>70</v>
      </c>
      <c r="E309" s="199" t="s">
        <v>81</v>
      </c>
      <c r="F309" s="199" t="s">
        <v>444</v>
      </c>
      <c r="G309" s="186"/>
      <c r="H309" s="186"/>
      <c r="I309" s="189"/>
      <c r="J309" s="200">
        <f>BK309</f>
        <v>0</v>
      </c>
      <c r="K309" s="186"/>
      <c r="L309" s="191"/>
      <c r="M309" s="192"/>
      <c r="N309" s="193"/>
      <c r="O309" s="193"/>
      <c r="P309" s="194">
        <f>SUM(P310:P370)</f>
        <v>0</v>
      </c>
      <c r="Q309" s="193"/>
      <c r="R309" s="194">
        <f>SUM(R310:R370)</f>
        <v>65.993299300000004</v>
      </c>
      <c r="S309" s="193"/>
      <c r="T309" s="195">
        <f>SUM(T310:T370)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6" t="s">
        <v>79</v>
      </c>
      <c r="AT309" s="197" t="s">
        <v>70</v>
      </c>
      <c r="AU309" s="197" t="s">
        <v>79</v>
      </c>
      <c r="AY309" s="196" t="s">
        <v>126</v>
      </c>
      <c r="BK309" s="198">
        <f>SUM(BK310:BK370)</f>
        <v>0</v>
      </c>
    </row>
    <row r="310" s="2" customFormat="1" ht="37.8" customHeight="1">
      <c r="A310" s="39"/>
      <c r="B310" s="40"/>
      <c r="C310" s="201" t="s">
        <v>445</v>
      </c>
      <c r="D310" s="201" t="s">
        <v>128</v>
      </c>
      <c r="E310" s="202" t="s">
        <v>446</v>
      </c>
      <c r="F310" s="203" t="s">
        <v>447</v>
      </c>
      <c r="G310" s="204" t="s">
        <v>197</v>
      </c>
      <c r="H310" s="205">
        <v>3.2229999999999999</v>
      </c>
      <c r="I310" s="206"/>
      <c r="J310" s="207">
        <f>ROUND(I310*H310,2)</f>
        <v>0</v>
      </c>
      <c r="K310" s="203" t="s">
        <v>137</v>
      </c>
      <c r="L310" s="45"/>
      <c r="M310" s="208" t="s">
        <v>19</v>
      </c>
      <c r="N310" s="209" t="s">
        <v>42</v>
      </c>
      <c r="O310" s="85"/>
      <c r="P310" s="210">
        <f>O310*H310</f>
        <v>0</v>
      </c>
      <c r="Q310" s="210">
        <v>2.1600000000000001</v>
      </c>
      <c r="R310" s="210">
        <f>Q310*H310</f>
        <v>6.9616800000000003</v>
      </c>
      <c r="S310" s="210">
        <v>0</v>
      </c>
      <c r="T310" s="21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2" t="s">
        <v>132</v>
      </c>
      <c r="AT310" s="212" t="s">
        <v>128</v>
      </c>
      <c r="AU310" s="212" t="s">
        <v>81</v>
      </c>
      <c r="AY310" s="18" t="s">
        <v>126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18" t="s">
        <v>79</v>
      </c>
      <c r="BK310" s="213">
        <f>ROUND(I310*H310,2)</f>
        <v>0</v>
      </c>
      <c r="BL310" s="18" t="s">
        <v>132</v>
      </c>
      <c r="BM310" s="212" t="s">
        <v>448</v>
      </c>
    </row>
    <row r="311" s="2" customFormat="1">
      <c r="A311" s="39"/>
      <c r="B311" s="40"/>
      <c r="C311" s="41"/>
      <c r="D311" s="214" t="s">
        <v>139</v>
      </c>
      <c r="E311" s="41"/>
      <c r="F311" s="215" t="s">
        <v>449</v>
      </c>
      <c r="G311" s="41"/>
      <c r="H311" s="41"/>
      <c r="I311" s="216"/>
      <c r="J311" s="41"/>
      <c r="K311" s="41"/>
      <c r="L311" s="45"/>
      <c r="M311" s="217"/>
      <c r="N311" s="218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139</v>
      </c>
      <c r="AU311" s="18" t="s">
        <v>81</v>
      </c>
    </row>
    <row r="312" s="14" customFormat="1">
      <c r="A312" s="14"/>
      <c r="B312" s="231"/>
      <c r="C312" s="232"/>
      <c r="D312" s="221" t="s">
        <v>141</v>
      </c>
      <c r="E312" s="233" t="s">
        <v>19</v>
      </c>
      <c r="F312" s="234" t="s">
        <v>301</v>
      </c>
      <c r="G312" s="232"/>
      <c r="H312" s="233" t="s">
        <v>19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141</v>
      </c>
      <c r="AU312" s="240" t="s">
        <v>81</v>
      </c>
      <c r="AV312" s="14" t="s">
        <v>79</v>
      </c>
      <c r="AW312" s="14" t="s">
        <v>33</v>
      </c>
      <c r="AX312" s="14" t="s">
        <v>71</v>
      </c>
      <c r="AY312" s="240" t="s">
        <v>126</v>
      </c>
    </row>
    <row r="313" s="14" customFormat="1">
      <c r="A313" s="14"/>
      <c r="B313" s="231"/>
      <c r="C313" s="232"/>
      <c r="D313" s="221" t="s">
        <v>141</v>
      </c>
      <c r="E313" s="233" t="s">
        <v>19</v>
      </c>
      <c r="F313" s="234" t="s">
        <v>302</v>
      </c>
      <c r="G313" s="232"/>
      <c r="H313" s="233" t="s">
        <v>19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0" t="s">
        <v>141</v>
      </c>
      <c r="AU313" s="240" t="s">
        <v>81</v>
      </c>
      <c r="AV313" s="14" t="s">
        <v>79</v>
      </c>
      <c r="AW313" s="14" t="s">
        <v>33</v>
      </c>
      <c r="AX313" s="14" t="s">
        <v>71</v>
      </c>
      <c r="AY313" s="240" t="s">
        <v>126</v>
      </c>
    </row>
    <row r="314" s="13" customFormat="1">
      <c r="A314" s="13"/>
      <c r="B314" s="219"/>
      <c r="C314" s="220"/>
      <c r="D314" s="221" t="s">
        <v>141</v>
      </c>
      <c r="E314" s="222" t="s">
        <v>19</v>
      </c>
      <c r="F314" s="223" t="s">
        <v>450</v>
      </c>
      <c r="G314" s="220"/>
      <c r="H314" s="224">
        <v>1.8100000000000001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141</v>
      </c>
      <c r="AU314" s="230" t="s">
        <v>81</v>
      </c>
      <c r="AV314" s="13" t="s">
        <v>81</v>
      </c>
      <c r="AW314" s="13" t="s">
        <v>33</v>
      </c>
      <c r="AX314" s="13" t="s">
        <v>71</v>
      </c>
      <c r="AY314" s="230" t="s">
        <v>126</v>
      </c>
    </row>
    <row r="315" s="14" customFormat="1">
      <c r="A315" s="14"/>
      <c r="B315" s="231"/>
      <c r="C315" s="232"/>
      <c r="D315" s="221" t="s">
        <v>141</v>
      </c>
      <c r="E315" s="233" t="s">
        <v>19</v>
      </c>
      <c r="F315" s="234" t="s">
        <v>304</v>
      </c>
      <c r="G315" s="232"/>
      <c r="H315" s="233" t="s">
        <v>19</v>
      </c>
      <c r="I315" s="235"/>
      <c r="J315" s="232"/>
      <c r="K315" s="232"/>
      <c r="L315" s="236"/>
      <c r="M315" s="237"/>
      <c r="N315" s="238"/>
      <c r="O315" s="238"/>
      <c r="P315" s="238"/>
      <c r="Q315" s="238"/>
      <c r="R315" s="238"/>
      <c r="S315" s="238"/>
      <c r="T315" s="23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0" t="s">
        <v>141</v>
      </c>
      <c r="AU315" s="240" t="s">
        <v>81</v>
      </c>
      <c r="AV315" s="14" t="s">
        <v>79</v>
      </c>
      <c r="AW315" s="14" t="s">
        <v>33</v>
      </c>
      <c r="AX315" s="14" t="s">
        <v>71</v>
      </c>
      <c r="AY315" s="240" t="s">
        <v>126</v>
      </c>
    </row>
    <row r="316" s="13" customFormat="1">
      <c r="A316" s="13"/>
      <c r="B316" s="219"/>
      <c r="C316" s="220"/>
      <c r="D316" s="221" t="s">
        <v>141</v>
      </c>
      <c r="E316" s="222" t="s">
        <v>19</v>
      </c>
      <c r="F316" s="223" t="s">
        <v>451</v>
      </c>
      <c r="G316" s="220"/>
      <c r="H316" s="224">
        <v>1.341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141</v>
      </c>
      <c r="AU316" s="230" t="s">
        <v>81</v>
      </c>
      <c r="AV316" s="13" t="s">
        <v>81</v>
      </c>
      <c r="AW316" s="13" t="s">
        <v>33</v>
      </c>
      <c r="AX316" s="13" t="s">
        <v>71</v>
      </c>
      <c r="AY316" s="230" t="s">
        <v>126</v>
      </c>
    </row>
    <row r="317" s="14" customFormat="1">
      <c r="A317" s="14"/>
      <c r="B317" s="231"/>
      <c r="C317" s="232"/>
      <c r="D317" s="221" t="s">
        <v>141</v>
      </c>
      <c r="E317" s="233" t="s">
        <v>19</v>
      </c>
      <c r="F317" s="234" t="s">
        <v>306</v>
      </c>
      <c r="G317" s="232"/>
      <c r="H317" s="233" t="s">
        <v>19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0" t="s">
        <v>141</v>
      </c>
      <c r="AU317" s="240" t="s">
        <v>81</v>
      </c>
      <c r="AV317" s="14" t="s">
        <v>79</v>
      </c>
      <c r="AW317" s="14" t="s">
        <v>33</v>
      </c>
      <c r="AX317" s="14" t="s">
        <v>71</v>
      </c>
      <c r="AY317" s="240" t="s">
        <v>126</v>
      </c>
    </row>
    <row r="318" s="13" customFormat="1">
      <c r="A318" s="13"/>
      <c r="B318" s="219"/>
      <c r="C318" s="220"/>
      <c r="D318" s="221" t="s">
        <v>141</v>
      </c>
      <c r="E318" s="222" t="s">
        <v>19</v>
      </c>
      <c r="F318" s="223" t="s">
        <v>452</v>
      </c>
      <c r="G318" s="220"/>
      <c r="H318" s="224">
        <v>0.071999999999999995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141</v>
      </c>
      <c r="AU318" s="230" t="s">
        <v>81</v>
      </c>
      <c r="AV318" s="13" t="s">
        <v>81</v>
      </c>
      <c r="AW318" s="13" t="s">
        <v>33</v>
      </c>
      <c r="AX318" s="13" t="s">
        <v>71</v>
      </c>
      <c r="AY318" s="230" t="s">
        <v>126</v>
      </c>
    </row>
    <row r="319" s="15" customFormat="1">
      <c r="A319" s="15"/>
      <c r="B319" s="241"/>
      <c r="C319" s="242"/>
      <c r="D319" s="221" t="s">
        <v>141</v>
      </c>
      <c r="E319" s="243" t="s">
        <v>19</v>
      </c>
      <c r="F319" s="244" t="s">
        <v>172</v>
      </c>
      <c r="G319" s="242"/>
      <c r="H319" s="245">
        <v>3.2229999999999999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1" t="s">
        <v>141</v>
      </c>
      <c r="AU319" s="251" t="s">
        <v>81</v>
      </c>
      <c r="AV319" s="15" t="s">
        <v>132</v>
      </c>
      <c r="AW319" s="15" t="s">
        <v>33</v>
      </c>
      <c r="AX319" s="15" t="s">
        <v>79</v>
      </c>
      <c r="AY319" s="251" t="s">
        <v>126</v>
      </c>
    </row>
    <row r="320" s="2" customFormat="1" ht="55.5" customHeight="1">
      <c r="A320" s="39"/>
      <c r="B320" s="40"/>
      <c r="C320" s="201" t="s">
        <v>453</v>
      </c>
      <c r="D320" s="201" t="s">
        <v>128</v>
      </c>
      <c r="E320" s="202" t="s">
        <v>454</v>
      </c>
      <c r="F320" s="203" t="s">
        <v>455</v>
      </c>
      <c r="G320" s="204" t="s">
        <v>242</v>
      </c>
      <c r="H320" s="205">
        <v>5</v>
      </c>
      <c r="I320" s="206"/>
      <c r="J320" s="207">
        <f>ROUND(I320*H320,2)</f>
        <v>0</v>
      </c>
      <c r="K320" s="203" t="s">
        <v>137</v>
      </c>
      <c r="L320" s="45"/>
      <c r="M320" s="208" t="s">
        <v>19</v>
      </c>
      <c r="N320" s="209" t="s">
        <v>42</v>
      </c>
      <c r="O320" s="85"/>
      <c r="P320" s="210">
        <f>O320*H320</f>
        <v>0</v>
      </c>
      <c r="Q320" s="210">
        <v>0.0049800000000000001</v>
      </c>
      <c r="R320" s="210">
        <f>Q320*H320</f>
        <v>0.024899999999999999</v>
      </c>
      <c r="S320" s="210">
        <v>0</v>
      </c>
      <c r="T320" s="21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2" t="s">
        <v>132</v>
      </c>
      <c r="AT320" s="212" t="s">
        <v>128</v>
      </c>
      <c r="AU320" s="212" t="s">
        <v>81</v>
      </c>
      <c r="AY320" s="18" t="s">
        <v>126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8" t="s">
        <v>79</v>
      </c>
      <c r="BK320" s="213">
        <f>ROUND(I320*H320,2)</f>
        <v>0</v>
      </c>
      <c r="BL320" s="18" t="s">
        <v>132</v>
      </c>
      <c r="BM320" s="212" t="s">
        <v>456</v>
      </c>
    </row>
    <row r="321" s="2" customFormat="1">
      <c r="A321" s="39"/>
      <c r="B321" s="40"/>
      <c r="C321" s="41"/>
      <c r="D321" s="214" t="s">
        <v>139</v>
      </c>
      <c r="E321" s="41"/>
      <c r="F321" s="215" t="s">
        <v>457</v>
      </c>
      <c r="G321" s="41"/>
      <c r="H321" s="41"/>
      <c r="I321" s="216"/>
      <c r="J321" s="41"/>
      <c r="K321" s="41"/>
      <c r="L321" s="45"/>
      <c r="M321" s="217"/>
      <c r="N321" s="21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139</v>
      </c>
      <c r="AU321" s="18" t="s">
        <v>81</v>
      </c>
    </row>
    <row r="322" s="14" customFormat="1">
      <c r="A322" s="14"/>
      <c r="B322" s="231"/>
      <c r="C322" s="232"/>
      <c r="D322" s="221" t="s">
        <v>141</v>
      </c>
      <c r="E322" s="233" t="s">
        <v>19</v>
      </c>
      <c r="F322" s="234" t="s">
        <v>458</v>
      </c>
      <c r="G322" s="232"/>
      <c r="H322" s="233" t="s">
        <v>19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0" t="s">
        <v>141</v>
      </c>
      <c r="AU322" s="240" t="s">
        <v>81</v>
      </c>
      <c r="AV322" s="14" t="s">
        <v>79</v>
      </c>
      <c r="AW322" s="14" t="s">
        <v>33</v>
      </c>
      <c r="AX322" s="14" t="s">
        <v>71</v>
      </c>
      <c r="AY322" s="240" t="s">
        <v>126</v>
      </c>
    </row>
    <row r="323" s="13" customFormat="1">
      <c r="A323" s="13"/>
      <c r="B323" s="219"/>
      <c r="C323" s="220"/>
      <c r="D323" s="221" t="s">
        <v>141</v>
      </c>
      <c r="E323" s="222" t="s">
        <v>19</v>
      </c>
      <c r="F323" s="223" t="s">
        <v>154</v>
      </c>
      <c r="G323" s="220"/>
      <c r="H323" s="224">
        <v>5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141</v>
      </c>
      <c r="AU323" s="230" t="s">
        <v>81</v>
      </c>
      <c r="AV323" s="13" t="s">
        <v>81</v>
      </c>
      <c r="AW323" s="13" t="s">
        <v>33</v>
      </c>
      <c r="AX323" s="13" t="s">
        <v>79</v>
      </c>
      <c r="AY323" s="230" t="s">
        <v>126</v>
      </c>
    </row>
    <row r="324" s="2" customFormat="1" ht="24.15" customHeight="1">
      <c r="A324" s="39"/>
      <c r="B324" s="40"/>
      <c r="C324" s="201" t="s">
        <v>459</v>
      </c>
      <c r="D324" s="201" t="s">
        <v>128</v>
      </c>
      <c r="E324" s="202" t="s">
        <v>460</v>
      </c>
      <c r="F324" s="203" t="s">
        <v>461</v>
      </c>
      <c r="G324" s="204" t="s">
        <v>197</v>
      </c>
      <c r="H324" s="205">
        <v>22.201000000000001</v>
      </c>
      <c r="I324" s="206"/>
      <c r="J324" s="207">
        <f>ROUND(I324*H324,2)</f>
        <v>0</v>
      </c>
      <c r="K324" s="203" t="s">
        <v>137</v>
      </c>
      <c r="L324" s="45"/>
      <c r="M324" s="208" t="s">
        <v>19</v>
      </c>
      <c r="N324" s="209" t="s">
        <v>42</v>
      </c>
      <c r="O324" s="85"/>
      <c r="P324" s="210">
        <f>O324*H324</f>
        <v>0</v>
      </c>
      <c r="Q324" s="210">
        <v>2.5018699999999998</v>
      </c>
      <c r="R324" s="210">
        <f>Q324*H324</f>
        <v>55.544015869999996</v>
      </c>
      <c r="S324" s="210">
        <v>0</v>
      </c>
      <c r="T324" s="21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2" t="s">
        <v>132</v>
      </c>
      <c r="AT324" s="212" t="s">
        <v>128</v>
      </c>
      <c r="AU324" s="212" t="s">
        <v>81</v>
      </c>
      <c r="AY324" s="18" t="s">
        <v>126</v>
      </c>
      <c r="BE324" s="213">
        <f>IF(N324="základní",J324,0)</f>
        <v>0</v>
      </c>
      <c r="BF324" s="213">
        <f>IF(N324="snížená",J324,0)</f>
        <v>0</v>
      </c>
      <c r="BG324" s="213">
        <f>IF(N324="zákl. přenesená",J324,0)</f>
        <v>0</v>
      </c>
      <c r="BH324" s="213">
        <f>IF(N324="sníž. přenesená",J324,0)</f>
        <v>0</v>
      </c>
      <c r="BI324" s="213">
        <f>IF(N324="nulová",J324,0)</f>
        <v>0</v>
      </c>
      <c r="BJ324" s="18" t="s">
        <v>79</v>
      </c>
      <c r="BK324" s="213">
        <f>ROUND(I324*H324,2)</f>
        <v>0</v>
      </c>
      <c r="BL324" s="18" t="s">
        <v>132</v>
      </c>
      <c r="BM324" s="212" t="s">
        <v>462</v>
      </c>
    </row>
    <row r="325" s="2" customFormat="1">
      <c r="A325" s="39"/>
      <c r="B325" s="40"/>
      <c r="C325" s="41"/>
      <c r="D325" s="214" t="s">
        <v>139</v>
      </c>
      <c r="E325" s="41"/>
      <c r="F325" s="215" t="s">
        <v>463</v>
      </c>
      <c r="G325" s="41"/>
      <c r="H325" s="41"/>
      <c r="I325" s="216"/>
      <c r="J325" s="41"/>
      <c r="K325" s="41"/>
      <c r="L325" s="45"/>
      <c r="M325" s="217"/>
      <c r="N325" s="218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139</v>
      </c>
      <c r="AU325" s="18" t="s">
        <v>81</v>
      </c>
    </row>
    <row r="326" s="14" customFormat="1">
      <c r="A326" s="14"/>
      <c r="B326" s="231"/>
      <c r="C326" s="232"/>
      <c r="D326" s="221" t="s">
        <v>141</v>
      </c>
      <c r="E326" s="233" t="s">
        <v>19</v>
      </c>
      <c r="F326" s="234" t="s">
        <v>302</v>
      </c>
      <c r="G326" s="232"/>
      <c r="H326" s="233" t="s">
        <v>19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141</v>
      </c>
      <c r="AU326" s="240" t="s">
        <v>81</v>
      </c>
      <c r="AV326" s="14" t="s">
        <v>79</v>
      </c>
      <c r="AW326" s="14" t="s">
        <v>33</v>
      </c>
      <c r="AX326" s="14" t="s">
        <v>71</v>
      </c>
      <c r="AY326" s="240" t="s">
        <v>126</v>
      </c>
    </row>
    <row r="327" s="13" customFormat="1">
      <c r="A327" s="13"/>
      <c r="B327" s="219"/>
      <c r="C327" s="220"/>
      <c r="D327" s="221" t="s">
        <v>141</v>
      </c>
      <c r="E327" s="222" t="s">
        <v>19</v>
      </c>
      <c r="F327" s="223" t="s">
        <v>464</v>
      </c>
      <c r="G327" s="220"/>
      <c r="H327" s="224">
        <v>12.669000000000001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141</v>
      </c>
      <c r="AU327" s="230" t="s">
        <v>81</v>
      </c>
      <c r="AV327" s="13" t="s">
        <v>81</v>
      </c>
      <c r="AW327" s="13" t="s">
        <v>33</v>
      </c>
      <c r="AX327" s="13" t="s">
        <v>71</v>
      </c>
      <c r="AY327" s="230" t="s">
        <v>126</v>
      </c>
    </row>
    <row r="328" s="14" customFormat="1">
      <c r="A328" s="14"/>
      <c r="B328" s="231"/>
      <c r="C328" s="232"/>
      <c r="D328" s="221" t="s">
        <v>141</v>
      </c>
      <c r="E328" s="233" t="s">
        <v>19</v>
      </c>
      <c r="F328" s="234" t="s">
        <v>304</v>
      </c>
      <c r="G328" s="232"/>
      <c r="H328" s="233" t="s">
        <v>19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141</v>
      </c>
      <c r="AU328" s="240" t="s">
        <v>81</v>
      </c>
      <c r="AV328" s="14" t="s">
        <v>79</v>
      </c>
      <c r="AW328" s="14" t="s">
        <v>33</v>
      </c>
      <c r="AX328" s="14" t="s">
        <v>71</v>
      </c>
      <c r="AY328" s="240" t="s">
        <v>126</v>
      </c>
    </row>
    <row r="329" s="13" customFormat="1">
      <c r="A329" s="13"/>
      <c r="B329" s="219"/>
      <c r="C329" s="220"/>
      <c r="D329" s="221" t="s">
        <v>141</v>
      </c>
      <c r="E329" s="222" t="s">
        <v>19</v>
      </c>
      <c r="F329" s="223" t="s">
        <v>465</v>
      </c>
      <c r="G329" s="220"/>
      <c r="H329" s="224">
        <v>1.518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141</v>
      </c>
      <c r="AU329" s="230" t="s">
        <v>81</v>
      </c>
      <c r="AV329" s="13" t="s">
        <v>81</v>
      </c>
      <c r="AW329" s="13" t="s">
        <v>33</v>
      </c>
      <c r="AX329" s="13" t="s">
        <v>71</v>
      </c>
      <c r="AY329" s="230" t="s">
        <v>126</v>
      </c>
    </row>
    <row r="330" s="13" customFormat="1">
      <c r="A330" s="13"/>
      <c r="B330" s="219"/>
      <c r="C330" s="220"/>
      <c r="D330" s="221" t="s">
        <v>141</v>
      </c>
      <c r="E330" s="222" t="s">
        <v>19</v>
      </c>
      <c r="F330" s="223" t="s">
        <v>466</v>
      </c>
      <c r="G330" s="220"/>
      <c r="H330" s="224">
        <v>2.96</v>
      </c>
      <c r="I330" s="225"/>
      <c r="J330" s="220"/>
      <c r="K330" s="220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141</v>
      </c>
      <c r="AU330" s="230" t="s">
        <v>81</v>
      </c>
      <c r="AV330" s="13" t="s">
        <v>81</v>
      </c>
      <c r="AW330" s="13" t="s">
        <v>33</v>
      </c>
      <c r="AX330" s="13" t="s">
        <v>71</v>
      </c>
      <c r="AY330" s="230" t="s">
        <v>126</v>
      </c>
    </row>
    <row r="331" s="13" customFormat="1">
      <c r="A331" s="13"/>
      <c r="B331" s="219"/>
      <c r="C331" s="220"/>
      <c r="D331" s="221" t="s">
        <v>141</v>
      </c>
      <c r="E331" s="222" t="s">
        <v>19</v>
      </c>
      <c r="F331" s="223" t="s">
        <v>467</v>
      </c>
      <c r="G331" s="220"/>
      <c r="H331" s="224">
        <v>4.4770000000000003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141</v>
      </c>
      <c r="AU331" s="230" t="s">
        <v>81</v>
      </c>
      <c r="AV331" s="13" t="s">
        <v>81</v>
      </c>
      <c r="AW331" s="13" t="s">
        <v>33</v>
      </c>
      <c r="AX331" s="13" t="s">
        <v>71</v>
      </c>
      <c r="AY331" s="230" t="s">
        <v>126</v>
      </c>
    </row>
    <row r="332" s="14" customFormat="1">
      <c r="A332" s="14"/>
      <c r="B332" s="231"/>
      <c r="C332" s="232"/>
      <c r="D332" s="221" t="s">
        <v>141</v>
      </c>
      <c r="E332" s="233" t="s">
        <v>19</v>
      </c>
      <c r="F332" s="234" t="s">
        <v>306</v>
      </c>
      <c r="G332" s="232"/>
      <c r="H332" s="233" t="s">
        <v>19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141</v>
      </c>
      <c r="AU332" s="240" t="s">
        <v>81</v>
      </c>
      <c r="AV332" s="14" t="s">
        <v>79</v>
      </c>
      <c r="AW332" s="14" t="s">
        <v>33</v>
      </c>
      <c r="AX332" s="14" t="s">
        <v>71</v>
      </c>
      <c r="AY332" s="240" t="s">
        <v>126</v>
      </c>
    </row>
    <row r="333" s="13" customFormat="1">
      <c r="A333" s="13"/>
      <c r="B333" s="219"/>
      <c r="C333" s="220"/>
      <c r="D333" s="221" t="s">
        <v>141</v>
      </c>
      <c r="E333" s="222" t="s">
        <v>19</v>
      </c>
      <c r="F333" s="223" t="s">
        <v>468</v>
      </c>
      <c r="G333" s="220"/>
      <c r="H333" s="224">
        <v>0.57699999999999996</v>
      </c>
      <c r="I333" s="225"/>
      <c r="J333" s="220"/>
      <c r="K333" s="220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141</v>
      </c>
      <c r="AU333" s="230" t="s">
        <v>81</v>
      </c>
      <c r="AV333" s="13" t="s">
        <v>81</v>
      </c>
      <c r="AW333" s="13" t="s">
        <v>33</v>
      </c>
      <c r="AX333" s="13" t="s">
        <v>71</v>
      </c>
      <c r="AY333" s="230" t="s">
        <v>126</v>
      </c>
    </row>
    <row r="334" s="15" customFormat="1">
      <c r="A334" s="15"/>
      <c r="B334" s="241"/>
      <c r="C334" s="242"/>
      <c r="D334" s="221" t="s">
        <v>141</v>
      </c>
      <c r="E334" s="243" t="s">
        <v>19</v>
      </c>
      <c r="F334" s="244" t="s">
        <v>172</v>
      </c>
      <c r="G334" s="242"/>
      <c r="H334" s="245">
        <v>22.201000000000001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1" t="s">
        <v>141</v>
      </c>
      <c r="AU334" s="251" t="s">
        <v>81</v>
      </c>
      <c r="AV334" s="15" t="s">
        <v>132</v>
      </c>
      <c r="AW334" s="15" t="s">
        <v>33</v>
      </c>
      <c r="AX334" s="15" t="s">
        <v>79</v>
      </c>
      <c r="AY334" s="251" t="s">
        <v>126</v>
      </c>
    </row>
    <row r="335" s="2" customFormat="1" ht="16.5" customHeight="1">
      <c r="A335" s="39"/>
      <c r="B335" s="40"/>
      <c r="C335" s="201" t="s">
        <v>469</v>
      </c>
      <c r="D335" s="201" t="s">
        <v>128</v>
      </c>
      <c r="E335" s="202" t="s">
        <v>470</v>
      </c>
      <c r="F335" s="203" t="s">
        <v>471</v>
      </c>
      <c r="G335" s="204" t="s">
        <v>136</v>
      </c>
      <c r="H335" s="205">
        <v>47.006999999999998</v>
      </c>
      <c r="I335" s="206"/>
      <c r="J335" s="207">
        <f>ROUND(I335*H335,2)</f>
        <v>0</v>
      </c>
      <c r="K335" s="203" t="s">
        <v>137</v>
      </c>
      <c r="L335" s="45"/>
      <c r="M335" s="208" t="s">
        <v>19</v>
      </c>
      <c r="N335" s="209" t="s">
        <v>42</v>
      </c>
      <c r="O335" s="85"/>
      <c r="P335" s="210">
        <f>O335*H335</f>
        <v>0</v>
      </c>
      <c r="Q335" s="210">
        <v>0.0026900000000000001</v>
      </c>
      <c r="R335" s="210">
        <f>Q335*H335</f>
        <v>0.12644883000000001</v>
      </c>
      <c r="S335" s="210">
        <v>0</v>
      </c>
      <c r="T335" s="21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2" t="s">
        <v>132</v>
      </c>
      <c r="AT335" s="212" t="s">
        <v>128</v>
      </c>
      <c r="AU335" s="212" t="s">
        <v>81</v>
      </c>
      <c r="AY335" s="18" t="s">
        <v>126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18" t="s">
        <v>79</v>
      </c>
      <c r="BK335" s="213">
        <f>ROUND(I335*H335,2)</f>
        <v>0</v>
      </c>
      <c r="BL335" s="18" t="s">
        <v>132</v>
      </c>
      <c r="BM335" s="212" t="s">
        <v>472</v>
      </c>
    </row>
    <row r="336" s="2" customFormat="1">
      <c r="A336" s="39"/>
      <c r="B336" s="40"/>
      <c r="C336" s="41"/>
      <c r="D336" s="214" t="s">
        <v>139</v>
      </c>
      <c r="E336" s="41"/>
      <c r="F336" s="215" t="s">
        <v>473</v>
      </c>
      <c r="G336" s="41"/>
      <c r="H336" s="41"/>
      <c r="I336" s="216"/>
      <c r="J336" s="41"/>
      <c r="K336" s="41"/>
      <c r="L336" s="45"/>
      <c r="M336" s="217"/>
      <c r="N336" s="218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139</v>
      </c>
      <c r="AU336" s="18" t="s">
        <v>81</v>
      </c>
    </row>
    <row r="337" s="13" customFormat="1">
      <c r="A337" s="13"/>
      <c r="B337" s="219"/>
      <c r="C337" s="220"/>
      <c r="D337" s="221" t="s">
        <v>141</v>
      </c>
      <c r="E337" s="222" t="s">
        <v>19</v>
      </c>
      <c r="F337" s="223" t="s">
        <v>474</v>
      </c>
      <c r="G337" s="220"/>
      <c r="H337" s="224">
        <v>15.202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0" t="s">
        <v>141</v>
      </c>
      <c r="AU337" s="230" t="s">
        <v>81</v>
      </c>
      <c r="AV337" s="13" t="s">
        <v>81</v>
      </c>
      <c r="AW337" s="13" t="s">
        <v>33</v>
      </c>
      <c r="AX337" s="13" t="s">
        <v>71</v>
      </c>
      <c r="AY337" s="230" t="s">
        <v>126</v>
      </c>
    </row>
    <row r="338" s="13" customFormat="1">
      <c r="A338" s="13"/>
      <c r="B338" s="219"/>
      <c r="C338" s="220"/>
      <c r="D338" s="221" t="s">
        <v>141</v>
      </c>
      <c r="E338" s="222" t="s">
        <v>19</v>
      </c>
      <c r="F338" s="223" t="s">
        <v>475</v>
      </c>
      <c r="G338" s="220"/>
      <c r="H338" s="224">
        <v>21.145</v>
      </c>
      <c r="I338" s="225"/>
      <c r="J338" s="220"/>
      <c r="K338" s="220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141</v>
      </c>
      <c r="AU338" s="230" t="s">
        <v>81</v>
      </c>
      <c r="AV338" s="13" t="s">
        <v>81</v>
      </c>
      <c r="AW338" s="13" t="s">
        <v>33</v>
      </c>
      <c r="AX338" s="13" t="s">
        <v>71</v>
      </c>
      <c r="AY338" s="230" t="s">
        <v>126</v>
      </c>
    </row>
    <row r="339" s="13" customFormat="1">
      <c r="A339" s="13"/>
      <c r="B339" s="219"/>
      <c r="C339" s="220"/>
      <c r="D339" s="221" t="s">
        <v>141</v>
      </c>
      <c r="E339" s="222" t="s">
        <v>19</v>
      </c>
      <c r="F339" s="223" t="s">
        <v>476</v>
      </c>
      <c r="G339" s="220"/>
      <c r="H339" s="224">
        <v>10.66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141</v>
      </c>
      <c r="AU339" s="230" t="s">
        <v>81</v>
      </c>
      <c r="AV339" s="13" t="s">
        <v>81</v>
      </c>
      <c r="AW339" s="13" t="s">
        <v>33</v>
      </c>
      <c r="AX339" s="13" t="s">
        <v>71</v>
      </c>
      <c r="AY339" s="230" t="s">
        <v>126</v>
      </c>
    </row>
    <row r="340" s="15" customFormat="1">
      <c r="A340" s="15"/>
      <c r="B340" s="241"/>
      <c r="C340" s="242"/>
      <c r="D340" s="221" t="s">
        <v>141</v>
      </c>
      <c r="E340" s="243" t="s">
        <v>19</v>
      </c>
      <c r="F340" s="244" t="s">
        <v>172</v>
      </c>
      <c r="G340" s="242"/>
      <c r="H340" s="245">
        <v>47.006999999999998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1" t="s">
        <v>141</v>
      </c>
      <c r="AU340" s="251" t="s">
        <v>81</v>
      </c>
      <c r="AV340" s="15" t="s">
        <v>132</v>
      </c>
      <c r="AW340" s="15" t="s">
        <v>33</v>
      </c>
      <c r="AX340" s="15" t="s">
        <v>79</v>
      </c>
      <c r="AY340" s="251" t="s">
        <v>126</v>
      </c>
    </row>
    <row r="341" s="2" customFormat="1" ht="16.5" customHeight="1">
      <c r="A341" s="39"/>
      <c r="B341" s="40"/>
      <c r="C341" s="201" t="s">
        <v>477</v>
      </c>
      <c r="D341" s="201" t="s">
        <v>128</v>
      </c>
      <c r="E341" s="202" t="s">
        <v>478</v>
      </c>
      <c r="F341" s="203" t="s">
        <v>479</v>
      </c>
      <c r="G341" s="204" t="s">
        <v>136</v>
      </c>
      <c r="H341" s="205">
        <v>47.006999999999998</v>
      </c>
      <c r="I341" s="206"/>
      <c r="J341" s="207">
        <f>ROUND(I341*H341,2)</f>
        <v>0</v>
      </c>
      <c r="K341" s="203" t="s">
        <v>137</v>
      </c>
      <c r="L341" s="45"/>
      <c r="M341" s="208" t="s">
        <v>19</v>
      </c>
      <c r="N341" s="209" t="s">
        <v>42</v>
      </c>
      <c r="O341" s="85"/>
      <c r="P341" s="210">
        <f>O341*H341</f>
        <v>0</v>
      </c>
      <c r="Q341" s="210">
        <v>0</v>
      </c>
      <c r="R341" s="210">
        <f>Q341*H341</f>
        <v>0</v>
      </c>
      <c r="S341" s="210">
        <v>0</v>
      </c>
      <c r="T341" s="21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2" t="s">
        <v>132</v>
      </c>
      <c r="AT341" s="212" t="s">
        <v>128</v>
      </c>
      <c r="AU341" s="212" t="s">
        <v>81</v>
      </c>
      <c r="AY341" s="18" t="s">
        <v>126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18" t="s">
        <v>79</v>
      </c>
      <c r="BK341" s="213">
        <f>ROUND(I341*H341,2)</f>
        <v>0</v>
      </c>
      <c r="BL341" s="18" t="s">
        <v>132</v>
      </c>
      <c r="BM341" s="212" t="s">
        <v>480</v>
      </c>
    </row>
    <row r="342" s="2" customFormat="1">
      <c r="A342" s="39"/>
      <c r="B342" s="40"/>
      <c r="C342" s="41"/>
      <c r="D342" s="214" t="s">
        <v>139</v>
      </c>
      <c r="E342" s="41"/>
      <c r="F342" s="215" t="s">
        <v>481</v>
      </c>
      <c r="G342" s="41"/>
      <c r="H342" s="41"/>
      <c r="I342" s="216"/>
      <c r="J342" s="41"/>
      <c r="K342" s="41"/>
      <c r="L342" s="45"/>
      <c r="M342" s="217"/>
      <c r="N342" s="218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139</v>
      </c>
      <c r="AU342" s="18" t="s">
        <v>81</v>
      </c>
    </row>
    <row r="343" s="2" customFormat="1" ht="44.25" customHeight="1">
      <c r="A343" s="39"/>
      <c r="B343" s="40"/>
      <c r="C343" s="201" t="s">
        <v>482</v>
      </c>
      <c r="D343" s="201" t="s">
        <v>128</v>
      </c>
      <c r="E343" s="202" t="s">
        <v>483</v>
      </c>
      <c r="F343" s="203" t="s">
        <v>484</v>
      </c>
      <c r="G343" s="204" t="s">
        <v>136</v>
      </c>
      <c r="H343" s="205">
        <v>4.4800000000000004</v>
      </c>
      <c r="I343" s="206"/>
      <c r="J343" s="207">
        <f>ROUND(I343*H343,2)</f>
        <v>0</v>
      </c>
      <c r="K343" s="203" t="s">
        <v>137</v>
      </c>
      <c r="L343" s="45"/>
      <c r="M343" s="208" t="s">
        <v>19</v>
      </c>
      <c r="N343" s="209" t="s">
        <v>42</v>
      </c>
      <c r="O343" s="85"/>
      <c r="P343" s="210">
        <f>O343*H343</f>
        <v>0</v>
      </c>
      <c r="Q343" s="210">
        <v>0.73404000000000003</v>
      </c>
      <c r="R343" s="210">
        <f>Q343*H343</f>
        <v>3.2884992000000004</v>
      </c>
      <c r="S343" s="210">
        <v>0</v>
      </c>
      <c r="T343" s="21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2" t="s">
        <v>132</v>
      </c>
      <c r="AT343" s="212" t="s">
        <v>128</v>
      </c>
      <c r="AU343" s="212" t="s">
        <v>81</v>
      </c>
      <c r="AY343" s="18" t="s">
        <v>126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18" t="s">
        <v>79</v>
      </c>
      <c r="BK343" s="213">
        <f>ROUND(I343*H343,2)</f>
        <v>0</v>
      </c>
      <c r="BL343" s="18" t="s">
        <v>132</v>
      </c>
      <c r="BM343" s="212" t="s">
        <v>485</v>
      </c>
    </row>
    <row r="344" s="2" customFormat="1">
      <c r="A344" s="39"/>
      <c r="B344" s="40"/>
      <c r="C344" s="41"/>
      <c r="D344" s="214" t="s">
        <v>139</v>
      </c>
      <c r="E344" s="41"/>
      <c r="F344" s="215" t="s">
        <v>486</v>
      </c>
      <c r="G344" s="41"/>
      <c r="H344" s="41"/>
      <c r="I344" s="216"/>
      <c r="J344" s="41"/>
      <c r="K344" s="41"/>
      <c r="L344" s="45"/>
      <c r="M344" s="217"/>
      <c r="N344" s="218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139</v>
      </c>
      <c r="AU344" s="18" t="s">
        <v>81</v>
      </c>
    </row>
    <row r="345" s="14" customFormat="1">
      <c r="A345" s="14"/>
      <c r="B345" s="231"/>
      <c r="C345" s="232"/>
      <c r="D345" s="221" t="s">
        <v>141</v>
      </c>
      <c r="E345" s="233" t="s">
        <v>19</v>
      </c>
      <c r="F345" s="234" t="s">
        <v>487</v>
      </c>
      <c r="G345" s="232"/>
      <c r="H345" s="233" t="s">
        <v>19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141</v>
      </c>
      <c r="AU345" s="240" t="s">
        <v>81</v>
      </c>
      <c r="AV345" s="14" t="s">
        <v>79</v>
      </c>
      <c r="AW345" s="14" t="s">
        <v>33</v>
      </c>
      <c r="AX345" s="14" t="s">
        <v>71</v>
      </c>
      <c r="AY345" s="240" t="s">
        <v>126</v>
      </c>
    </row>
    <row r="346" s="13" customFormat="1">
      <c r="A346" s="13"/>
      <c r="B346" s="219"/>
      <c r="C346" s="220"/>
      <c r="D346" s="221" t="s">
        <v>141</v>
      </c>
      <c r="E346" s="222" t="s">
        <v>19</v>
      </c>
      <c r="F346" s="223" t="s">
        <v>488</v>
      </c>
      <c r="G346" s="220"/>
      <c r="H346" s="224">
        <v>4.4800000000000004</v>
      </c>
      <c r="I346" s="225"/>
      <c r="J346" s="220"/>
      <c r="K346" s="220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141</v>
      </c>
      <c r="AU346" s="230" t="s">
        <v>81</v>
      </c>
      <c r="AV346" s="13" t="s">
        <v>81</v>
      </c>
      <c r="AW346" s="13" t="s">
        <v>33</v>
      </c>
      <c r="AX346" s="13" t="s">
        <v>71</v>
      </c>
      <c r="AY346" s="230" t="s">
        <v>126</v>
      </c>
    </row>
    <row r="347" s="15" customFormat="1">
      <c r="A347" s="15"/>
      <c r="B347" s="241"/>
      <c r="C347" s="242"/>
      <c r="D347" s="221" t="s">
        <v>141</v>
      </c>
      <c r="E347" s="243" t="s">
        <v>19</v>
      </c>
      <c r="F347" s="244" t="s">
        <v>172</v>
      </c>
      <c r="G347" s="242"/>
      <c r="H347" s="245">
        <v>4.4800000000000004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1" t="s">
        <v>141</v>
      </c>
      <c r="AU347" s="251" t="s">
        <v>81</v>
      </c>
      <c r="AV347" s="15" t="s">
        <v>132</v>
      </c>
      <c r="AW347" s="15" t="s">
        <v>33</v>
      </c>
      <c r="AX347" s="15" t="s">
        <v>79</v>
      </c>
      <c r="AY347" s="251" t="s">
        <v>126</v>
      </c>
    </row>
    <row r="348" s="2" customFormat="1" ht="55.5" customHeight="1">
      <c r="A348" s="39"/>
      <c r="B348" s="40"/>
      <c r="C348" s="201" t="s">
        <v>489</v>
      </c>
      <c r="D348" s="201" t="s">
        <v>128</v>
      </c>
      <c r="E348" s="202" t="s">
        <v>490</v>
      </c>
      <c r="F348" s="203" t="s">
        <v>491</v>
      </c>
      <c r="G348" s="204" t="s">
        <v>328</v>
      </c>
      <c r="H348" s="205">
        <v>0.041000000000000002</v>
      </c>
      <c r="I348" s="206"/>
      <c r="J348" s="207">
        <f>ROUND(I348*H348,2)</f>
        <v>0</v>
      </c>
      <c r="K348" s="203" t="s">
        <v>137</v>
      </c>
      <c r="L348" s="45"/>
      <c r="M348" s="208" t="s">
        <v>19</v>
      </c>
      <c r="N348" s="209" t="s">
        <v>42</v>
      </c>
      <c r="O348" s="85"/>
      <c r="P348" s="210">
        <f>O348*H348</f>
        <v>0</v>
      </c>
      <c r="Q348" s="210">
        <v>1.0593999999999999</v>
      </c>
      <c r="R348" s="210">
        <f>Q348*H348</f>
        <v>0.043435399999999999</v>
      </c>
      <c r="S348" s="210">
        <v>0</v>
      </c>
      <c r="T348" s="21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2" t="s">
        <v>132</v>
      </c>
      <c r="AT348" s="212" t="s">
        <v>128</v>
      </c>
      <c r="AU348" s="212" t="s">
        <v>81</v>
      </c>
      <c r="AY348" s="18" t="s">
        <v>126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8" t="s">
        <v>79</v>
      </c>
      <c r="BK348" s="213">
        <f>ROUND(I348*H348,2)</f>
        <v>0</v>
      </c>
      <c r="BL348" s="18" t="s">
        <v>132</v>
      </c>
      <c r="BM348" s="212" t="s">
        <v>492</v>
      </c>
    </row>
    <row r="349" s="2" customFormat="1">
      <c r="A349" s="39"/>
      <c r="B349" s="40"/>
      <c r="C349" s="41"/>
      <c r="D349" s="214" t="s">
        <v>139</v>
      </c>
      <c r="E349" s="41"/>
      <c r="F349" s="215" t="s">
        <v>493</v>
      </c>
      <c r="G349" s="41"/>
      <c r="H349" s="41"/>
      <c r="I349" s="216"/>
      <c r="J349" s="41"/>
      <c r="K349" s="41"/>
      <c r="L349" s="45"/>
      <c r="M349" s="217"/>
      <c r="N349" s="218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139</v>
      </c>
      <c r="AU349" s="18" t="s">
        <v>81</v>
      </c>
    </row>
    <row r="350" s="14" customFormat="1">
      <c r="A350" s="14"/>
      <c r="B350" s="231"/>
      <c r="C350" s="232"/>
      <c r="D350" s="221" t="s">
        <v>141</v>
      </c>
      <c r="E350" s="233" t="s">
        <v>19</v>
      </c>
      <c r="F350" s="234" t="s">
        <v>494</v>
      </c>
      <c r="G350" s="232"/>
      <c r="H350" s="233" t="s">
        <v>19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0" t="s">
        <v>141</v>
      </c>
      <c r="AU350" s="240" t="s">
        <v>81</v>
      </c>
      <c r="AV350" s="14" t="s">
        <v>79</v>
      </c>
      <c r="AW350" s="14" t="s">
        <v>33</v>
      </c>
      <c r="AX350" s="14" t="s">
        <v>71</v>
      </c>
      <c r="AY350" s="240" t="s">
        <v>126</v>
      </c>
    </row>
    <row r="351" s="13" customFormat="1">
      <c r="A351" s="13"/>
      <c r="B351" s="219"/>
      <c r="C351" s="220"/>
      <c r="D351" s="221" t="s">
        <v>141</v>
      </c>
      <c r="E351" s="222" t="s">
        <v>19</v>
      </c>
      <c r="F351" s="223" t="s">
        <v>495</v>
      </c>
      <c r="G351" s="220"/>
      <c r="H351" s="224">
        <v>0.025999999999999999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141</v>
      </c>
      <c r="AU351" s="230" t="s">
        <v>81</v>
      </c>
      <c r="AV351" s="13" t="s">
        <v>81</v>
      </c>
      <c r="AW351" s="13" t="s">
        <v>33</v>
      </c>
      <c r="AX351" s="13" t="s">
        <v>71</v>
      </c>
      <c r="AY351" s="230" t="s">
        <v>126</v>
      </c>
    </row>
    <row r="352" s="13" customFormat="1">
      <c r="A352" s="13"/>
      <c r="B352" s="219"/>
      <c r="C352" s="220"/>
      <c r="D352" s="221" t="s">
        <v>141</v>
      </c>
      <c r="E352" s="222" t="s">
        <v>19</v>
      </c>
      <c r="F352" s="223" t="s">
        <v>496</v>
      </c>
      <c r="G352" s="220"/>
      <c r="H352" s="224">
        <v>0.014999999999999999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141</v>
      </c>
      <c r="AU352" s="230" t="s">
        <v>81</v>
      </c>
      <c r="AV352" s="13" t="s">
        <v>81</v>
      </c>
      <c r="AW352" s="13" t="s">
        <v>33</v>
      </c>
      <c r="AX352" s="13" t="s">
        <v>71</v>
      </c>
      <c r="AY352" s="230" t="s">
        <v>126</v>
      </c>
    </row>
    <row r="353" s="15" customFormat="1">
      <c r="A353" s="15"/>
      <c r="B353" s="241"/>
      <c r="C353" s="242"/>
      <c r="D353" s="221" t="s">
        <v>141</v>
      </c>
      <c r="E353" s="243" t="s">
        <v>19</v>
      </c>
      <c r="F353" s="244" t="s">
        <v>172</v>
      </c>
      <c r="G353" s="242"/>
      <c r="H353" s="245">
        <v>0.041000000000000002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1" t="s">
        <v>141</v>
      </c>
      <c r="AU353" s="251" t="s">
        <v>81</v>
      </c>
      <c r="AV353" s="15" t="s">
        <v>132</v>
      </c>
      <c r="AW353" s="15" t="s">
        <v>33</v>
      </c>
      <c r="AX353" s="15" t="s">
        <v>79</v>
      </c>
      <c r="AY353" s="251" t="s">
        <v>126</v>
      </c>
    </row>
    <row r="354" s="2" customFormat="1" ht="24.15" customHeight="1">
      <c r="A354" s="39"/>
      <c r="B354" s="40"/>
      <c r="C354" s="201" t="s">
        <v>497</v>
      </c>
      <c r="D354" s="201" t="s">
        <v>128</v>
      </c>
      <c r="E354" s="202" t="s">
        <v>498</v>
      </c>
      <c r="F354" s="203" t="s">
        <v>499</v>
      </c>
      <c r="G354" s="204" t="s">
        <v>136</v>
      </c>
      <c r="H354" s="205">
        <v>2.79</v>
      </c>
      <c r="I354" s="206"/>
      <c r="J354" s="207">
        <f>ROUND(I354*H354,2)</f>
        <v>0</v>
      </c>
      <c r="K354" s="203" t="s">
        <v>137</v>
      </c>
      <c r="L354" s="45"/>
      <c r="M354" s="208" t="s">
        <v>19</v>
      </c>
      <c r="N354" s="209" t="s">
        <v>42</v>
      </c>
      <c r="O354" s="85"/>
      <c r="P354" s="210">
        <f>O354*H354</f>
        <v>0</v>
      </c>
      <c r="Q354" s="210">
        <v>0</v>
      </c>
      <c r="R354" s="210">
        <f>Q354*H354</f>
        <v>0</v>
      </c>
      <c r="S354" s="210">
        <v>0</v>
      </c>
      <c r="T354" s="21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2" t="s">
        <v>132</v>
      </c>
      <c r="AT354" s="212" t="s">
        <v>128</v>
      </c>
      <c r="AU354" s="212" t="s">
        <v>81</v>
      </c>
      <c r="AY354" s="18" t="s">
        <v>126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18" t="s">
        <v>79</v>
      </c>
      <c r="BK354" s="213">
        <f>ROUND(I354*H354,2)</f>
        <v>0</v>
      </c>
      <c r="BL354" s="18" t="s">
        <v>132</v>
      </c>
      <c r="BM354" s="212" t="s">
        <v>500</v>
      </c>
    </row>
    <row r="355" s="2" customFormat="1">
      <c r="A355" s="39"/>
      <c r="B355" s="40"/>
      <c r="C355" s="41"/>
      <c r="D355" s="214" t="s">
        <v>139</v>
      </c>
      <c r="E355" s="41"/>
      <c r="F355" s="215" t="s">
        <v>501</v>
      </c>
      <c r="G355" s="41"/>
      <c r="H355" s="41"/>
      <c r="I355" s="216"/>
      <c r="J355" s="41"/>
      <c r="K355" s="41"/>
      <c r="L355" s="45"/>
      <c r="M355" s="217"/>
      <c r="N355" s="218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139</v>
      </c>
      <c r="AU355" s="18" t="s">
        <v>81</v>
      </c>
    </row>
    <row r="356" s="14" customFormat="1">
      <c r="A356" s="14"/>
      <c r="B356" s="231"/>
      <c r="C356" s="232"/>
      <c r="D356" s="221" t="s">
        <v>141</v>
      </c>
      <c r="E356" s="233" t="s">
        <v>19</v>
      </c>
      <c r="F356" s="234" t="s">
        <v>502</v>
      </c>
      <c r="G356" s="232"/>
      <c r="H356" s="233" t="s">
        <v>19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141</v>
      </c>
      <c r="AU356" s="240" t="s">
        <v>81</v>
      </c>
      <c r="AV356" s="14" t="s">
        <v>79</v>
      </c>
      <c r="AW356" s="14" t="s">
        <v>33</v>
      </c>
      <c r="AX356" s="14" t="s">
        <v>71</v>
      </c>
      <c r="AY356" s="240" t="s">
        <v>126</v>
      </c>
    </row>
    <row r="357" s="13" customFormat="1">
      <c r="A357" s="13"/>
      <c r="B357" s="219"/>
      <c r="C357" s="220"/>
      <c r="D357" s="221" t="s">
        <v>141</v>
      </c>
      <c r="E357" s="222" t="s">
        <v>19</v>
      </c>
      <c r="F357" s="223" t="s">
        <v>503</v>
      </c>
      <c r="G357" s="220"/>
      <c r="H357" s="224">
        <v>2.79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141</v>
      </c>
      <c r="AU357" s="230" t="s">
        <v>81</v>
      </c>
      <c r="AV357" s="13" t="s">
        <v>81</v>
      </c>
      <c r="AW357" s="13" t="s">
        <v>33</v>
      </c>
      <c r="AX357" s="13" t="s">
        <v>79</v>
      </c>
      <c r="AY357" s="230" t="s">
        <v>126</v>
      </c>
    </row>
    <row r="358" s="2" customFormat="1" ht="37.8" customHeight="1">
      <c r="A358" s="39"/>
      <c r="B358" s="40"/>
      <c r="C358" s="201" t="s">
        <v>504</v>
      </c>
      <c r="D358" s="201" t="s">
        <v>128</v>
      </c>
      <c r="E358" s="202" t="s">
        <v>505</v>
      </c>
      <c r="F358" s="203" t="s">
        <v>506</v>
      </c>
      <c r="G358" s="204" t="s">
        <v>242</v>
      </c>
      <c r="H358" s="205">
        <v>12</v>
      </c>
      <c r="I358" s="206"/>
      <c r="J358" s="207">
        <f>ROUND(I358*H358,2)</f>
        <v>0</v>
      </c>
      <c r="K358" s="203" t="s">
        <v>137</v>
      </c>
      <c r="L358" s="45"/>
      <c r="M358" s="208" t="s">
        <v>19</v>
      </c>
      <c r="N358" s="209" t="s">
        <v>42</v>
      </c>
      <c r="O358" s="85"/>
      <c r="P358" s="210">
        <f>O358*H358</f>
        <v>0</v>
      </c>
      <c r="Q358" s="210">
        <v>0.00036000000000000002</v>
      </c>
      <c r="R358" s="210">
        <f>Q358*H358</f>
        <v>0.0043200000000000001</v>
      </c>
      <c r="S358" s="210">
        <v>0</v>
      </c>
      <c r="T358" s="21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2" t="s">
        <v>132</v>
      </c>
      <c r="AT358" s="212" t="s">
        <v>128</v>
      </c>
      <c r="AU358" s="212" t="s">
        <v>81</v>
      </c>
      <c r="AY358" s="18" t="s">
        <v>126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8" t="s">
        <v>79</v>
      </c>
      <c r="BK358" s="213">
        <f>ROUND(I358*H358,2)</f>
        <v>0</v>
      </c>
      <c r="BL358" s="18" t="s">
        <v>132</v>
      </c>
      <c r="BM358" s="212" t="s">
        <v>507</v>
      </c>
    </row>
    <row r="359" s="2" customFormat="1">
      <c r="A359" s="39"/>
      <c r="B359" s="40"/>
      <c r="C359" s="41"/>
      <c r="D359" s="214" t="s">
        <v>139</v>
      </c>
      <c r="E359" s="41"/>
      <c r="F359" s="215" t="s">
        <v>508</v>
      </c>
      <c r="G359" s="41"/>
      <c r="H359" s="41"/>
      <c r="I359" s="216"/>
      <c r="J359" s="41"/>
      <c r="K359" s="41"/>
      <c r="L359" s="45"/>
      <c r="M359" s="217"/>
      <c r="N359" s="21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139</v>
      </c>
      <c r="AU359" s="18" t="s">
        <v>81</v>
      </c>
    </row>
    <row r="360" s="14" customFormat="1">
      <c r="A360" s="14"/>
      <c r="B360" s="231"/>
      <c r="C360" s="232"/>
      <c r="D360" s="221" t="s">
        <v>141</v>
      </c>
      <c r="E360" s="233" t="s">
        <v>19</v>
      </c>
      <c r="F360" s="234" t="s">
        <v>509</v>
      </c>
      <c r="G360" s="232"/>
      <c r="H360" s="233" t="s">
        <v>19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141</v>
      </c>
      <c r="AU360" s="240" t="s">
        <v>81</v>
      </c>
      <c r="AV360" s="14" t="s">
        <v>79</v>
      </c>
      <c r="AW360" s="14" t="s">
        <v>33</v>
      </c>
      <c r="AX360" s="14" t="s">
        <v>71</v>
      </c>
      <c r="AY360" s="240" t="s">
        <v>126</v>
      </c>
    </row>
    <row r="361" s="14" customFormat="1">
      <c r="A361" s="14"/>
      <c r="B361" s="231"/>
      <c r="C361" s="232"/>
      <c r="D361" s="221" t="s">
        <v>141</v>
      </c>
      <c r="E361" s="233" t="s">
        <v>19</v>
      </c>
      <c r="F361" s="234" t="s">
        <v>502</v>
      </c>
      <c r="G361" s="232"/>
      <c r="H361" s="233" t="s">
        <v>19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0" t="s">
        <v>141</v>
      </c>
      <c r="AU361" s="240" t="s">
        <v>81</v>
      </c>
      <c r="AV361" s="14" t="s">
        <v>79</v>
      </c>
      <c r="AW361" s="14" t="s">
        <v>33</v>
      </c>
      <c r="AX361" s="14" t="s">
        <v>71</v>
      </c>
      <c r="AY361" s="240" t="s">
        <v>126</v>
      </c>
    </row>
    <row r="362" s="13" customFormat="1">
      <c r="A362" s="13"/>
      <c r="B362" s="219"/>
      <c r="C362" s="220"/>
      <c r="D362" s="221" t="s">
        <v>141</v>
      </c>
      <c r="E362" s="222" t="s">
        <v>19</v>
      </c>
      <c r="F362" s="223" t="s">
        <v>510</v>
      </c>
      <c r="G362" s="220"/>
      <c r="H362" s="224">
        <v>7.2000000000000002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141</v>
      </c>
      <c r="AU362" s="230" t="s">
        <v>81</v>
      </c>
      <c r="AV362" s="13" t="s">
        <v>81</v>
      </c>
      <c r="AW362" s="13" t="s">
        <v>33</v>
      </c>
      <c r="AX362" s="13" t="s">
        <v>71</v>
      </c>
      <c r="AY362" s="230" t="s">
        <v>126</v>
      </c>
    </row>
    <row r="363" s="13" customFormat="1">
      <c r="A363" s="13"/>
      <c r="B363" s="219"/>
      <c r="C363" s="220"/>
      <c r="D363" s="221" t="s">
        <v>141</v>
      </c>
      <c r="E363" s="222" t="s">
        <v>19</v>
      </c>
      <c r="F363" s="223" t="s">
        <v>511</v>
      </c>
      <c r="G363" s="220"/>
      <c r="H363" s="224">
        <v>3.96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141</v>
      </c>
      <c r="AU363" s="230" t="s">
        <v>81</v>
      </c>
      <c r="AV363" s="13" t="s">
        <v>81</v>
      </c>
      <c r="AW363" s="13" t="s">
        <v>33</v>
      </c>
      <c r="AX363" s="13" t="s">
        <v>71</v>
      </c>
      <c r="AY363" s="230" t="s">
        <v>126</v>
      </c>
    </row>
    <row r="364" s="16" customFormat="1">
      <c r="A364" s="16"/>
      <c r="B364" s="263"/>
      <c r="C364" s="264"/>
      <c r="D364" s="221" t="s">
        <v>141</v>
      </c>
      <c r="E364" s="265" t="s">
        <v>19</v>
      </c>
      <c r="F364" s="266" t="s">
        <v>512</v>
      </c>
      <c r="G364" s="264"/>
      <c r="H364" s="267">
        <v>11.16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3" t="s">
        <v>141</v>
      </c>
      <c r="AU364" s="273" t="s">
        <v>81</v>
      </c>
      <c r="AV364" s="16" t="s">
        <v>143</v>
      </c>
      <c r="AW364" s="16" t="s">
        <v>33</v>
      </c>
      <c r="AX364" s="16" t="s">
        <v>71</v>
      </c>
      <c r="AY364" s="273" t="s">
        <v>126</v>
      </c>
    </row>
    <row r="365" s="14" customFormat="1">
      <c r="A365" s="14"/>
      <c r="B365" s="231"/>
      <c r="C365" s="232"/>
      <c r="D365" s="221" t="s">
        <v>141</v>
      </c>
      <c r="E365" s="233" t="s">
        <v>19</v>
      </c>
      <c r="F365" s="234" t="s">
        <v>513</v>
      </c>
      <c r="G365" s="232"/>
      <c r="H365" s="233" t="s">
        <v>19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0" t="s">
        <v>141</v>
      </c>
      <c r="AU365" s="240" t="s">
        <v>81</v>
      </c>
      <c r="AV365" s="14" t="s">
        <v>79</v>
      </c>
      <c r="AW365" s="14" t="s">
        <v>33</v>
      </c>
      <c r="AX365" s="14" t="s">
        <v>71</v>
      </c>
      <c r="AY365" s="240" t="s">
        <v>126</v>
      </c>
    </row>
    <row r="366" s="13" customFormat="1">
      <c r="A366" s="13"/>
      <c r="B366" s="219"/>
      <c r="C366" s="220"/>
      <c r="D366" s="221" t="s">
        <v>141</v>
      </c>
      <c r="E366" s="222" t="s">
        <v>19</v>
      </c>
      <c r="F366" s="223" t="s">
        <v>514</v>
      </c>
      <c r="G366" s="220"/>
      <c r="H366" s="224">
        <v>0.83999999999999997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141</v>
      </c>
      <c r="AU366" s="230" t="s">
        <v>81</v>
      </c>
      <c r="AV366" s="13" t="s">
        <v>81</v>
      </c>
      <c r="AW366" s="13" t="s">
        <v>33</v>
      </c>
      <c r="AX366" s="13" t="s">
        <v>71</v>
      </c>
      <c r="AY366" s="230" t="s">
        <v>126</v>
      </c>
    </row>
    <row r="367" s="15" customFormat="1">
      <c r="A367" s="15"/>
      <c r="B367" s="241"/>
      <c r="C367" s="242"/>
      <c r="D367" s="221" t="s">
        <v>141</v>
      </c>
      <c r="E367" s="243" t="s">
        <v>19</v>
      </c>
      <c r="F367" s="244" t="s">
        <v>172</v>
      </c>
      <c r="G367" s="242"/>
      <c r="H367" s="245">
        <v>12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1" t="s">
        <v>141</v>
      </c>
      <c r="AU367" s="251" t="s">
        <v>81</v>
      </c>
      <c r="AV367" s="15" t="s">
        <v>132</v>
      </c>
      <c r="AW367" s="15" t="s">
        <v>33</v>
      </c>
      <c r="AX367" s="15" t="s">
        <v>79</v>
      </c>
      <c r="AY367" s="251" t="s">
        <v>126</v>
      </c>
    </row>
    <row r="368" s="2" customFormat="1" ht="21.75" customHeight="1">
      <c r="A368" s="39"/>
      <c r="B368" s="40"/>
      <c r="C368" s="201" t="s">
        <v>515</v>
      </c>
      <c r="D368" s="201" t="s">
        <v>128</v>
      </c>
      <c r="E368" s="202" t="s">
        <v>516</v>
      </c>
      <c r="F368" s="203" t="s">
        <v>517</v>
      </c>
      <c r="G368" s="204" t="s">
        <v>242</v>
      </c>
      <c r="H368" s="205">
        <v>6</v>
      </c>
      <c r="I368" s="206"/>
      <c r="J368" s="207">
        <f>ROUND(I368*H368,2)</f>
        <v>0</v>
      </c>
      <c r="K368" s="203" t="s">
        <v>19</v>
      </c>
      <c r="L368" s="45"/>
      <c r="M368" s="208" t="s">
        <v>19</v>
      </c>
      <c r="N368" s="209" t="s">
        <v>42</v>
      </c>
      <c r="O368" s="85"/>
      <c r="P368" s="210">
        <f>O368*H368</f>
        <v>0</v>
      </c>
      <c r="Q368" s="210">
        <v>0</v>
      </c>
      <c r="R368" s="210">
        <f>Q368*H368</f>
        <v>0</v>
      </c>
      <c r="S368" s="210">
        <v>0</v>
      </c>
      <c r="T368" s="21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2" t="s">
        <v>132</v>
      </c>
      <c r="AT368" s="212" t="s">
        <v>128</v>
      </c>
      <c r="AU368" s="212" t="s">
        <v>81</v>
      </c>
      <c r="AY368" s="18" t="s">
        <v>126</v>
      </c>
      <c r="BE368" s="213">
        <f>IF(N368="základní",J368,0)</f>
        <v>0</v>
      </c>
      <c r="BF368" s="213">
        <f>IF(N368="snížená",J368,0)</f>
        <v>0</v>
      </c>
      <c r="BG368" s="213">
        <f>IF(N368="zákl. přenesená",J368,0)</f>
        <v>0</v>
      </c>
      <c r="BH368" s="213">
        <f>IF(N368="sníž. přenesená",J368,0)</f>
        <v>0</v>
      </c>
      <c r="BI368" s="213">
        <f>IF(N368="nulová",J368,0)</f>
        <v>0</v>
      </c>
      <c r="BJ368" s="18" t="s">
        <v>79</v>
      </c>
      <c r="BK368" s="213">
        <f>ROUND(I368*H368,2)</f>
        <v>0</v>
      </c>
      <c r="BL368" s="18" t="s">
        <v>132</v>
      </c>
      <c r="BM368" s="212" t="s">
        <v>518</v>
      </c>
    </row>
    <row r="369" s="14" customFormat="1">
      <c r="A369" s="14"/>
      <c r="B369" s="231"/>
      <c r="C369" s="232"/>
      <c r="D369" s="221" t="s">
        <v>141</v>
      </c>
      <c r="E369" s="233" t="s">
        <v>19</v>
      </c>
      <c r="F369" s="234" t="s">
        <v>519</v>
      </c>
      <c r="G369" s="232"/>
      <c r="H369" s="233" t="s">
        <v>19</v>
      </c>
      <c r="I369" s="235"/>
      <c r="J369" s="232"/>
      <c r="K369" s="232"/>
      <c r="L369" s="236"/>
      <c r="M369" s="237"/>
      <c r="N369" s="238"/>
      <c r="O369" s="238"/>
      <c r="P369" s="238"/>
      <c r="Q369" s="238"/>
      <c r="R369" s="238"/>
      <c r="S369" s="238"/>
      <c r="T369" s="23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0" t="s">
        <v>141</v>
      </c>
      <c r="AU369" s="240" t="s">
        <v>81</v>
      </c>
      <c r="AV369" s="14" t="s">
        <v>79</v>
      </c>
      <c r="AW369" s="14" t="s">
        <v>33</v>
      </c>
      <c r="AX369" s="14" t="s">
        <v>71</v>
      </c>
      <c r="AY369" s="240" t="s">
        <v>126</v>
      </c>
    </row>
    <row r="370" s="13" customFormat="1">
      <c r="A370" s="13"/>
      <c r="B370" s="219"/>
      <c r="C370" s="220"/>
      <c r="D370" s="221" t="s">
        <v>141</v>
      </c>
      <c r="E370" s="222" t="s">
        <v>19</v>
      </c>
      <c r="F370" s="223" t="s">
        <v>159</v>
      </c>
      <c r="G370" s="220"/>
      <c r="H370" s="224">
        <v>6</v>
      </c>
      <c r="I370" s="225"/>
      <c r="J370" s="220"/>
      <c r="K370" s="220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141</v>
      </c>
      <c r="AU370" s="230" t="s">
        <v>81</v>
      </c>
      <c r="AV370" s="13" t="s">
        <v>81</v>
      </c>
      <c r="AW370" s="13" t="s">
        <v>33</v>
      </c>
      <c r="AX370" s="13" t="s">
        <v>79</v>
      </c>
      <c r="AY370" s="230" t="s">
        <v>126</v>
      </c>
    </row>
    <row r="371" s="12" customFormat="1" ht="22.8" customHeight="1">
      <c r="A371" s="12"/>
      <c r="B371" s="185"/>
      <c r="C371" s="186"/>
      <c r="D371" s="187" t="s">
        <v>70</v>
      </c>
      <c r="E371" s="199" t="s">
        <v>143</v>
      </c>
      <c r="F371" s="199" t="s">
        <v>520</v>
      </c>
      <c r="G371" s="186"/>
      <c r="H371" s="186"/>
      <c r="I371" s="189"/>
      <c r="J371" s="200">
        <f>BK371</f>
        <v>0</v>
      </c>
      <c r="K371" s="186"/>
      <c r="L371" s="191"/>
      <c r="M371" s="192"/>
      <c r="N371" s="193"/>
      <c r="O371" s="193"/>
      <c r="P371" s="194">
        <f>SUM(P372:P426)</f>
        <v>0</v>
      </c>
      <c r="Q371" s="193"/>
      <c r="R371" s="194">
        <f>SUM(R372:R426)</f>
        <v>61.099166009999998</v>
      </c>
      <c r="S371" s="193"/>
      <c r="T371" s="195">
        <f>SUM(T372:T426)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96" t="s">
        <v>79</v>
      </c>
      <c r="AT371" s="197" t="s">
        <v>70</v>
      </c>
      <c r="AU371" s="197" t="s">
        <v>79</v>
      </c>
      <c r="AY371" s="196" t="s">
        <v>126</v>
      </c>
      <c r="BK371" s="198">
        <f>SUM(BK372:BK426)</f>
        <v>0</v>
      </c>
    </row>
    <row r="372" s="2" customFormat="1" ht="37.8" customHeight="1">
      <c r="A372" s="39"/>
      <c r="B372" s="40"/>
      <c r="C372" s="201" t="s">
        <v>521</v>
      </c>
      <c r="D372" s="201" t="s">
        <v>128</v>
      </c>
      <c r="E372" s="202" t="s">
        <v>522</v>
      </c>
      <c r="F372" s="203" t="s">
        <v>523</v>
      </c>
      <c r="G372" s="204" t="s">
        <v>242</v>
      </c>
      <c r="H372" s="205">
        <v>1</v>
      </c>
      <c r="I372" s="206"/>
      <c r="J372" s="207">
        <f>ROUND(I372*H372,2)</f>
        <v>0</v>
      </c>
      <c r="K372" s="203" t="s">
        <v>137</v>
      </c>
      <c r="L372" s="45"/>
      <c r="M372" s="208" t="s">
        <v>19</v>
      </c>
      <c r="N372" s="209" t="s">
        <v>42</v>
      </c>
      <c r="O372" s="85"/>
      <c r="P372" s="210">
        <f>O372*H372</f>
        <v>0</v>
      </c>
      <c r="Q372" s="210">
        <v>0.048430000000000001</v>
      </c>
      <c r="R372" s="210">
        <f>Q372*H372</f>
        <v>0.048430000000000001</v>
      </c>
      <c r="S372" s="210">
        <v>0</v>
      </c>
      <c r="T372" s="21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2" t="s">
        <v>132</v>
      </c>
      <c r="AT372" s="212" t="s">
        <v>128</v>
      </c>
      <c r="AU372" s="212" t="s">
        <v>81</v>
      </c>
      <c r="AY372" s="18" t="s">
        <v>126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18" t="s">
        <v>79</v>
      </c>
      <c r="BK372" s="213">
        <f>ROUND(I372*H372,2)</f>
        <v>0</v>
      </c>
      <c r="BL372" s="18" t="s">
        <v>132</v>
      </c>
      <c r="BM372" s="212" t="s">
        <v>524</v>
      </c>
    </row>
    <row r="373" s="2" customFormat="1">
      <c r="A373" s="39"/>
      <c r="B373" s="40"/>
      <c r="C373" s="41"/>
      <c r="D373" s="214" t="s">
        <v>139</v>
      </c>
      <c r="E373" s="41"/>
      <c r="F373" s="215" t="s">
        <v>525</v>
      </c>
      <c r="G373" s="41"/>
      <c r="H373" s="41"/>
      <c r="I373" s="216"/>
      <c r="J373" s="41"/>
      <c r="K373" s="41"/>
      <c r="L373" s="45"/>
      <c r="M373" s="217"/>
      <c r="N373" s="218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139</v>
      </c>
      <c r="AU373" s="18" t="s">
        <v>81</v>
      </c>
    </row>
    <row r="374" s="14" customFormat="1">
      <c r="A374" s="14"/>
      <c r="B374" s="231"/>
      <c r="C374" s="232"/>
      <c r="D374" s="221" t="s">
        <v>141</v>
      </c>
      <c r="E374" s="233" t="s">
        <v>19</v>
      </c>
      <c r="F374" s="234" t="s">
        <v>526</v>
      </c>
      <c r="G374" s="232"/>
      <c r="H374" s="233" t="s">
        <v>19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0" t="s">
        <v>141</v>
      </c>
      <c r="AU374" s="240" t="s">
        <v>81</v>
      </c>
      <c r="AV374" s="14" t="s">
        <v>79</v>
      </c>
      <c r="AW374" s="14" t="s">
        <v>33</v>
      </c>
      <c r="AX374" s="14" t="s">
        <v>71</v>
      </c>
      <c r="AY374" s="240" t="s">
        <v>126</v>
      </c>
    </row>
    <row r="375" s="13" customFormat="1">
      <c r="A375" s="13"/>
      <c r="B375" s="219"/>
      <c r="C375" s="220"/>
      <c r="D375" s="221" t="s">
        <v>141</v>
      </c>
      <c r="E375" s="222" t="s">
        <v>19</v>
      </c>
      <c r="F375" s="223" t="s">
        <v>79</v>
      </c>
      <c r="G375" s="220"/>
      <c r="H375" s="224">
        <v>1</v>
      </c>
      <c r="I375" s="225"/>
      <c r="J375" s="220"/>
      <c r="K375" s="220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141</v>
      </c>
      <c r="AU375" s="230" t="s">
        <v>81</v>
      </c>
      <c r="AV375" s="13" t="s">
        <v>81</v>
      </c>
      <c r="AW375" s="13" t="s">
        <v>33</v>
      </c>
      <c r="AX375" s="13" t="s">
        <v>79</v>
      </c>
      <c r="AY375" s="230" t="s">
        <v>126</v>
      </c>
    </row>
    <row r="376" s="2" customFormat="1" ht="33" customHeight="1">
      <c r="A376" s="39"/>
      <c r="B376" s="40"/>
      <c r="C376" s="201" t="s">
        <v>527</v>
      </c>
      <c r="D376" s="201" t="s">
        <v>128</v>
      </c>
      <c r="E376" s="202" t="s">
        <v>528</v>
      </c>
      <c r="F376" s="203" t="s">
        <v>529</v>
      </c>
      <c r="G376" s="204" t="s">
        <v>197</v>
      </c>
      <c r="H376" s="205">
        <v>7.9530000000000003</v>
      </c>
      <c r="I376" s="206"/>
      <c r="J376" s="207">
        <f>ROUND(I376*H376,2)</f>
        <v>0</v>
      </c>
      <c r="K376" s="203" t="s">
        <v>137</v>
      </c>
      <c r="L376" s="45"/>
      <c r="M376" s="208" t="s">
        <v>19</v>
      </c>
      <c r="N376" s="209" t="s">
        <v>42</v>
      </c>
      <c r="O376" s="85"/>
      <c r="P376" s="210">
        <f>O376*H376</f>
        <v>0</v>
      </c>
      <c r="Q376" s="210">
        <v>1.78636</v>
      </c>
      <c r="R376" s="210">
        <f>Q376*H376</f>
        <v>14.206921080000001</v>
      </c>
      <c r="S376" s="210">
        <v>0</v>
      </c>
      <c r="T376" s="21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2" t="s">
        <v>132</v>
      </c>
      <c r="AT376" s="212" t="s">
        <v>128</v>
      </c>
      <c r="AU376" s="212" t="s">
        <v>81</v>
      </c>
      <c r="AY376" s="18" t="s">
        <v>126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18" t="s">
        <v>79</v>
      </c>
      <c r="BK376" s="213">
        <f>ROUND(I376*H376,2)</f>
        <v>0</v>
      </c>
      <c r="BL376" s="18" t="s">
        <v>132</v>
      </c>
      <c r="BM376" s="212" t="s">
        <v>530</v>
      </c>
    </row>
    <row r="377" s="2" customFormat="1">
      <c r="A377" s="39"/>
      <c r="B377" s="40"/>
      <c r="C377" s="41"/>
      <c r="D377" s="214" t="s">
        <v>139</v>
      </c>
      <c r="E377" s="41"/>
      <c r="F377" s="215" t="s">
        <v>531</v>
      </c>
      <c r="G377" s="41"/>
      <c r="H377" s="41"/>
      <c r="I377" s="216"/>
      <c r="J377" s="41"/>
      <c r="K377" s="41"/>
      <c r="L377" s="45"/>
      <c r="M377" s="217"/>
      <c r="N377" s="218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139</v>
      </c>
      <c r="AU377" s="18" t="s">
        <v>81</v>
      </c>
    </row>
    <row r="378" s="13" customFormat="1">
      <c r="A378" s="13"/>
      <c r="B378" s="219"/>
      <c r="C378" s="220"/>
      <c r="D378" s="221" t="s">
        <v>141</v>
      </c>
      <c r="E378" s="222" t="s">
        <v>19</v>
      </c>
      <c r="F378" s="223" t="s">
        <v>532</v>
      </c>
      <c r="G378" s="220"/>
      <c r="H378" s="224">
        <v>7.9530000000000003</v>
      </c>
      <c r="I378" s="225"/>
      <c r="J378" s="220"/>
      <c r="K378" s="220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141</v>
      </c>
      <c r="AU378" s="230" t="s">
        <v>81</v>
      </c>
      <c r="AV378" s="13" t="s">
        <v>81</v>
      </c>
      <c r="AW378" s="13" t="s">
        <v>33</v>
      </c>
      <c r="AX378" s="13" t="s">
        <v>79</v>
      </c>
      <c r="AY378" s="230" t="s">
        <v>126</v>
      </c>
    </row>
    <row r="379" s="2" customFormat="1" ht="37.8" customHeight="1">
      <c r="A379" s="39"/>
      <c r="B379" s="40"/>
      <c r="C379" s="201" t="s">
        <v>533</v>
      </c>
      <c r="D379" s="201" t="s">
        <v>128</v>
      </c>
      <c r="E379" s="202" t="s">
        <v>534</v>
      </c>
      <c r="F379" s="203" t="s">
        <v>535</v>
      </c>
      <c r="G379" s="204" t="s">
        <v>197</v>
      </c>
      <c r="H379" s="205">
        <v>17.870999999999999</v>
      </c>
      <c r="I379" s="206"/>
      <c r="J379" s="207">
        <f>ROUND(I379*H379,2)</f>
        <v>0</v>
      </c>
      <c r="K379" s="203" t="s">
        <v>137</v>
      </c>
      <c r="L379" s="45"/>
      <c r="M379" s="208" t="s">
        <v>19</v>
      </c>
      <c r="N379" s="209" t="s">
        <v>42</v>
      </c>
      <c r="O379" s="85"/>
      <c r="P379" s="210">
        <f>O379*H379</f>
        <v>0</v>
      </c>
      <c r="Q379" s="210">
        <v>2.5018699999999998</v>
      </c>
      <c r="R379" s="210">
        <f>Q379*H379</f>
        <v>44.710918769999992</v>
      </c>
      <c r="S379" s="210">
        <v>0</v>
      </c>
      <c r="T379" s="21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2" t="s">
        <v>132</v>
      </c>
      <c r="AT379" s="212" t="s">
        <v>128</v>
      </c>
      <c r="AU379" s="212" t="s">
        <v>81</v>
      </c>
      <c r="AY379" s="18" t="s">
        <v>126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18" t="s">
        <v>79</v>
      </c>
      <c r="BK379" s="213">
        <f>ROUND(I379*H379,2)</f>
        <v>0</v>
      </c>
      <c r="BL379" s="18" t="s">
        <v>132</v>
      </c>
      <c r="BM379" s="212" t="s">
        <v>536</v>
      </c>
    </row>
    <row r="380" s="2" customFormat="1">
      <c r="A380" s="39"/>
      <c r="B380" s="40"/>
      <c r="C380" s="41"/>
      <c r="D380" s="214" t="s">
        <v>139</v>
      </c>
      <c r="E380" s="41"/>
      <c r="F380" s="215" t="s">
        <v>537</v>
      </c>
      <c r="G380" s="41"/>
      <c r="H380" s="41"/>
      <c r="I380" s="216"/>
      <c r="J380" s="41"/>
      <c r="K380" s="41"/>
      <c r="L380" s="45"/>
      <c r="M380" s="217"/>
      <c r="N380" s="218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139</v>
      </c>
      <c r="AU380" s="18" t="s">
        <v>81</v>
      </c>
    </row>
    <row r="381" s="14" customFormat="1">
      <c r="A381" s="14"/>
      <c r="B381" s="231"/>
      <c r="C381" s="232"/>
      <c r="D381" s="221" t="s">
        <v>141</v>
      </c>
      <c r="E381" s="233" t="s">
        <v>19</v>
      </c>
      <c r="F381" s="234" t="s">
        <v>538</v>
      </c>
      <c r="G381" s="232"/>
      <c r="H381" s="233" t="s">
        <v>19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0" t="s">
        <v>141</v>
      </c>
      <c r="AU381" s="240" t="s">
        <v>81</v>
      </c>
      <c r="AV381" s="14" t="s">
        <v>79</v>
      </c>
      <c r="AW381" s="14" t="s">
        <v>33</v>
      </c>
      <c r="AX381" s="14" t="s">
        <v>71</v>
      </c>
      <c r="AY381" s="240" t="s">
        <v>126</v>
      </c>
    </row>
    <row r="382" s="14" customFormat="1">
      <c r="A382" s="14"/>
      <c r="B382" s="231"/>
      <c r="C382" s="232"/>
      <c r="D382" s="221" t="s">
        <v>141</v>
      </c>
      <c r="E382" s="233" t="s">
        <v>19</v>
      </c>
      <c r="F382" s="234" t="s">
        <v>302</v>
      </c>
      <c r="G382" s="232"/>
      <c r="H382" s="233" t="s">
        <v>19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0" t="s">
        <v>141</v>
      </c>
      <c r="AU382" s="240" t="s">
        <v>81</v>
      </c>
      <c r="AV382" s="14" t="s">
        <v>79</v>
      </c>
      <c r="AW382" s="14" t="s">
        <v>33</v>
      </c>
      <c r="AX382" s="14" t="s">
        <v>71</v>
      </c>
      <c r="AY382" s="240" t="s">
        <v>126</v>
      </c>
    </row>
    <row r="383" s="13" customFormat="1">
      <c r="A383" s="13"/>
      <c r="B383" s="219"/>
      <c r="C383" s="220"/>
      <c r="D383" s="221" t="s">
        <v>141</v>
      </c>
      <c r="E383" s="222" t="s">
        <v>19</v>
      </c>
      <c r="F383" s="223" t="s">
        <v>539</v>
      </c>
      <c r="G383" s="220"/>
      <c r="H383" s="224">
        <v>14.901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141</v>
      </c>
      <c r="AU383" s="230" t="s">
        <v>81</v>
      </c>
      <c r="AV383" s="13" t="s">
        <v>81</v>
      </c>
      <c r="AW383" s="13" t="s">
        <v>33</v>
      </c>
      <c r="AX383" s="13" t="s">
        <v>71</v>
      </c>
      <c r="AY383" s="230" t="s">
        <v>126</v>
      </c>
    </row>
    <row r="384" s="14" customFormat="1">
      <c r="A384" s="14"/>
      <c r="B384" s="231"/>
      <c r="C384" s="232"/>
      <c r="D384" s="221" t="s">
        <v>141</v>
      </c>
      <c r="E384" s="233" t="s">
        <v>19</v>
      </c>
      <c r="F384" s="234" t="s">
        <v>304</v>
      </c>
      <c r="G384" s="232"/>
      <c r="H384" s="233" t="s">
        <v>19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0" t="s">
        <v>141</v>
      </c>
      <c r="AU384" s="240" t="s">
        <v>81</v>
      </c>
      <c r="AV384" s="14" t="s">
        <v>79</v>
      </c>
      <c r="AW384" s="14" t="s">
        <v>33</v>
      </c>
      <c r="AX384" s="14" t="s">
        <v>71</v>
      </c>
      <c r="AY384" s="240" t="s">
        <v>126</v>
      </c>
    </row>
    <row r="385" s="13" customFormat="1">
      <c r="A385" s="13"/>
      <c r="B385" s="219"/>
      <c r="C385" s="220"/>
      <c r="D385" s="221" t="s">
        <v>141</v>
      </c>
      <c r="E385" s="222" t="s">
        <v>19</v>
      </c>
      <c r="F385" s="223" t="s">
        <v>540</v>
      </c>
      <c r="G385" s="220"/>
      <c r="H385" s="224">
        <v>0.84599999999999997</v>
      </c>
      <c r="I385" s="225"/>
      <c r="J385" s="220"/>
      <c r="K385" s="220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141</v>
      </c>
      <c r="AU385" s="230" t="s">
        <v>81</v>
      </c>
      <c r="AV385" s="13" t="s">
        <v>81</v>
      </c>
      <c r="AW385" s="13" t="s">
        <v>33</v>
      </c>
      <c r="AX385" s="13" t="s">
        <v>71</v>
      </c>
      <c r="AY385" s="230" t="s">
        <v>126</v>
      </c>
    </row>
    <row r="386" s="13" customFormat="1">
      <c r="A386" s="13"/>
      <c r="B386" s="219"/>
      <c r="C386" s="220"/>
      <c r="D386" s="221" t="s">
        <v>141</v>
      </c>
      <c r="E386" s="222" t="s">
        <v>19</v>
      </c>
      <c r="F386" s="223" t="s">
        <v>541</v>
      </c>
      <c r="G386" s="220"/>
      <c r="H386" s="224">
        <v>2.1240000000000001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0" t="s">
        <v>141</v>
      </c>
      <c r="AU386" s="230" t="s">
        <v>81</v>
      </c>
      <c r="AV386" s="13" t="s">
        <v>81</v>
      </c>
      <c r="AW386" s="13" t="s">
        <v>33</v>
      </c>
      <c r="AX386" s="13" t="s">
        <v>71</v>
      </c>
      <c r="AY386" s="230" t="s">
        <v>126</v>
      </c>
    </row>
    <row r="387" s="15" customFormat="1">
      <c r="A387" s="15"/>
      <c r="B387" s="241"/>
      <c r="C387" s="242"/>
      <c r="D387" s="221" t="s">
        <v>141</v>
      </c>
      <c r="E387" s="243" t="s">
        <v>19</v>
      </c>
      <c r="F387" s="244" t="s">
        <v>172</v>
      </c>
      <c r="G387" s="242"/>
      <c r="H387" s="245">
        <v>17.870999999999999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1" t="s">
        <v>141</v>
      </c>
      <c r="AU387" s="251" t="s">
        <v>81</v>
      </c>
      <c r="AV387" s="15" t="s">
        <v>132</v>
      </c>
      <c r="AW387" s="15" t="s">
        <v>33</v>
      </c>
      <c r="AX387" s="15" t="s">
        <v>79</v>
      </c>
      <c r="AY387" s="251" t="s">
        <v>126</v>
      </c>
    </row>
    <row r="388" s="2" customFormat="1" ht="24.15" customHeight="1">
      <c r="A388" s="39"/>
      <c r="B388" s="40"/>
      <c r="C388" s="201" t="s">
        <v>542</v>
      </c>
      <c r="D388" s="201" t="s">
        <v>128</v>
      </c>
      <c r="E388" s="202" t="s">
        <v>543</v>
      </c>
      <c r="F388" s="203" t="s">
        <v>544</v>
      </c>
      <c r="G388" s="204" t="s">
        <v>136</v>
      </c>
      <c r="H388" s="205">
        <v>124.78</v>
      </c>
      <c r="I388" s="206"/>
      <c r="J388" s="207">
        <f>ROUND(I388*H388,2)</f>
        <v>0</v>
      </c>
      <c r="K388" s="203" t="s">
        <v>137</v>
      </c>
      <c r="L388" s="45"/>
      <c r="M388" s="208" t="s">
        <v>19</v>
      </c>
      <c r="N388" s="209" t="s">
        <v>42</v>
      </c>
      <c r="O388" s="85"/>
      <c r="P388" s="210">
        <f>O388*H388</f>
        <v>0</v>
      </c>
      <c r="Q388" s="210">
        <v>0.0027499999999999998</v>
      </c>
      <c r="R388" s="210">
        <f>Q388*H388</f>
        <v>0.34314499999999998</v>
      </c>
      <c r="S388" s="210">
        <v>0</v>
      </c>
      <c r="T388" s="21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2" t="s">
        <v>132</v>
      </c>
      <c r="AT388" s="212" t="s">
        <v>128</v>
      </c>
      <c r="AU388" s="212" t="s">
        <v>81</v>
      </c>
      <c r="AY388" s="18" t="s">
        <v>126</v>
      </c>
      <c r="BE388" s="213">
        <f>IF(N388="základní",J388,0)</f>
        <v>0</v>
      </c>
      <c r="BF388" s="213">
        <f>IF(N388="snížená",J388,0)</f>
        <v>0</v>
      </c>
      <c r="BG388" s="213">
        <f>IF(N388="zákl. přenesená",J388,0)</f>
        <v>0</v>
      </c>
      <c r="BH388" s="213">
        <f>IF(N388="sníž. přenesená",J388,0)</f>
        <v>0</v>
      </c>
      <c r="BI388" s="213">
        <f>IF(N388="nulová",J388,0)</f>
        <v>0</v>
      </c>
      <c r="BJ388" s="18" t="s">
        <v>79</v>
      </c>
      <c r="BK388" s="213">
        <f>ROUND(I388*H388,2)</f>
        <v>0</v>
      </c>
      <c r="BL388" s="18" t="s">
        <v>132</v>
      </c>
      <c r="BM388" s="212" t="s">
        <v>545</v>
      </c>
    </row>
    <row r="389" s="2" customFormat="1">
      <c r="A389" s="39"/>
      <c r="B389" s="40"/>
      <c r="C389" s="41"/>
      <c r="D389" s="214" t="s">
        <v>139</v>
      </c>
      <c r="E389" s="41"/>
      <c r="F389" s="215" t="s">
        <v>546</v>
      </c>
      <c r="G389" s="41"/>
      <c r="H389" s="41"/>
      <c r="I389" s="216"/>
      <c r="J389" s="41"/>
      <c r="K389" s="41"/>
      <c r="L389" s="45"/>
      <c r="M389" s="217"/>
      <c r="N389" s="218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139</v>
      </c>
      <c r="AU389" s="18" t="s">
        <v>81</v>
      </c>
    </row>
    <row r="390" s="14" customFormat="1">
      <c r="A390" s="14"/>
      <c r="B390" s="231"/>
      <c r="C390" s="232"/>
      <c r="D390" s="221" t="s">
        <v>141</v>
      </c>
      <c r="E390" s="233" t="s">
        <v>19</v>
      </c>
      <c r="F390" s="234" t="s">
        <v>538</v>
      </c>
      <c r="G390" s="232"/>
      <c r="H390" s="233" t="s">
        <v>19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0" t="s">
        <v>141</v>
      </c>
      <c r="AU390" s="240" t="s">
        <v>81</v>
      </c>
      <c r="AV390" s="14" t="s">
        <v>79</v>
      </c>
      <c r="AW390" s="14" t="s">
        <v>33</v>
      </c>
      <c r="AX390" s="14" t="s">
        <v>71</v>
      </c>
      <c r="AY390" s="240" t="s">
        <v>126</v>
      </c>
    </row>
    <row r="391" s="14" customFormat="1">
      <c r="A391" s="14"/>
      <c r="B391" s="231"/>
      <c r="C391" s="232"/>
      <c r="D391" s="221" t="s">
        <v>141</v>
      </c>
      <c r="E391" s="233" t="s">
        <v>19</v>
      </c>
      <c r="F391" s="234" t="s">
        <v>302</v>
      </c>
      <c r="G391" s="232"/>
      <c r="H391" s="233" t="s">
        <v>19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0" t="s">
        <v>141</v>
      </c>
      <c r="AU391" s="240" t="s">
        <v>81</v>
      </c>
      <c r="AV391" s="14" t="s">
        <v>79</v>
      </c>
      <c r="AW391" s="14" t="s">
        <v>33</v>
      </c>
      <c r="AX391" s="14" t="s">
        <v>71</v>
      </c>
      <c r="AY391" s="240" t="s">
        <v>126</v>
      </c>
    </row>
    <row r="392" s="13" customFormat="1">
      <c r="A392" s="13"/>
      <c r="B392" s="219"/>
      <c r="C392" s="220"/>
      <c r="D392" s="221" t="s">
        <v>141</v>
      </c>
      <c r="E392" s="222" t="s">
        <v>19</v>
      </c>
      <c r="F392" s="223" t="s">
        <v>547</v>
      </c>
      <c r="G392" s="220"/>
      <c r="H392" s="224">
        <v>99.338999999999999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0" t="s">
        <v>141</v>
      </c>
      <c r="AU392" s="230" t="s">
        <v>81</v>
      </c>
      <c r="AV392" s="13" t="s">
        <v>81</v>
      </c>
      <c r="AW392" s="13" t="s">
        <v>33</v>
      </c>
      <c r="AX392" s="13" t="s">
        <v>71</v>
      </c>
      <c r="AY392" s="230" t="s">
        <v>126</v>
      </c>
    </row>
    <row r="393" s="14" customFormat="1">
      <c r="A393" s="14"/>
      <c r="B393" s="231"/>
      <c r="C393" s="232"/>
      <c r="D393" s="221" t="s">
        <v>141</v>
      </c>
      <c r="E393" s="233" t="s">
        <v>19</v>
      </c>
      <c r="F393" s="234" t="s">
        <v>304</v>
      </c>
      <c r="G393" s="232"/>
      <c r="H393" s="233" t="s">
        <v>19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0" t="s">
        <v>141</v>
      </c>
      <c r="AU393" s="240" t="s">
        <v>81</v>
      </c>
      <c r="AV393" s="14" t="s">
        <v>79</v>
      </c>
      <c r="AW393" s="14" t="s">
        <v>33</v>
      </c>
      <c r="AX393" s="14" t="s">
        <v>71</v>
      </c>
      <c r="AY393" s="240" t="s">
        <v>126</v>
      </c>
    </row>
    <row r="394" s="13" customFormat="1">
      <c r="A394" s="13"/>
      <c r="B394" s="219"/>
      <c r="C394" s="220"/>
      <c r="D394" s="221" t="s">
        <v>141</v>
      </c>
      <c r="E394" s="222" t="s">
        <v>19</v>
      </c>
      <c r="F394" s="223" t="s">
        <v>548</v>
      </c>
      <c r="G394" s="220"/>
      <c r="H394" s="224">
        <v>11.279999999999999</v>
      </c>
      <c r="I394" s="225"/>
      <c r="J394" s="220"/>
      <c r="K394" s="220"/>
      <c r="L394" s="226"/>
      <c r="M394" s="227"/>
      <c r="N394" s="228"/>
      <c r="O394" s="228"/>
      <c r="P394" s="228"/>
      <c r="Q394" s="228"/>
      <c r="R394" s="228"/>
      <c r="S394" s="228"/>
      <c r="T394" s="22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0" t="s">
        <v>141</v>
      </c>
      <c r="AU394" s="230" t="s">
        <v>81</v>
      </c>
      <c r="AV394" s="13" t="s">
        <v>81</v>
      </c>
      <c r="AW394" s="13" t="s">
        <v>33</v>
      </c>
      <c r="AX394" s="13" t="s">
        <v>71</v>
      </c>
      <c r="AY394" s="230" t="s">
        <v>126</v>
      </c>
    </row>
    <row r="395" s="13" customFormat="1">
      <c r="A395" s="13"/>
      <c r="B395" s="219"/>
      <c r="C395" s="220"/>
      <c r="D395" s="221" t="s">
        <v>141</v>
      </c>
      <c r="E395" s="222" t="s">
        <v>19</v>
      </c>
      <c r="F395" s="223" t="s">
        <v>549</v>
      </c>
      <c r="G395" s="220"/>
      <c r="H395" s="224">
        <v>14.161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0" t="s">
        <v>141</v>
      </c>
      <c r="AU395" s="230" t="s">
        <v>81</v>
      </c>
      <c r="AV395" s="13" t="s">
        <v>81</v>
      </c>
      <c r="AW395" s="13" t="s">
        <v>33</v>
      </c>
      <c r="AX395" s="13" t="s">
        <v>71</v>
      </c>
      <c r="AY395" s="230" t="s">
        <v>126</v>
      </c>
    </row>
    <row r="396" s="15" customFormat="1">
      <c r="A396" s="15"/>
      <c r="B396" s="241"/>
      <c r="C396" s="242"/>
      <c r="D396" s="221" t="s">
        <v>141</v>
      </c>
      <c r="E396" s="243" t="s">
        <v>19</v>
      </c>
      <c r="F396" s="244" t="s">
        <v>172</v>
      </c>
      <c r="G396" s="242"/>
      <c r="H396" s="245">
        <v>124.78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1" t="s">
        <v>141</v>
      </c>
      <c r="AU396" s="251" t="s">
        <v>81</v>
      </c>
      <c r="AV396" s="15" t="s">
        <v>132</v>
      </c>
      <c r="AW396" s="15" t="s">
        <v>33</v>
      </c>
      <c r="AX396" s="15" t="s">
        <v>79</v>
      </c>
      <c r="AY396" s="251" t="s">
        <v>126</v>
      </c>
    </row>
    <row r="397" s="2" customFormat="1" ht="24.15" customHeight="1">
      <c r="A397" s="39"/>
      <c r="B397" s="40"/>
      <c r="C397" s="201" t="s">
        <v>550</v>
      </c>
      <c r="D397" s="201" t="s">
        <v>128</v>
      </c>
      <c r="E397" s="202" t="s">
        <v>551</v>
      </c>
      <c r="F397" s="203" t="s">
        <v>552</v>
      </c>
      <c r="G397" s="204" t="s">
        <v>136</v>
      </c>
      <c r="H397" s="205">
        <v>124.78</v>
      </c>
      <c r="I397" s="206"/>
      <c r="J397" s="207">
        <f>ROUND(I397*H397,2)</f>
        <v>0</v>
      </c>
      <c r="K397" s="203" t="s">
        <v>137</v>
      </c>
      <c r="L397" s="45"/>
      <c r="M397" s="208" t="s">
        <v>19</v>
      </c>
      <c r="N397" s="209" t="s">
        <v>42</v>
      </c>
      <c r="O397" s="85"/>
      <c r="P397" s="210">
        <f>O397*H397</f>
        <v>0</v>
      </c>
      <c r="Q397" s="210">
        <v>0</v>
      </c>
      <c r="R397" s="210">
        <f>Q397*H397</f>
        <v>0</v>
      </c>
      <c r="S397" s="210">
        <v>0</v>
      </c>
      <c r="T397" s="21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2" t="s">
        <v>132</v>
      </c>
      <c r="AT397" s="212" t="s">
        <v>128</v>
      </c>
      <c r="AU397" s="212" t="s">
        <v>81</v>
      </c>
      <c r="AY397" s="18" t="s">
        <v>126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18" t="s">
        <v>79</v>
      </c>
      <c r="BK397" s="213">
        <f>ROUND(I397*H397,2)</f>
        <v>0</v>
      </c>
      <c r="BL397" s="18" t="s">
        <v>132</v>
      </c>
      <c r="BM397" s="212" t="s">
        <v>553</v>
      </c>
    </row>
    <row r="398" s="2" customFormat="1">
      <c r="A398" s="39"/>
      <c r="B398" s="40"/>
      <c r="C398" s="41"/>
      <c r="D398" s="214" t="s">
        <v>139</v>
      </c>
      <c r="E398" s="41"/>
      <c r="F398" s="215" t="s">
        <v>554</v>
      </c>
      <c r="G398" s="41"/>
      <c r="H398" s="41"/>
      <c r="I398" s="216"/>
      <c r="J398" s="41"/>
      <c r="K398" s="41"/>
      <c r="L398" s="45"/>
      <c r="M398" s="217"/>
      <c r="N398" s="218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139</v>
      </c>
      <c r="AU398" s="18" t="s">
        <v>81</v>
      </c>
    </row>
    <row r="399" s="2" customFormat="1" ht="24.15" customHeight="1">
      <c r="A399" s="39"/>
      <c r="B399" s="40"/>
      <c r="C399" s="201" t="s">
        <v>555</v>
      </c>
      <c r="D399" s="201" t="s">
        <v>128</v>
      </c>
      <c r="E399" s="202" t="s">
        <v>556</v>
      </c>
      <c r="F399" s="203" t="s">
        <v>557</v>
      </c>
      <c r="G399" s="204" t="s">
        <v>136</v>
      </c>
      <c r="H399" s="205">
        <v>124.78</v>
      </c>
      <c r="I399" s="206"/>
      <c r="J399" s="207">
        <f>ROUND(I399*H399,2)</f>
        <v>0</v>
      </c>
      <c r="K399" s="203" t="s">
        <v>137</v>
      </c>
      <c r="L399" s="45"/>
      <c r="M399" s="208" t="s">
        <v>19</v>
      </c>
      <c r="N399" s="209" t="s">
        <v>42</v>
      </c>
      <c r="O399" s="85"/>
      <c r="P399" s="210">
        <f>O399*H399</f>
        <v>0</v>
      </c>
      <c r="Q399" s="210">
        <v>0.0025000000000000001</v>
      </c>
      <c r="R399" s="210">
        <f>Q399*H399</f>
        <v>0.31195000000000001</v>
      </c>
      <c r="S399" s="210">
        <v>0</v>
      </c>
      <c r="T399" s="21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2" t="s">
        <v>132</v>
      </c>
      <c r="AT399" s="212" t="s">
        <v>128</v>
      </c>
      <c r="AU399" s="212" t="s">
        <v>81</v>
      </c>
      <c r="AY399" s="18" t="s">
        <v>126</v>
      </c>
      <c r="BE399" s="213">
        <f>IF(N399="základní",J399,0)</f>
        <v>0</v>
      </c>
      <c r="BF399" s="213">
        <f>IF(N399="snížená",J399,0)</f>
        <v>0</v>
      </c>
      <c r="BG399" s="213">
        <f>IF(N399="zákl. přenesená",J399,0)</f>
        <v>0</v>
      </c>
      <c r="BH399" s="213">
        <f>IF(N399="sníž. přenesená",J399,0)</f>
        <v>0</v>
      </c>
      <c r="BI399" s="213">
        <f>IF(N399="nulová",J399,0)</f>
        <v>0</v>
      </c>
      <c r="BJ399" s="18" t="s">
        <v>79</v>
      </c>
      <c r="BK399" s="213">
        <f>ROUND(I399*H399,2)</f>
        <v>0</v>
      </c>
      <c r="BL399" s="18" t="s">
        <v>132</v>
      </c>
      <c r="BM399" s="212" t="s">
        <v>558</v>
      </c>
    </row>
    <row r="400" s="2" customFormat="1">
      <c r="A400" s="39"/>
      <c r="B400" s="40"/>
      <c r="C400" s="41"/>
      <c r="D400" s="214" t="s">
        <v>139</v>
      </c>
      <c r="E400" s="41"/>
      <c r="F400" s="215" t="s">
        <v>559</v>
      </c>
      <c r="G400" s="41"/>
      <c r="H400" s="41"/>
      <c r="I400" s="216"/>
      <c r="J400" s="41"/>
      <c r="K400" s="41"/>
      <c r="L400" s="45"/>
      <c r="M400" s="217"/>
      <c r="N400" s="218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139</v>
      </c>
      <c r="AU400" s="18" t="s">
        <v>81</v>
      </c>
    </row>
    <row r="401" s="2" customFormat="1" ht="37.8" customHeight="1">
      <c r="A401" s="39"/>
      <c r="B401" s="40"/>
      <c r="C401" s="201" t="s">
        <v>560</v>
      </c>
      <c r="D401" s="201" t="s">
        <v>128</v>
      </c>
      <c r="E401" s="202" t="s">
        <v>561</v>
      </c>
      <c r="F401" s="203" t="s">
        <v>562</v>
      </c>
      <c r="G401" s="204" t="s">
        <v>328</v>
      </c>
      <c r="H401" s="205">
        <v>0.59099999999999997</v>
      </c>
      <c r="I401" s="206"/>
      <c r="J401" s="207">
        <f>ROUND(I401*H401,2)</f>
        <v>0</v>
      </c>
      <c r="K401" s="203" t="s">
        <v>137</v>
      </c>
      <c r="L401" s="45"/>
      <c r="M401" s="208" t="s">
        <v>19</v>
      </c>
      <c r="N401" s="209" t="s">
        <v>42</v>
      </c>
      <c r="O401" s="85"/>
      <c r="P401" s="210">
        <f>O401*H401</f>
        <v>0</v>
      </c>
      <c r="Q401" s="210">
        <v>1.06277</v>
      </c>
      <c r="R401" s="210">
        <f>Q401*H401</f>
        <v>0.62809706999999992</v>
      </c>
      <c r="S401" s="210">
        <v>0</v>
      </c>
      <c r="T401" s="21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2" t="s">
        <v>132</v>
      </c>
      <c r="AT401" s="212" t="s">
        <v>128</v>
      </c>
      <c r="AU401" s="212" t="s">
        <v>81</v>
      </c>
      <c r="AY401" s="18" t="s">
        <v>126</v>
      </c>
      <c r="BE401" s="213">
        <f>IF(N401="základní",J401,0)</f>
        <v>0</v>
      </c>
      <c r="BF401" s="213">
        <f>IF(N401="snížená",J401,0)</f>
        <v>0</v>
      </c>
      <c r="BG401" s="213">
        <f>IF(N401="zákl. přenesená",J401,0)</f>
        <v>0</v>
      </c>
      <c r="BH401" s="213">
        <f>IF(N401="sníž. přenesená",J401,0)</f>
        <v>0</v>
      </c>
      <c r="BI401" s="213">
        <f>IF(N401="nulová",J401,0)</f>
        <v>0</v>
      </c>
      <c r="BJ401" s="18" t="s">
        <v>79</v>
      </c>
      <c r="BK401" s="213">
        <f>ROUND(I401*H401,2)</f>
        <v>0</v>
      </c>
      <c r="BL401" s="18" t="s">
        <v>132</v>
      </c>
      <c r="BM401" s="212" t="s">
        <v>563</v>
      </c>
    </row>
    <row r="402" s="2" customFormat="1">
      <c r="A402" s="39"/>
      <c r="B402" s="40"/>
      <c r="C402" s="41"/>
      <c r="D402" s="214" t="s">
        <v>139</v>
      </c>
      <c r="E402" s="41"/>
      <c r="F402" s="215" t="s">
        <v>564</v>
      </c>
      <c r="G402" s="41"/>
      <c r="H402" s="41"/>
      <c r="I402" s="216"/>
      <c r="J402" s="41"/>
      <c r="K402" s="41"/>
      <c r="L402" s="45"/>
      <c r="M402" s="217"/>
      <c r="N402" s="218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139</v>
      </c>
      <c r="AU402" s="18" t="s">
        <v>81</v>
      </c>
    </row>
    <row r="403" s="14" customFormat="1">
      <c r="A403" s="14"/>
      <c r="B403" s="231"/>
      <c r="C403" s="232"/>
      <c r="D403" s="221" t="s">
        <v>141</v>
      </c>
      <c r="E403" s="233" t="s">
        <v>19</v>
      </c>
      <c r="F403" s="234" t="s">
        <v>565</v>
      </c>
      <c r="G403" s="232"/>
      <c r="H403" s="233" t="s">
        <v>19</v>
      </c>
      <c r="I403" s="235"/>
      <c r="J403" s="232"/>
      <c r="K403" s="232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141</v>
      </c>
      <c r="AU403" s="240" t="s">
        <v>81</v>
      </c>
      <c r="AV403" s="14" t="s">
        <v>79</v>
      </c>
      <c r="AW403" s="14" t="s">
        <v>33</v>
      </c>
      <c r="AX403" s="14" t="s">
        <v>71</v>
      </c>
      <c r="AY403" s="240" t="s">
        <v>126</v>
      </c>
    </row>
    <row r="404" s="13" customFormat="1">
      <c r="A404" s="13"/>
      <c r="B404" s="219"/>
      <c r="C404" s="220"/>
      <c r="D404" s="221" t="s">
        <v>141</v>
      </c>
      <c r="E404" s="222" t="s">
        <v>19</v>
      </c>
      <c r="F404" s="223" t="s">
        <v>566</v>
      </c>
      <c r="G404" s="220"/>
      <c r="H404" s="224">
        <v>0.59099999999999997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0" t="s">
        <v>141</v>
      </c>
      <c r="AU404" s="230" t="s">
        <v>81</v>
      </c>
      <c r="AV404" s="13" t="s">
        <v>81</v>
      </c>
      <c r="AW404" s="13" t="s">
        <v>33</v>
      </c>
      <c r="AX404" s="13" t="s">
        <v>79</v>
      </c>
      <c r="AY404" s="230" t="s">
        <v>126</v>
      </c>
    </row>
    <row r="405" s="2" customFormat="1" ht="37.8" customHeight="1">
      <c r="A405" s="39"/>
      <c r="B405" s="40"/>
      <c r="C405" s="201" t="s">
        <v>567</v>
      </c>
      <c r="D405" s="201" t="s">
        <v>128</v>
      </c>
      <c r="E405" s="202" t="s">
        <v>568</v>
      </c>
      <c r="F405" s="203" t="s">
        <v>569</v>
      </c>
      <c r="G405" s="204" t="s">
        <v>328</v>
      </c>
      <c r="H405" s="205">
        <v>0.11</v>
      </c>
      <c r="I405" s="206"/>
      <c r="J405" s="207">
        <f>ROUND(I405*H405,2)</f>
        <v>0</v>
      </c>
      <c r="K405" s="203" t="s">
        <v>137</v>
      </c>
      <c r="L405" s="45"/>
      <c r="M405" s="208" t="s">
        <v>19</v>
      </c>
      <c r="N405" s="209" t="s">
        <v>42</v>
      </c>
      <c r="O405" s="85"/>
      <c r="P405" s="210">
        <f>O405*H405</f>
        <v>0</v>
      </c>
      <c r="Q405" s="210">
        <v>1.04922</v>
      </c>
      <c r="R405" s="210">
        <f>Q405*H405</f>
        <v>0.11541420000000001</v>
      </c>
      <c r="S405" s="210">
        <v>0</v>
      </c>
      <c r="T405" s="21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2" t="s">
        <v>132</v>
      </c>
      <c r="AT405" s="212" t="s">
        <v>128</v>
      </c>
      <c r="AU405" s="212" t="s">
        <v>81</v>
      </c>
      <c r="AY405" s="18" t="s">
        <v>126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18" t="s">
        <v>79</v>
      </c>
      <c r="BK405" s="213">
        <f>ROUND(I405*H405,2)</f>
        <v>0</v>
      </c>
      <c r="BL405" s="18" t="s">
        <v>132</v>
      </c>
      <c r="BM405" s="212" t="s">
        <v>570</v>
      </c>
    </row>
    <row r="406" s="2" customFormat="1">
      <c r="A406" s="39"/>
      <c r="B406" s="40"/>
      <c r="C406" s="41"/>
      <c r="D406" s="214" t="s">
        <v>139</v>
      </c>
      <c r="E406" s="41"/>
      <c r="F406" s="215" t="s">
        <v>571</v>
      </c>
      <c r="G406" s="41"/>
      <c r="H406" s="41"/>
      <c r="I406" s="216"/>
      <c r="J406" s="41"/>
      <c r="K406" s="41"/>
      <c r="L406" s="45"/>
      <c r="M406" s="217"/>
      <c r="N406" s="218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139</v>
      </c>
      <c r="AU406" s="18" t="s">
        <v>81</v>
      </c>
    </row>
    <row r="407" s="14" customFormat="1">
      <c r="A407" s="14"/>
      <c r="B407" s="231"/>
      <c r="C407" s="232"/>
      <c r="D407" s="221" t="s">
        <v>141</v>
      </c>
      <c r="E407" s="233" t="s">
        <v>19</v>
      </c>
      <c r="F407" s="234" t="s">
        <v>572</v>
      </c>
      <c r="G407" s="232"/>
      <c r="H407" s="233" t="s">
        <v>19</v>
      </c>
      <c r="I407" s="235"/>
      <c r="J407" s="232"/>
      <c r="K407" s="232"/>
      <c r="L407" s="236"/>
      <c r="M407" s="237"/>
      <c r="N407" s="238"/>
      <c r="O407" s="238"/>
      <c r="P407" s="238"/>
      <c r="Q407" s="238"/>
      <c r="R407" s="238"/>
      <c r="S407" s="238"/>
      <c r="T407" s="23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0" t="s">
        <v>141</v>
      </c>
      <c r="AU407" s="240" t="s">
        <v>81</v>
      </c>
      <c r="AV407" s="14" t="s">
        <v>79</v>
      </c>
      <c r="AW407" s="14" t="s">
        <v>33</v>
      </c>
      <c r="AX407" s="14" t="s">
        <v>71</v>
      </c>
      <c r="AY407" s="240" t="s">
        <v>126</v>
      </c>
    </row>
    <row r="408" s="13" customFormat="1">
      <c r="A408" s="13"/>
      <c r="B408" s="219"/>
      <c r="C408" s="220"/>
      <c r="D408" s="221" t="s">
        <v>141</v>
      </c>
      <c r="E408" s="222" t="s">
        <v>19</v>
      </c>
      <c r="F408" s="223" t="s">
        <v>573</v>
      </c>
      <c r="G408" s="220"/>
      <c r="H408" s="224">
        <v>0.11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0" t="s">
        <v>141</v>
      </c>
      <c r="AU408" s="230" t="s">
        <v>81</v>
      </c>
      <c r="AV408" s="13" t="s">
        <v>81</v>
      </c>
      <c r="AW408" s="13" t="s">
        <v>33</v>
      </c>
      <c r="AX408" s="13" t="s">
        <v>79</v>
      </c>
      <c r="AY408" s="230" t="s">
        <v>126</v>
      </c>
    </row>
    <row r="409" s="2" customFormat="1" ht="37.8" customHeight="1">
      <c r="A409" s="39"/>
      <c r="B409" s="40"/>
      <c r="C409" s="201" t="s">
        <v>574</v>
      </c>
      <c r="D409" s="201" t="s">
        <v>128</v>
      </c>
      <c r="E409" s="202" t="s">
        <v>575</v>
      </c>
      <c r="F409" s="203" t="s">
        <v>576</v>
      </c>
      <c r="G409" s="204" t="s">
        <v>197</v>
      </c>
      <c r="H409" s="205">
        <v>0.28000000000000003</v>
      </c>
      <c r="I409" s="206"/>
      <c r="J409" s="207">
        <f>ROUND(I409*H409,2)</f>
        <v>0</v>
      </c>
      <c r="K409" s="203" t="s">
        <v>137</v>
      </c>
      <c r="L409" s="45"/>
      <c r="M409" s="208" t="s">
        <v>19</v>
      </c>
      <c r="N409" s="209" t="s">
        <v>42</v>
      </c>
      <c r="O409" s="85"/>
      <c r="P409" s="210">
        <f>O409*H409</f>
        <v>0</v>
      </c>
      <c r="Q409" s="210">
        <v>2.5018699999999998</v>
      </c>
      <c r="R409" s="210">
        <f>Q409*H409</f>
        <v>0.70052360000000002</v>
      </c>
      <c r="S409" s="210">
        <v>0</v>
      </c>
      <c r="T409" s="21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2" t="s">
        <v>132</v>
      </c>
      <c r="AT409" s="212" t="s">
        <v>128</v>
      </c>
      <c r="AU409" s="212" t="s">
        <v>81</v>
      </c>
      <c r="AY409" s="18" t="s">
        <v>126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8" t="s">
        <v>79</v>
      </c>
      <c r="BK409" s="213">
        <f>ROUND(I409*H409,2)</f>
        <v>0</v>
      </c>
      <c r="BL409" s="18" t="s">
        <v>132</v>
      </c>
      <c r="BM409" s="212" t="s">
        <v>577</v>
      </c>
    </row>
    <row r="410" s="2" customFormat="1">
      <c r="A410" s="39"/>
      <c r="B410" s="40"/>
      <c r="C410" s="41"/>
      <c r="D410" s="214" t="s">
        <v>139</v>
      </c>
      <c r="E410" s="41"/>
      <c r="F410" s="215" t="s">
        <v>578</v>
      </c>
      <c r="G410" s="41"/>
      <c r="H410" s="41"/>
      <c r="I410" s="216"/>
      <c r="J410" s="41"/>
      <c r="K410" s="41"/>
      <c r="L410" s="45"/>
      <c r="M410" s="217"/>
      <c r="N410" s="218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139</v>
      </c>
      <c r="AU410" s="18" t="s">
        <v>81</v>
      </c>
    </row>
    <row r="411" s="13" customFormat="1">
      <c r="A411" s="13"/>
      <c r="B411" s="219"/>
      <c r="C411" s="220"/>
      <c r="D411" s="221" t="s">
        <v>141</v>
      </c>
      <c r="E411" s="222" t="s">
        <v>19</v>
      </c>
      <c r="F411" s="223" t="s">
        <v>579</v>
      </c>
      <c r="G411" s="220"/>
      <c r="H411" s="224">
        <v>0.28000000000000003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141</v>
      </c>
      <c r="AU411" s="230" t="s">
        <v>81</v>
      </c>
      <c r="AV411" s="13" t="s">
        <v>81</v>
      </c>
      <c r="AW411" s="13" t="s">
        <v>33</v>
      </c>
      <c r="AX411" s="13" t="s">
        <v>79</v>
      </c>
      <c r="AY411" s="230" t="s">
        <v>126</v>
      </c>
    </row>
    <row r="412" s="2" customFormat="1" ht="37.8" customHeight="1">
      <c r="A412" s="39"/>
      <c r="B412" s="40"/>
      <c r="C412" s="201" t="s">
        <v>580</v>
      </c>
      <c r="D412" s="201" t="s">
        <v>128</v>
      </c>
      <c r="E412" s="202" t="s">
        <v>581</v>
      </c>
      <c r="F412" s="203" t="s">
        <v>582</v>
      </c>
      <c r="G412" s="204" t="s">
        <v>136</v>
      </c>
      <c r="H412" s="205">
        <v>2.52</v>
      </c>
      <c r="I412" s="206"/>
      <c r="J412" s="207">
        <f>ROUND(I412*H412,2)</f>
        <v>0</v>
      </c>
      <c r="K412" s="203" t="s">
        <v>137</v>
      </c>
      <c r="L412" s="45"/>
      <c r="M412" s="208" t="s">
        <v>19</v>
      </c>
      <c r="N412" s="209" t="s">
        <v>42</v>
      </c>
      <c r="O412" s="85"/>
      <c r="P412" s="210">
        <f>O412*H412</f>
        <v>0</v>
      </c>
      <c r="Q412" s="210">
        <v>0.0035999999999999999</v>
      </c>
      <c r="R412" s="210">
        <f>Q412*H412</f>
        <v>0.0090720000000000002</v>
      </c>
      <c r="S412" s="210">
        <v>0</v>
      </c>
      <c r="T412" s="21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2" t="s">
        <v>132</v>
      </c>
      <c r="AT412" s="212" t="s">
        <v>128</v>
      </c>
      <c r="AU412" s="212" t="s">
        <v>81</v>
      </c>
      <c r="AY412" s="18" t="s">
        <v>126</v>
      </c>
      <c r="BE412" s="213">
        <f>IF(N412="základní",J412,0)</f>
        <v>0</v>
      </c>
      <c r="BF412" s="213">
        <f>IF(N412="snížená",J412,0)</f>
        <v>0</v>
      </c>
      <c r="BG412" s="213">
        <f>IF(N412="zákl. přenesená",J412,0)</f>
        <v>0</v>
      </c>
      <c r="BH412" s="213">
        <f>IF(N412="sníž. přenesená",J412,0)</f>
        <v>0</v>
      </c>
      <c r="BI412" s="213">
        <f>IF(N412="nulová",J412,0)</f>
        <v>0</v>
      </c>
      <c r="BJ412" s="18" t="s">
        <v>79</v>
      </c>
      <c r="BK412" s="213">
        <f>ROUND(I412*H412,2)</f>
        <v>0</v>
      </c>
      <c r="BL412" s="18" t="s">
        <v>132</v>
      </c>
      <c r="BM412" s="212" t="s">
        <v>583</v>
      </c>
    </row>
    <row r="413" s="2" customFormat="1">
      <c r="A413" s="39"/>
      <c r="B413" s="40"/>
      <c r="C413" s="41"/>
      <c r="D413" s="214" t="s">
        <v>139</v>
      </c>
      <c r="E413" s="41"/>
      <c r="F413" s="215" t="s">
        <v>584</v>
      </c>
      <c r="G413" s="41"/>
      <c r="H413" s="41"/>
      <c r="I413" s="216"/>
      <c r="J413" s="41"/>
      <c r="K413" s="41"/>
      <c r="L413" s="45"/>
      <c r="M413" s="217"/>
      <c r="N413" s="218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139</v>
      </c>
      <c r="AU413" s="18" t="s">
        <v>81</v>
      </c>
    </row>
    <row r="414" s="13" customFormat="1">
      <c r="A414" s="13"/>
      <c r="B414" s="219"/>
      <c r="C414" s="220"/>
      <c r="D414" s="221" t="s">
        <v>141</v>
      </c>
      <c r="E414" s="222" t="s">
        <v>19</v>
      </c>
      <c r="F414" s="223" t="s">
        <v>585</v>
      </c>
      <c r="G414" s="220"/>
      <c r="H414" s="224">
        <v>2.52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0" t="s">
        <v>141</v>
      </c>
      <c r="AU414" s="230" t="s">
        <v>81</v>
      </c>
      <c r="AV414" s="13" t="s">
        <v>81</v>
      </c>
      <c r="AW414" s="13" t="s">
        <v>33</v>
      </c>
      <c r="AX414" s="13" t="s">
        <v>79</v>
      </c>
      <c r="AY414" s="230" t="s">
        <v>126</v>
      </c>
    </row>
    <row r="415" s="2" customFormat="1" ht="37.8" customHeight="1">
      <c r="A415" s="39"/>
      <c r="B415" s="40"/>
      <c r="C415" s="201" t="s">
        <v>586</v>
      </c>
      <c r="D415" s="201" t="s">
        <v>128</v>
      </c>
      <c r="E415" s="202" t="s">
        <v>587</v>
      </c>
      <c r="F415" s="203" t="s">
        <v>588</v>
      </c>
      <c r="G415" s="204" t="s">
        <v>136</v>
      </c>
      <c r="H415" s="205">
        <v>2.52</v>
      </c>
      <c r="I415" s="206"/>
      <c r="J415" s="207">
        <f>ROUND(I415*H415,2)</f>
        <v>0</v>
      </c>
      <c r="K415" s="203" t="s">
        <v>137</v>
      </c>
      <c r="L415" s="45"/>
      <c r="M415" s="208" t="s">
        <v>19</v>
      </c>
      <c r="N415" s="209" t="s">
        <v>42</v>
      </c>
      <c r="O415" s="85"/>
      <c r="P415" s="210">
        <f>O415*H415</f>
        <v>0</v>
      </c>
      <c r="Q415" s="210">
        <v>0</v>
      </c>
      <c r="R415" s="210">
        <f>Q415*H415</f>
        <v>0</v>
      </c>
      <c r="S415" s="210">
        <v>0</v>
      </c>
      <c r="T415" s="21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2" t="s">
        <v>132</v>
      </c>
      <c r="AT415" s="212" t="s">
        <v>128</v>
      </c>
      <c r="AU415" s="212" t="s">
        <v>81</v>
      </c>
      <c r="AY415" s="18" t="s">
        <v>126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18" t="s">
        <v>79</v>
      </c>
      <c r="BK415" s="213">
        <f>ROUND(I415*H415,2)</f>
        <v>0</v>
      </c>
      <c r="BL415" s="18" t="s">
        <v>132</v>
      </c>
      <c r="BM415" s="212" t="s">
        <v>589</v>
      </c>
    </row>
    <row r="416" s="2" customFormat="1">
      <c r="A416" s="39"/>
      <c r="B416" s="40"/>
      <c r="C416" s="41"/>
      <c r="D416" s="214" t="s">
        <v>139</v>
      </c>
      <c r="E416" s="41"/>
      <c r="F416" s="215" t="s">
        <v>590</v>
      </c>
      <c r="G416" s="41"/>
      <c r="H416" s="41"/>
      <c r="I416" s="216"/>
      <c r="J416" s="41"/>
      <c r="K416" s="41"/>
      <c r="L416" s="45"/>
      <c r="M416" s="217"/>
      <c r="N416" s="218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139</v>
      </c>
      <c r="AU416" s="18" t="s">
        <v>81</v>
      </c>
    </row>
    <row r="417" s="2" customFormat="1" ht="37.8" customHeight="1">
      <c r="A417" s="39"/>
      <c r="B417" s="40"/>
      <c r="C417" s="201" t="s">
        <v>591</v>
      </c>
      <c r="D417" s="201" t="s">
        <v>128</v>
      </c>
      <c r="E417" s="202" t="s">
        <v>592</v>
      </c>
      <c r="F417" s="203" t="s">
        <v>593</v>
      </c>
      <c r="G417" s="204" t="s">
        <v>136</v>
      </c>
      <c r="H417" s="205">
        <v>2.52</v>
      </c>
      <c r="I417" s="206"/>
      <c r="J417" s="207">
        <f>ROUND(I417*H417,2)</f>
        <v>0</v>
      </c>
      <c r="K417" s="203" t="s">
        <v>137</v>
      </c>
      <c r="L417" s="45"/>
      <c r="M417" s="208" t="s">
        <v>19</v>
      </c>
      <c r="N417" s="209" t="s">
        <v>42</v>
      </c>
      <c r="O417" s="85"/>
      <c r="P417" s="210">
        <f>O417*H417</f>
        <v>0</v>
      </c>
      <c r="Q417" s="210">
        <v>0.0027000000000000001</v>
      </c>
      <c r="R417" s="210">
        <f>Q417*H417</f>
        <v>0.0068040000000000002</v>
      </c>
      <c r="S417" s="210">
        <v>0</v>
      </c>
      <c r="T417" s="21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2" t="s">
        <v>132</v>
      </c>
      <c r="AT417" s="212" t="s">
        <v>128</v>
      </c>
      <c r="AU417" s="212" t="s">
        <v>81</v>
      </c>
      <c r="AY417" s="18" t="s">
        <v>126</v>
      </c>
      <c r="BE417" s="213">
        <f>IF(N417="základní",J417,0)</f>
        <v>0</v>
      </c>
      <c r="BF417" s="213">
        <f>IF(N417="snížená",J417,0)</f>
        <v>0</v>
      </c>
      <c r="BG417" s="213">
        <f>IF(N417="zákl. přenesená",J417,0)</f>
        <v>0</v>
      </c>
      <c r="BH417" s="213">
        <f>IF(N417="sníž. přenesená",J417,0)</f>
        <v>0</v>
      </c>
      <c r="BI417" s="213">
        <f>IF(N417="nulová",J417,0)</f>
        <v>0</v>
      </c>
      <c r="BJ417" s="18" t="s">
        <v>79</v>
      </c>
      <c r="BK417" s="213">
        <f>ROUND(I417*H417,2)</f>
        <v>0</v>
      </c>
      <c r="BL417" s="18" t="s">
        <v>132</v>
      </c>
      <c r="BM417" s="212" t="s">
        <v>594</v>
      </c>
    </row>
    <row r="418" s="2" customFormat="1">
      <c r="A418" s="39"/>
      <c r="B418" s="40"/>
      <c r="C418" s="41"/>
      <c r="D418" s="214" t="s">
        <v>139</v>
      </c>
      <c r="E418" s="41"/>
      <c r="F418" s="215" t="s">
        <v>595</v>
      </c>
      <c r="G418" s="41"/>
      <c r="H418" s="41"/>
      <c r="I418" s="216"/>
      <c r="J418" s="41"/>
      <c r="K418" s="41"/>
      <c r="L418" s="45"/>
      <c r="M418" s="217"/>
      <c r="N418" s="218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139</v>
      </c>
      <c r="AU418" s="18" t="s">
        <v>81</v>
      </c>
    </row>
    <row r="419" s="2" customFormat="1" ht="44.25" customHeight="1">
      <c r="A419" s="39"/>
      <c r="B419" s="40"/>
      <c r="C419" s="201" t="s">
        <v>596</v>
      </c>
      <c r="D419" s="201" t="s">
        <v>128</v>
      </c>
      <c r="E419" s="202" t="s">
        <v>597</v>
      </c>
      <c r="F419" s="203" t="s">
        <v>598</v>
      </c>
      <c r="G419" s="204" t="s">
        <v>328</v>
      </c>
      <c r="H419" s="205">
        <v>0.017000000000000001</v>
      </c>
      <c r="I419" s="206"/>
      <c r="J419" s="207">
        <f>ROUND(I419*H419,2)</f>
        <v>0</v>
      </c>
      <c r="K419" s="203" t="s">
        <v>137</v>
      </c>
      <c r="L419" s="45"/>
      <c r="M419" s="208" t="s">
        <v>19</v>
      </c>
      <c r="N419" s="209" t="s">
        <v>42</v>
      </c>
      <c r="O419" s="85"/>
      <c r="P419" s="210">
        <f>O419*H419</f>
        <v>0</v>
      </c>
      <c r="Q419" s="210">
        <v>1.05237</v>
      </c>
      <c r="R419" s="210">
        <f>Q419*H419</f>
        <v>0.017890290000000003</v>
      </c>
      <c r="S419" s="210">
        <v>0</v>
      </c>
      <c r="T419" s="21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2" t="s">
        <v>132</v>
      </c>
      <c r="AT419" s="212" t="s">
        <v>128</v>
      </c>
      <c r="AU419" s="212" t="s">
        <v>81</v>
      </c>
      <c r="AY419" s="18" t="s">
        <v>126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18" t="s">
        <v>79</v>
      </c>
      <c r="BK419" s="213">
        <f>ROUND(I419*H419,2)</f>
        <v>0</v>
      </c>
      <c r="BL419" s="18" t="s">
        <v>132</v>
      </c>
      <c r="BM419" s="212" t="s">
        <v>599</v>
      </c>
    </row>
    <row r="420" s="2" customFormat="1">
      <c r="A420" s="39"/>
      <c r="B420" s="40"/>
      <c r="C420" s="41"/>
      <c r="D420" s="214" t="s">
        <v>139</v>
      </c>
      <c r="E420" s="41"/>
      <c r="F420" s="215" t="s">
        <v>600</v>
      </c>
      <c r="G420" s="41"/>
      <c r="H420" s="41"/>
      <c r="I420" s="216"/>
      <c r="J420" s="41"/>
      <c r="K420" s="41"/>
      <c r="L420" s="45"/>
      <c r="M420" s="217"/>
      <c r="N420" s="218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139</v>
      </c>
      <c r="AU420" s="18" t="s">
        <v>81</v>
      </c>
    </row>
    <row r="421" s="14" customFormat="1">
      <c r="A421" s="14"/>
      <c r="B421" s="231"/>
      <c r="C421" s="232"/>
      <c r="D421" s="221" t="s">
        <v>141</v>
      </c>
      <c r="E421" s="233" t="s">
        <v>19</v>
      </c>
      <c r="F421" s="234" t="s">
        <v>601</v>
      </c>
      <c r="G421" s="232"/>
      <c r="H421" s="233" t="s">
        <v>19</v>
      </c>
      <c r="I421" s="235"/>
      <c r="J421" s="232"/>
      <c r="K421" s="232"/>
      <c r="L421" s="236"/>
      <c r="M421" s="237"/>
      <c r="N421" s="238"/>
      <c r="O421" s="238"/>
      <c r="P421" s="238"/>
      <c r="Q421" s="238"/>
      <c r="R421" s="238"/>
      <c r="S421" s="238"/>
      <c r="T421" s="23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0" t="s">
        <v>141</v>
      </c>
      <c r="AU421" s="240" t="s">
        <v>81</v>
      </c>
      <c r="AV421" s="14" t="s">
        <v>79</v>
      </c>
      <c r="AW421" s="14" t="s">
        <v>33</v>
      </c>
      <c r="AX421" s="14" t="s">
        <v>71</v>
      </c>
      <c r="AY421" s="240" t="s">
        <v>126</v>
      </c>
    </row>
    <row r="422" s="13" customFormat="1">
      <c r="A422" s="13"/>
      <c r="B422" s="219"/>
      <c r="C422" s="220"/>
      <c r="D422" s="221" t="s">
        <v>141</v>
      </c>
      <c r="E422" s="222" t="s">
        <v>19</v>
      </c>
      <c r="F422" s="223" t="s">
        <v>602</v>
      </c>
      <c r="G422" s="220"/>
      <c r="H422" s="224">
        <v>0.017000000000000001</v>
      </c>
      <c r="I422" s="225"/>
      <c r="J422" s="220"/>
      <c r="K422" s="220"/>
      <c r="L422" s="226"/>
      <c r="M422" s="227"/>
      <c r="N422" s="228"/>
      <c r="O422" s="228"/>
      <c r="P422" s="228"/>
      <c r="Q422" s="228"/>
      <c r="R422" s="228"/>
      <c r="S422" s="228"/>
      <c r="T422" s="22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0" t="s">
        <v>141</v>
      </c>
      <c r="AU422" s="230" t="s">
        <v>81</v>
      </c>
      <c r="AV422" s="13" t="s">
        <v>81</v>
      </c>
      <c r="AW422" s="13" t="s">
        <v>33</v>
      </c>
      <c r="AX422" s="13" t="s">
        <v>79</v>
      </c>
      <c r="AY422" s="230" t="s">
        <v>126</v>
      </c>
    </row>
    <row r="423" s="2" customFormat="1" ht="24.15" customHeight="1">
      <c r="A423" s="39"/>
      <c r="B423" s="40"/>
      <c r="C423" s="201" t="s">
        <v>603</v>
      </c>
      <c r="D423" s="201" t="s">
        <v>128</v>
      </c>
      <c r="E423" s="202" t="s">
        <v>604</v>
      </c>
      <c r="F423" s="203" t="s">
        <v>605</v>
      </c>
      <c r="G423" s="204" t="s">
        <v>242</v>
      </c>
      <c r="H423" s="205">
        <v>2</v>
      </c>
      <c r="I423" s="206"/>
      <c r="J423" s="207">
        <f>ROUND(I423*H423,2)</f>
        <v>0</v>
      </c>
      <c r="K423" s="203" t="s">
        <v>137</v>
      </c>
      <c r="L423" s="45"/>
      <c r="M423" s="208" t="s">
        <v>19</v>
      </c>
      <c r="N423" s="209" t="s">
        <v>42</v>
      </c>
      <c r="O423" s="85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2" t="s">
        <v>132</v>
      </c>
      <c r="AT423" s="212" t="s">
        <v>128</v>
      </c>
      <c r="AU423" s="212" t="s">
        <v>81</v>
      </c>
      <c r="AY423" s="18" t="s">
        <v>126</v>
      </c>
      <c r="BE423" s="213">
        <f>IF(N423="základní",J423,0)</f>
        <v>0</v>
      </c>
      <c r="BF423" s="213">
        <f>IF(N423="snížená",J423,0)</f>
        <v>0</v>
      </c>
      <c r="BG423" s="213">
        <f>IF(N423="zákl. přenesená",J423,0)</f>
        <v>0</v>
      </c>
      <c r="BH423" s="213">
        <f>IF(N423="sníž. přenesená",J423,0)</f>
        <v>0</v>
      </c>
      <c r="BI423" s="213">
        <f>IF(N423="nulová",J423,0)</f>
        <v>0</v>
      </c>
      <c r="BJ423" s="18" t="s">
        <v>79</v>
      </c>
      <c r="BK423" s="213">
        <f>ROUND(I423*H423,2)</f>
        <v>0</v>
      </c>
      <c r="BL423" s="18" t="s">
        <v>132</v>
      </c>
      <c r="BM423" s="212" t="s">
        <v>606</v>
      </c>
    </row>
    <row r="424" s="2" customFormat="1">
      <c r="A424" s="39"/>
      <c r="B424" s="40"/>
      <c r="C424" s="41"/>
      <c r="D424" s="214" t="s">
        <v>139</v>
      </c>
      <c r="E424" s="41"/>
      <c r="F424" s="215" t="s">
        <v>607</v>
      </c>
      <c r="G424" s="41"/>
      <c r="H424" s="41"/>
      <c r="I424" s="216"/>
      <c r="J424" s="41"/>
      <c r="K424" s="41"/>
      <c r="L424" s="45"/>
      <c r="M424" s="217"/>
      <c r="N424" s="218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139</v>
      </c>
      <c r="AU424" s="18" t="s">
        <v>81</v>
      </c>
    </row>
    <row r="425" s="2" customFormat="1" ht="37.8" customHeight="1">
      <c r="A425" s="39"/>
      <c r="B425" s="40"/>
      <c r="C425" s="253" t="s">
        <v>608</v>
      </c>
      <c r="D425" s="253" t="s">
        <v>355</v>
      </c>
      <c r="E425" s="254" t="s">
        <v>609</v>
      </c>
      <c r="F425" s="255" t="s">
        <v>610</v>
      </c>
      <c r="G425" s="256" t="s">
        <v>242</v>
      </c>
      <c r="H425" s="257">
        <v>1</v>
      </c>
      <c r="I425" s="258"/>
      <c r="J425" s="259">
        <f>ROUND(I425*H425,2)</f>
        <v>0</v>
      </c>
      <c r="K425" s="255" t="s">
        <v>19</v>
      </c>
      <c r="L425" s="260"/>
      <c r="M425" s="261" t="s">
        <v>19</v>
      </c>
      <c r="N425" s="262" t="s">
        <v>42</v>
      </c>
      <c r="O425" s="85"/>
      <c r="P425" s="210">
        <f>O425*H425</f>
        <v>0</v>
      </c>
      <c r="Q425" s="210">
        <v>0</v>
      </c>
      <c r="R425" s="210">
        <f>Q425*H425</f>
        <v>0</v>
      </c>
      <c r="S425" s="210">
        <v>0</v>
      </c>
      <c r="T425" s="21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2" t="s">
        <v>173</v>
      </c>
      <c r="AT425" s="212" t="s">
        <v>355</v>
      </c>
      <c r="AU425" s="212" t="s">
        <v>81</v>
      </c>
      <c r="AY425" s="18" t="s">
        <v>126</v>
      </c>
      <c r="BE425" s="213">
        <f>IF(N425="základní",J425,0)</f>
        <v>0</v>
      </c>
      <c r="BF425" s="213">
        <f>IF(N425="snížená",J425,0)</f>
        <v>0</v>
      </c>
      <c r="BG425" s="213">
        <f>IF(N425="zákl. přenesená",J425,0)</f>
        <v>0</v>
      </c>
      <c r="BH425" s="213">
        <f>IF(N425="sníž. přenesená",J425,0)</f>
        <v>0</v>
      </c>
      <c r="BI425" s="213">
        <f>IF(N425="nulová",J425,0)</f>
        <v>0</v>
      </c>
      <c r="BJ425" s="18" t="s">
        <v>79</v>
      </c>
      <c r="BK425" s="213">
        <f>ROUND(I425*H425,2)</f>
        <v>0</v>
      </c>
      <c r="BL425" s="18" t="s">
        <v>132</v>
      </c>
      <c r="BM425" s="212" t="s">
        <v>611</v>
      </c>
    </row>
    <row r="426" s="2" customFormat="1" ht="37.8" customHeight="1">
      <c r="A426" s="39"/>
      <c r="B426" s="40"/>
      <c r="C426" s="253" t="s">
        <v>612</v>
      </c>
      <c r="D426" s="253" t="s">
        <v>355</v>
      </c>
      <c r="E426" s="254" t="s">
        <v>613</v>
      </c>
      <c r="F426" s="255" t="s">
        <v>614</v>
      </c>
      <c r="G426" s="256" t="s">
        <v>242</v>
      </c>
      <c r="H426" s="257">
        <v>1</v>
      </c>
      <c r="I426" s="258"/>
      <c r="J426" s="259">
        <f>ROUND(I426*H426,2)</f>
        <v>0</v>
      </c>
      <c r="K426" s="255" t="s">
        <v>19</v>
      </c>
      <c r="L426" s="260"/>
      <c r="M426" s="261" t="s">
        <v>19</v>
      </c>
      <c r="N426" s="262" t="s">
        <v>42</v>
      </c>
      <c r="O426" s="85"/>
      <c r="P426" s="210">
        <f>O426*H426</f>
        <v>0</v>
      </c>
      <c r="Q426" s="210">
        <v>0</v>
      </c>
      <c r="R426" s="210">
        <f>Q426*H426</f>
        <v>0</v>
      </c>
      <c r="S426" s="210">
        <v>0</v>
      </c>
      <c r="T426" s="21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2" t="s">
        <v>173</v>
      </c>
      <c r="AT426" s="212" t="s">
        <v>355</v>
      </c>
      <c r="AU426" s="212" t="s">
        <v>81</v>
      </c>
      <c r="AY426" s="18" t="s">
        <v>126</v>
      </c>
      <c r="BE426" s="213">
        <f>IF(N426="základní",J426,0)</f>
        <v>0</v>
      </c>
      <c r="BF426" s="213">
        <f>IF(N426="snížená",J426,0)</f>
        <v>0</v>
      </c>
      <c r="BG426" s="213">
        <f>IF(N426="zákl. přenesená",J426,0)</f>
        <v>0</v>
      </c>
      <c r="BH426" s="213">
        <f>IF(N426="sníž. přenesená",J426,0)</f>
        <v>0</v>
      </c>
      <c r="BI426" s="213">
        <f>IF(N426="nulová",J426,0)</f>
        <v>0</v>
      </c>
      <c r="BJ426" s="18" t="s">
        <v>79</v>
      </c>
      <c r="BK426" s="213">
        <f>ROUND(I426*H426,2)</f>
        <v>0</v>
      </c>
      <c r="BL426" s="18" t="s">
        <v>132</v>
      </c>
      <c r="BM426" s="212" t="s">
        <v>615</v>
      </c>
    </row>
    <row r="427" s="12" customFormat="1" ht="22.8" customHeight="1">
      <c r="A427" s="12"/>
      <c r="B427" s="185"/>
      <c r="C427" s="186"/>
      <c r="D427" s="187" t="s">
        <v>70</v>
      </c>
      <c r="E427" s="199" t="s">
        <v>132</v>
      </c>
      <c r="F427" s="199" t="s">
        <v>616</v>
      </c>
      <c r="G427" s="186"/>
      <c r="H427" s="186"/>
      <c r="I427" s="189"/>
      <c r="J427" s="200">
        <f>BK427</f>
        <v>0</v>
      </c>
      <c r="K427" s="186"/>
      <c r="L427" s="191"/>
      <c r="M427" s="192"/>
      <c r="N427" s="193"/>
      <c r="O427" s="193"/>
      <c r="P427" s="194">
        <f>SUM(P428:P459)</f>
        <v>0</v>
      </c>
      <c r="Q427" s="193"/>
      <c r="R427" s="194">
        <f>SUM(R428:R459)</f>
        <v>10.68973454</v>
      </c>
      <c r="S427" s="193"/>
      <c r="T427" s="195">
        <f>SUM(T428:T459)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96" t="s">
        <v>79</v>
      </c>
      <c r="AT427" s="197" t="s">
        <v>70</v>
      </c>
      <c r="AU427" s="197" t="s">
        <v>79</v>
      </c>
      <c r="AY427" s="196" t="s">
        <v>126</v>
      </c>
      <c r="BK427" s="198">
        <f>SUM(BK428:BK459)</f>
        <v>0</v>
      </c>
    </row>
    <row r="428" s="2" customFormat="1" ht="33" customHeight="1">
      <c r="A428" s="39"/>
      <c r="B428" s="40"/>
      <c r="C428" s="201" t="s">
        <v>617</v>
      </c>
      <c r="D428" s="201" t="s">
        <v>128</v>
      </c>
      <c r="E428" s="202" t="s">
        <v>618</v>
      </c>
      <c r="F428" s="203" t="s">
        <v>619</v>
      </c>
      <c r="G428" s="204" t="s">
        <v>197</v>
      </c>
      <c r="H428" s="205">
        <v>1.52</v>
      </c>
      <c r="I428" s="206"/>
      <c r="J428" s="207">
        <f>ROUND(I428*H428,2)</f>
        <v>0</v>
      </c>
      <c r="K428" s="203" t="s">
        <v>137</v>
      </c>
      <c r="L428" s="45"/>
      <c r="M428" s="208" t="s">
        <v>19</v>
      </c>
      <c r="N428" s="209" t="s">
        <v>42</v>
      </c>
      <c r="O428" s="85"/>
      <c r="P428" s="210">
        <f>O428*H428</f>
        <v>0</v>
      </c>
      <c r="Q428" s="210">
        <v>1.8907700000000001</v>
      </c>
      <c r="R428" s="210">
        <f>Q428*H428</f>
        <v>2.8739704000000001</v>
      </c>
      <c r="S428" s="210">
        <v>0</v>
      </c>
      <c r="T428" s="21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2" t="s">
        <v>132</v>
      </c>
      <c r="AT428" s="212" t="s">
        <v>128</v>
      </c>
      <c r="AU428" s="212" t="s">
        <v>81</v>
      </c>
      <c r="AY428" s="18" t="s">
        <v>126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18" t="s">
        <v>79</v>
      </c>
      <c r="BK428" s="213">
        <f>ROUND(I428*H428,2)</f>
        <v>0</v>
      </c>
      <c r="BL428" s="18" t="s">
        <v>132</v>
      </c>
      <c r="BM428" s="212" t="s">
        <v>620</v>
      </c>
    </row>
    <row r="429" s="2" customFormat="1">
      <c r="A429" s="39"/>
      <c r="B429" s="40"/>
      <c r="C429" s="41"/>
      <c r="D429" s="214" t="s">
        <v>139</v>
      </c>
      <c r="E429" s="41"/>
      <c r="F429" s="215" t="s">
        <v>621</v>
      </c>
      <c r="G429" s="41"/>
      <c r="H429" s="41"/>
      <c r="I429" s="216"/>
      <c r="J429" s="41"/>
      <c r="K429" s="41"/>
      <c r="L429" s="45"/>
      <c r="M429" s="217"/>
      <c r="N429" s="218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139</v>
      </c>
      <c r="AU429" s="18" t="s">
        <v>81</v>
      </c>
    </row>
    <row r="430" s="13" customFormat="1">
      <c r="A430" s="13"/>
      <c r="B430" s="219"/>
      <c r="C430" s="220"/>
      <c r="D430" s="221" t="s">
        <v>141</v>
      </c>
      <c r="E430" s="222" t="s">
        <v>19</v>
      </c>
      <c r="F430" s="223" t="s">
        <v>622</v>
      </c>
      <c r="G430" s="220"/>
      <c r="H430" s="224">
        <v>1.52</v>
      </c>
      <c r="I430" s="225"/>
      <c r="J430" s="220"/>
      <c r="K430" s="220"/>
      <c r="L430" s="226"/>
      <c r="M430" s="227"/>
      <c r="N430" s="228"/>
      <c r="O430" s="228"/>
      <c r="P430" s="228"/>
      <c r="Q430" s="228"/>
      <c r="R430" s="228"/>
      <c r="S430" s="228"/>
      <c r="T430" s="22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0" t="s">
        <v>141</v>
      </c>
      <c r="AU430" s="230" t="s">
        <v>81</v>
      </c>
      <c r="AV430" s="13" t="s">
        <v>81</v>
      </c>
      <c r="AW430" s="13" t="s">
        <v>33</v>
      </c>
      <c r="AX430" s="13" t="s">
        <v>79</v>
      </c>
      <c r="AY430" s="230" t="s">
        <v>126</v>
      </c>
    </row>
    <row r="431" s="2" customFormat="1" ht="37.8" customHeight="1">
      <c r="A431" s="39"/>
      <c r="B431" s="40"/>
      <c r="C431" s="201" t="s">
        <v>623</v>
      </c>
      <c r="D431" s="201" t="s">
        <v>128</v>
      </c>
      <c r="E431" s="202" t="s">
        <v>624</v>
      </c>
      <c r="F431" s="203" t="s">
        <v>625</v>
      </c>
      <c r="G431" s="204" t="s">
        <v>197</v>
      </c>
      <c r="H431" s="205">
        <v>0.36299999999999999</v>
      </c>
      <c r="I431" s="206"/>
      <c r="J431" s="207">
        <f>ROUND(I431*H431,2)</f>
        <v>0</v>
      </c>
      <c r="K431" s="203" t="s">
        <v>137</v>
      </c>
      <c r="L431" s="45"/>
      <c r="M431" s="208" t="s">
        <v>19</v>
      </c>
      <c r="N431" s="209" t="s">
        <v>42</v>
      </c>
      <c r="O431" s="85"/>
      <c r="P431" s="210">
        <f>O431*H431</f>
        <v>0</v>
      </c>
      <c r="Q431" s="210">
        <v>2.5019499999999999</v>
      </c>
      <c r="R431" s="210">
        <f>Q431*H431</f>
        <v>0.90820784999999993</v>
      </c>
      <c r="S431" s="210">
        <v>0</v>
      </c>
      <c r="T431" s="21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2" t="s">
        <v>132</v>
      </c>
      <c r="AT431" s="212" t="s">
        <v>128</v>
      </c>
      <c r="AU431" s="212" t="s">
        <v>81</v>
      </c>
      <c r="AY431" s="18" t="s">
        <v>126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18" t="s">
        <v>79</v>
      </c>
      <c r="BK431" s="213">
        <f>ROUND(I431*H431,2)</f>
        <v>0</v>
      </c>
      <c r="BL431" s="18" t="s">
        <v>132</v>
      </c>
      <c r="BM431" s="212" t="s">
        <v>626</v>
      </c>
    </row>
    <row r="432" s="2" customFormat="1">
      <c r="A432" s="39"/>
      <c r="B432" s="40"/>
      <c r="C432" s="41"/>
      <c r="D432" s="214" t="s">
        <v>139</v>
      </c>
      <c r="E432" s="41"/>
      <c r="F432" s="215" t="s">
        <v>627</v>
      </c>
      <c r="G432" s="41"/>
      <c r="H432" s="41"/>
      <c r="I432" s="216"/>
      <c r="J432" s="41"/>
      <c r="K432" s="41"/>
      <c r="L432" s="45"/>
      <c r="M432" s="217"/>
      <c r="N432" s="218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139</v>
      </c>
      <c r="AU432" s="18" t="s">
        <v>81</v>
      </c>
    </row>
    <row r="433" s="14" customFormat="1">
      <c r="A433" s="14"/>
      <c r="B433" s="231"/>
      <c r="C433" s="232"/>
      <c r="D433" s="221" t="s">
        <v>141</v>
      </c>
      <c r="E433" s="233" t="s">
        <v>19</v>
      </c>
      <c r="F433" s="234" t="s">
        <v>628</v>
      </c>
      <c r="G433" s="232"/>
      <c r="H433" s="233" t="s">
        <v>19</v>
      </c>
      <c r="I433" s="235"/>
      <c r="J433" s="232"/>
      <c r="K433" s="232"/>
      <c r="L433" s="236"/>
      <c r="M433" s="237"/>
      <c r="N433" s="238"/>
      <c r="O433" s="238"/>
      <c r="P433" s="238"/>
      <c r="Q433" s="238"/>
      <c r="R433" s="238"/>
      <c r="S433" s="238"/>
      <c r="T433" s="23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0" t="s">
        <v>141</v>
      </c>
      <c r="AU433" s="240" t="s">
        <v>81</v>
      </c>
      <c r="AV433" s="14" t="s">
        <v>79</v>
      </c>
      <c r="AW433" s="14" t="s">
        <v>33</v>
      </c>
      <c r="AX433" s="14" t="s">
        <v>71</v>
      </c>
      <c r="AY433" s="240" t="s">
        <v>126</v>
      </c>
    </row>
    <row r="434" s="13" customFormat="1">
      <c r="A434" s="13"/>
      <c r="B434" s="219"/>
      <c r="C434" s="220"/>
      <c r="D434" s="221" t="s">
        <v>141</v>
      </c>
      <c r="E434" s="222" t="s">
        <v>19</v>
      </c>
      <c r="F434" s="223" t="s">
        <v>629</v>
      </c>
      <c r="G434" s="220"/>
      <c r="H434" s="224">
        <v>0.20000000000000001</v>
      </c>
      <c r="I434" s="225"/>
      <c r="J434" s="220"/>
      <c r="K434" s="220"/>
      <c r="L434" s="226"/>
      <c r="M434" s="227"/>
      <c r="N434" s="228"/>
      <c r="O434" s="228"/>
      <c r="P434" s="228"/>
      <c r="Q434" s="228"/>
      <c r="R434" s="228"/>
      <c r="S434" s="228"/>
      <c r="T434" s="22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0" t="s">
        <v>141</v>
      </c>
      <c r="AU434" s="230" t="s">
        <v>81</v>
      </c>
      <c r="AV434" s="13" t="s">
        <v>81</v>
      </c>
      <c r="AW434" s="13" t="s">
        <v>33</v>
      </c>
      <c r="AX434" s="13" t="s">
        <v>71</v>
      </c>
      <c r="AY434" s="230" t="s">
        <v>126</v>
      </c>
    </row>
    <row r="435" s="13" customFormat="1">
      <c r="A435" s="13"/>
      <c r="B435" s="219"/>
      <c r="C435" s="220"/>
      <c r="D435" s="221" t="s">
        <v>141</v>
      </c>
      <c r="E435" s="222" t="s">
        <v>19</v>
      </c>
      <c r="F435" s="223" t="s">
        <v>630</v>
      </c>
      <c r="G435" s="220"/>
      <c r="H435" s="224">
        <v>0.13800000000000001</v>
      </c>
      <c r="I435" s="225"/>
      <c r="J435" s="220"/>
      <c r="K435" s="220"/>
      <c r="L435" s="226"/>
      <c r="M435" s="227"/>
      <c r="N435" s="228"/>
      <c r="O435" s="228"/>
      <c r="P435" s="228"/>
      <c r="Q435" s="228"/>
      <c r="R435" s="228"/>
      <c r="S435" s="228"/>
      <c r="T435" s="22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0" t="s">
        <v>141</v>
      </c>
      <c r="AU435" s="230" t="s">
        <v>81</v>
      </c>
      <c r="AV435" s="13" t="s">
        <v>81</v>
      </c>
      <c r="AW435" s="13" t="s">
        <v>33</v>
      </c>
      <c r="AX435" s="13" t="s">
        <v>71</v>
      </c>
      <c r="AY435" s="230" t="s">
        <v>126</v>
      </c>
    </row>
    <row r="436" s="13" customFormat="1">
      <c r="A436" s="13"/>
      <c r="B436" s="219"/>
      <c r="C436" s="220"/>
      <c r="D436" s="221" t="s">
        <v>141</v>
      </c>
      <c r="E436" s="222" t="s">
        <v>19</v>
      </c>
      <c r="F436" s="223" t="s">
        <v>631</v>
      </c>
      <c r="G436" s="220"/>
      <c r="H436" s="224">
        <v>0.025000000000000001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0" t="s">
        <v>141</v>
      </c>
      <c r="AU436" s="230" t="s">
        <v>81</v>
      </c>
      <c r="AV436" s="13" t="s">
        <v>81</v>
      </c>
      <c r="AW436" s="13" t="s">
        <v>33</v>
      </c>
      <c r="AX436" s="13" t="s">
        <v>71</v>
      </c>
      <c r="AY436" s="230" t="s">
        <v>126</v>
      </c>
    </row>
    <row r="437" s="15" customFormat="1">
      <c r="A437" s="15"/>
      <c r="B437" s="241"/>
      <c r="C437" s="242"/>
      <c r="D437" s="221" t="s">
        <v>141</v>
      </c>
      <c r="E437" s="243" t="s">
        <v>19</v>
      </c>
      <c r="F437" s="244" t="s">
        <v>172</v>
      </c>
      <c r="G437" s="242"/>
      <c r="H437" s="245">
        <v>0.36299999999999999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1" t="s">
        <v>141</v>
      </c>
      <c r="AU437" s="251" t="s">
        <v>81</v>
      </c>
      <c r="AV437" s="15" t="s">
        <v>132</v>
      </c>
      <c r="AW437" s="15" t="s">
        <v>33</v>
      </c>
      <c r="AX437" s="15" t="s">
        <v>79</v>
      </c>
      <c r="AY437" s="251" t="s">
        <v>126</v>
      </c>
    </row>
    <row r="438" s="2" customFormat="1" ht="37.8" customHeight="1">
      <c r="A438" s="39"/>
      <c r="B438" s="40"/>
      <c r="C438" s="201" t="s">
        <v>632</v>
      </c>
      <c r="D438" s="201" t="s">
        <v>128</v>
      </c>
      <c r="E438" s="202" t="s">
        <v>633</v>
      </c>
      <c r="F438" s="203" t="s">
        <v>634</v>
      </c>
      <c r="G438" s="204" t="s">
        <v>328</v>
      </c>
      <c r="H438" s="205">
        <v>0.097000000000000003</v>
      </c>
      <c r="I438" s="206"/>
      <c r="J438" s="207">
        <f>ROUND(I438*H438,2)</f>
        <v>0</v>
      </c>
      <c r="K438" s="203" t="s">
        <v>137</v>
      </c>
      <c r="L438" s="45"/>
      <c r="M438" s="208" t="s">
        <v>19</v>
      </c>
      <c r="N438" s="209" t="s">
        <v>42</v>
      </c>
      <c r="O438" s="85"/>
      <c r="P438" s="210">
        <f>O438*H438</f>
        <v>0</v>
      </c>
      <c r="Q438" s="210">
        <v>1.0492699999999999</v>
      </c>
      <c r="R438" s="210">
        <f>Q438*H438</f>
        <v>0.10177918999999999</v>
      </c>
      <c r="S438" s="210">
        <v>0</v>
      </c>
      <c r="T438" s="21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2" t="s">
        <v>132</v>
      </c>
      <c r="AT438" s="212" t="s">
        <v>128</v>
      </c>
      <c r="AU438" s="212" t="s">
        <v>81</v>
      </c>
      <c r="AY438" s="18" t="s">
        <v>126</v>
      </c>
      <c r="BE438" s="213">
        <f>IF(N438="základní",J438,0)</f>
        <v>0</v>
      </c>
      <c r="BF438" s="213">
        <f>IF(N438="snížená",J438,0)</f>
        <v>0</v>
      </c>
      <c r="BG438" s="213">
        <f>IF(N438="zákl. přenesená",J438,0)</f>
        <v>0</v>
      </c>
      <c r="BH438" s="213">
        <f>IF(N438="sníž. přenesená",J438,0)</f>
        <v>0</v>
      </c>
      <c r="BI438" s="213">
        <f>IF(N438="nulová",J438,0)</f>
        <v>0</v>
      </c>
      <c r="BJ438" s="18" t="s">
        <v>79</v>
      </c>
      <c r="BK438" s="213">
        <f>ROUND(I438*H438,2)</f>
        <v>0</v>
      </c>
      <c r="BL438" s="18" t="s">
        <v>132</v>
      </c>
      <c r="BM438" s="212" t="s">
        <v>635</v>
      </c>
    </row>
    <row r="439" s="2" customFormat="1">
      <c r="A439" s="39"/>
      <c r="B439" s="40"/>
      <c r="C439" s="41"/>
      <c r="D439" s="214" t="s">
        <v>139</v>
      </c>
      <c r="E439" s="41"/>
      <c r="F439" s="215" t="s">
        <v>636</v>
      </c>
      <c r="G439" s="41"/>
      <c r="H439" s="41"/>
      <c r="I439" s="216"/>
      <c r="J439" s="41"/>
      <c r="K439" s="41"/>
      <c r="L439" s="45"/>
      <c r="M439" s="217"/>
      <c r="N439" s="218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139</v>
      </c>
      <c r="AU439" s="18" t="s">
        <v>81</v>
      </c>
    </row>
    <row r="440" s="13" customFormat="1">
      <c r="A440" s="13"/>
      <c r="B440" s="219"/>
      <c r="C440" s="220"/>
      <c r="D440" s="221" t="s">
        <v>141</v>
      </c>
      <c r="E440" s="222" t="s">
        <v>19</v>
      </c>
      <c r="F440" s="223" t="s">
        <v>637</v>
      </c>
      <c r="G440" s="220"/>
      <c r="H440" s="224">
        <v>0.097000000000000003</v>
      </c>
      <c r="I440" s="225"/>
      <c r="J440" s="220"/>
      <c r="K440" s="220"/>
      <c r="L440" s="226"/>
      <c r="M440" s="227"/>
      <c r="N440" s="228"/>
      <c r="O440" s="228"/>
      <c r="P440" s="228"/>
      <c r="Q440" s="228"/>
      <c r="R440" s="228"/>
      <c r="S440" s="228"/>
      <c r="T440" s="22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0" t="s">
        <v>141</v>
      </c>
      <c r="AU440" s="230" t="s">
        <v>81</v>
      </c>
      <c r="AV440" s="13" t="s">
        <v>81</v>
      </c>
      <c r="AW440" s="13" t="s">
        <v>33</v>
      </c>
      <c r="AX440" s="13" t="s">
        <v>79</v>
      </c>
      <c r="AY440" s="230" t="s">
        <v>126</v>
      </c>
    </row>
    <row r="441" s="2" customFormat="1" ht="24.15" customHeight="1">
      <c r="A441" s="39"/>
      <c r="B441" s="40"/>
      <c r="C441" s="201" t="s">
        <v>638</v>
      </c>
      <c r="D441" s="201" t="s">
        <v>128</v>
      </c>
      <c r="E441" s="202" t="s">
        <v>639</v>
      </c>
      <c r="F441" s="203" t="s">
        <v>640</v>
      </c>
      <c r="G441" s="204" t="s">
        <v>136</v>
      </c>
      <c r="H441" s="205">
        <v>9.2650000000000006</v>
      </c>
      <c r="I441" s="206"/>
      <c r="J441" s="207">
        <f>ROUND(I441*H441,2)</f>
        <v>0</v>
      </c>
      <c r="K441" s="203" t="s">
        <v>137</v>
      </c>
      <c r="L441" s="45"/>
      <c r="M441" s="208" t="s">
        <v>19</v>
      </c>
      <c r="N441" s="209" t="s">
        <v>42</v>
      </c>
      <c r="O441" s="85"/>
      <c r="P441" s="210">
        <f>O441*H441</f>
        <v>0</v>
      </c>
      <c r="Q441" s="210">
        <v>0.0087399999999999995</v>
      </c>
      <c r="R441" s="210">
        <f>Q441*H441</f>
        <v>0.080976099999999995</v>
      </c>
      <c r="S441" s="210">
        <v>0</v>
      </c>
      <c r="T441" s="21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2" t="s">
        <v>132</v>
      </c>
      <c r="AT441" s="212" t="s">
        <v>128</v>
      </c>
      <c r="AU441" s="212" t="s">
        <v>81</v>
      </c>
      <c r="AY441" s="18" t="s">
        <v>126</v>
      </c>
      <c r="BE441" s="213">
        <f>IF(N441="základní",J441,0)</f>
        <v>0</v>
      </c>
      <c r="BF441" s="213">
        <f>IF(N441="snížená",J441,0)</f>
        <v>0</v>
      </c>
      <c r="BG441" s="213">
        <f>IF(N441="zákl. přenesená",J441,0)</f>
        <v>0</v>
      </c>
      <c r="BH441" s="213">
        <f>IF(N441="sníž. přenesená",J441,0)</f>
        <v>0</v>
      </c>
      <c r="BI441" s="213">
        <f>IF(N441="nulová",J441,0)</f>
        <v>0</v>
      </c>
      <c r="BJ441" s="18" t="s">
        <v>79</v>
      </c>
      <c r="BK441" s="213">
        <f>ROUND(I441*H441,2)</f>
        <v>0</v>
      </c>
      <c r="BL441" s="18" t="s">
        <v>132</v>
      </c>
      <c r="BM441" s="212" t="s">
        <v>641</v>
      </c>
    </row>
    <row r="442" s="2" customFormat="1">
      <c r="A442" s="39"/>
      <c r="B442" s="40"/>
      <c r="C442" s="41"/>
      <c r="D442" s="214" t="s">
        <v>139</v>
      </c>
      <c r="E442" s="41"/>
      <c r="F442" s="215" t="s">
        <v>642</v>
      </c>
      <c r="G442" s="41"/>
      <c r="H442" s="41"/>
      <c r="I442" s="216"/>
      <c r="J442" s="41"/>
      <c r="K442" s="41"/>
      <c r="L442" s="45"/>
      <c r="M442" s="217"/>
      <c r="N442" s="218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139</v>
      </c>
      <c r="AU442" s="18" t="s">
        <v>81</v>
      </c>
    </row>
    <row r="443" s="13" customFormat="1">
      <c r="A443" s="13"/>
      <c r="B443" s="219"/>
      <c r="C443" s="220"/>
      <c r="D443" s="221" t="s">
        <v>141</v>
      </c>
      <c r="E443" s="222" t="s">
        <v>19</v>
      </c>
      <c r="F443" s="223" t="s">
        <v>643</v>
      </c>
      <c r="G443" s="220"/>
      <c r="H443" s="224">
        <v>5</v>
      </c>
      <c r="I443" s="225"/>
      <c r="J443" s="220"/>
      <c r="K443" s="220"/>
      <c r="L443" s="226"/>
      <c r="M443" s="227"/>
      <c r="N443" s="228"/>
      <c r="O443" s="228"/>
      <c r="P443" s="228"/>
      <c r="Q443" s="228"/>
      <c r="R443" s="228"/>
      <c r="S443" s="228"/>
      <c r="T443" s="22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0" t="s">
        <v>141</v>
      </c>
      <c r="AU443" s="230" t="s">
        <v>81</v>
      </c>
      <c r="AV443" s="13" t="s">
        <v>81</v>
      </c>
      <c r="AW443" s="13" t="s">
        <v>33</v>
      </c>
      <c r="AX443" s="13" t="s">
        <v>71</v>
      </c>
      <c r="AY443" s="230" t="s">
        <v>126</v>
      </c>
    </row>
    <row r="444" s="13" customFormat="1">
      <c r="A444" s="13"/>
      <c r="B444" s="219"/>
      <c r="C444" s="220"/>
      <c r="D444" s="221" t="s">
        <v>141</v>
      </c>
      <c r="E444" s="222" t="s">
        <v>19</v>
      </c>
      <c r="F444" s="223" t="s">
        <v>644</v>
      </c>
      <c r="G444" s="220"/>
      <c r="H444" s="224">
        <v>3.54</v>
      </c>
      <c r="I444" s="225"/>
      <c r="J444" s="220"/>
      <c r="K444" s="220"/>
      <c r="L444" s="226"/>
      <c r="M444" s="227"/>
      <c r="N444" s="228"/>
      <c r="O444" s="228"/>
      <c r="P444" s="228"/>
      <c r="Q444" s="228"/>
      <c r="R444" s="228"/>
      <c r="S444" s="228"/>
      <c r="T444" s="22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0" t="s">
        <v>141</v>
      </c>
      <c r="AU444" s="230" t="s">
        <v>81</v>
      </c>
      <c r="AV444" s="13" t="s">
        <v>81</v>
      </c>
      <c r="AW444" s="13" t="s">
        <v>33</v>
      </c>
      <c r="AX444" s="13" t="s">
        <v>71</v>
      </c>
      <c r="AY444" s="230" t="s">
        <v>126</v>
      </c>
    </row>
    <row r="445" s="13" customFormat="1">
      <c r="A445" s="13"/>
      <c r="B445" s="219"/>
      <c r="C445" s="220"/>
      <c r="D445" s="221" t="s">
        <v>141</v>
      </c>
      <c r="E445" s="222" t="s">
        <v>19</v>
      </c>
      <c r="F445" s="223" t="s">
        <v>645</v>
      </c>
      <c r="G445" s="220"/>
      <c r="H445" s="224">
        <v>0.72499999999999998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0" t="s">
        <v>141</v>
      </c>
      <c r="AU445" s="230" t="s">
        <v>81</v>
      </c>
      <c r="AV445" s="13" t="s">
        <v>81</v>
      </c>
      <c r="AW445" s="13" t="s">
        <v>33</v>
      </c>
      <c r="AX445" s="13" t="s">
        <v>71</v>
      </c>
      <c r="AY445" s="230" t="s">
        <v>126</v>
      </c>
    </row>
    <row r="446" s="15" customFormat="1">
      <c r="A446" s="15"/>
      <c r="B446" s="241"/>
      <c r="C446" s="242"/>
      <c r="D446" s="221" t="s">
        <v>141</v>
      </c>
      <c r="E446" s="243" t="s">
        <v>19</v>
      </c>
      <c r="F446" s="244" t="s">
        <v>172</v>
      </c>
      <c r="G446" s="242"/>
      <c r="H446" s="245">
        <v>9.2650000000000006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1" t="s">
        <v>141</v>
      </c>
      <c r="AU446" s="251" t="s">
        <v>81</v>
      </c>
      <c r="AV446" s="15" t="s">
        <v>132</v>
      </c>
      <c r="AW446" s="15" t="s">
        <v>33</v>
      </c>
      <c r="AX446" s="15" t="s">
        <v>79</v>
      </c>
      <c r="AY446" s="251" t="s">
        <v>126</v>
      </c>
    </row>
    <row r="447" s="2" customFormat="1" ht="24.15" customHeight="1">
      <c r="A447" s="39"/>
      <c r="B447" s="40"/>
      <c r="C447" s="201" t="s">
        <v>646</v>
      </c>
      <c r="D447" s="201" t="s">
        <v>128</v>
      </c>
      <c r="E447" s="202" t="s">
        <v>647</v>
      </c>
      <c r="F447" s="203" t="s">
        <v>648</v>
      </c>
      <c r="G447" s="204" t="s">
        <v>136</v>
      </c>
      <c r="H447" s="205">
        <v>9.2650000000000006</v>
      </c>
      <c r="I447" s="206"/>
      <c r="J447" s="207">
        <f>ROUND(I447*H447,2)</f>
        <v>0</v>
      </c>
      <c r="K447" s="203" t="s">
        <v>137</v>
      </c>
      <c r="L447" s="45"/>
      <c r="M447" s="208" t="s">
        <v>19</v>
      </c>
      <c r="N447" s="209" t="s">
        <v>42</v>
      </c>
      <c r="O447" s="85"/>
      <c r="P447" s="210">
        <f>O447*H447</f>
        <v>0</v>
      </c>
      <c r="Q447" s="210">
        <v>0</v>
      </c>
      <c r="R447" s="210">
        <f>Q447*H447</f>
        <v>0</v>
      </c>
      <c r="S447" s="210">
        <v>0</v>
      </c>
      <c r="T447" s="21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2" t="s">
        <v>132</v>
      </c>
      <c r="AT447" s="212" t="s">
        <v>128</v>
      </c>
      <c r="AU447" s="212" t="s">
        <v>81</v>
      </c>
      <c r="AY447" s="18" t="s">
        <v>126</v>
      </c>
      <c r="BE447" s="213">
        <f>IF(N447="základní",J447,0)</f>
        <v>0</v>
      </c>
      <c r="BF447" s="213">
        <f>IF(N447="snížená",J447,0)</f>
        <v>0</v>
      </c>
      <c r="BG447" s="213">
        <f>IF(N447="zákl. přenesená",J447,0)</f>
        <v>0</v>
      </c>
      <c r="BH447" s="213">
        <f>IF(N447="sníž. přenesená",J447,0)</f>
        <v>0</v>
      </c>
      <c r="BI447" s="213">
        <f>IF(N447="nulová",J447,0)</f>
        <v>0</v>
      </c>
      <c r="BJ447" s="18" t="s">
        <v>79</v>
      </c>
      <c r="BK447" s="213">
        <f>ROUND(I447*H447,2)</f>
        <v>0</v>
      </c>
      <c r="BL447" s="18" t="s">
        <v>132</v>
      </c>
      <c r="BM447" s="212" t="s">
        <v>649</v>
      </c>
    </row>
    <row r="448" s="2" customFormat="1">
      <c r="A448" s="39"/>
      <c r="B448" s="40"/>
      <c r="C448" s="41"/>
      <c r="D448" s="214" t="s">
        <v>139</v>
      </c>
      <c r="E448" s="41"/>
      <c r="F448" s="215" t="s">
        <v>650</v>
      </c>
      <c r="G448" s="41"/>
      <c r="H448" s="41"/>
      <c r="I448" s="216"/>
      <c r="J448" s="41"/>
      <c r="K448" s="41"/>
      <c r="L448" s="45"/>
      <c r="M448" s="217"/>
      <c r="N448" s="218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139</v>
      </c>
      <c r="AU448" s="18" t="s">
        <v>81</v>
      </c>
    </row>
    <row r="449" s="2" customFormat="1" ht="33" customHeight="1">
      <c r="A449" s="39"/>
      <c r="B449" s="40"/>
      <c r="C449" s="201" t="s">
        <v>651</v>
      </c>
      <c r="D449" s="201" t="s">
        <v>128</v>
      </c>
      <c r="E449" s="202" t="s">
        <v>652</v>
      </c>
      <c r="F449" s="203" t="s">
        <v>653</v>
      </c>
      <c r="G449" s="204" t="s">
        <v>136</v>
      </c>
      <c r="H449" s="205">
        <v>9.2650000000000006</v>
      </c>
      <c r="I449" s="206"/>
      <c r="J449" s="207">
        <f>ROUND(I449*H449,2)</f>
        <v>0</v>
      </c>
      <c r="K449" s="203" t="s">
        <v>137</v>
      </c>
      <c r="L449" s="45"/>
      <c r="M449" s="208" t="s">
        <v>19</v>
      </c>
      <c r="N449" s="209" t="s">
        <v>42</v>
      </c>
      <c r="O449" s="85"/>
      <c r="P449" s="210">
        <f>O449*H449</f>
        <v>0</v>
      </c>
      <c r="Q449" s="210">
        <v>0.0033999999999999998</v>
      </c>
      <c r="R449" s="210">
        <f>Q449*H449</f>
        <v>0.031501000000000001</v>
      </c>
      <c r="S449" s="210">
        <v>0</v>
      </c>
      <c r="T449" s="21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2" t="s">
        <v>132</v>
      </c>
      <c r="AT449" s="212" t="s">
        <v>128</v>
      </c>
      <c r="AU449" s="212" t="s">
        <v>81</v>
      </c>
      <c r="AY449" s="18" t="s">
        <v>126</v>
      </c>
      <c r="BE449" s="213">
        <f>IF(N449="základní",J449,0)</f>
        <v>0</v>
      </c>
      <c r="BF449" s="213">
        <f>IF(N449="snížená",J449,0)</f>
        <v>0</v>
      </c>
      <c r="BG449" s="213">
        <f>IF(N449="zákl. přenesená",J449,0)</f>
        <v>0</v>
      </c>
      <c r="BH449" s="213">
        <f>IF(N449="sníž. přenesená",J449,0)</f>
        <v>0</v>
      </c>
      <c r="BI449" s="213">
        <f>IF(N449="nulová",J449,0)</f>
        <v>0</v>
      </c>
      <c r="BJ449" s="18" t="s">
        <v>79</v>
      </c>
      <c r="BK449" s="213">
        <f>ROUND(I449*H449,2)</f>
        <v>0</v>
      </c>
      <c r="BL449" s="18" t="s">
        <v>132</v>
      </c>
      <c r="BM449" s="212" t="s">
        <v>654</v>
      </c>
    </row>
    <row r="450" s="2" customFormat="1">
      <c r="A450" s="39"/>
      <c r="B450" s="40"/>
      <c r="C450" s="41"/>
      <c r="D450" s="214" t="s">
        <v>139</v>
      </c>
      <c r="E450" s="41"/>
      <c r="F450" s="215" t="s">
        <v>655</v>
      </c>
      <c r="G450" s="41"/>
      <c r="H450" s="41"/>
      <c r="I450" s="216"/>
      <c r="J450" s="41"/>
      <c r="K450" s="41"/>
      <c r="L450" s="45"/>
      <c r="M450" s="217"/>
      <c r="N450" s="218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139</v>
      </c>
      <c r="AU450" s="18" t="s">
        <v>81</v>
      </c>
    </row>
    <row r="451" s="2" customFormat="1" ht="55.5" customHeight="1">
      <c r="A451" s="39"/>
      <c r="B451" s="40"/>
      <c r="C451" s="201" t="s">
        <v>656</v>
      </c>
      <c r="D451" s="201" t="s">
        <v>128</v>
      </c>
      <c r="E451" s="202" t="s">
        <v>657</v>
      </c>
      <c r="F451" s="203" t="s">
        <v>658</v>
      </c>
      <c r="G451" s="204" t="s">
        <v>252</v>
      </c>
      <c r="H451" s="205">
        <v>74</v>
      </c>
      <c r="I451" s="206"/>
      <c r="J451" s="207">
        <f>ROUND(I451*H451,2)</f>
        <v>0</v>
      </c>
      <c r="K451" s="203" t="s">
        <v>137</v>
      </c>
      <c r="L451" s="45"/>
      <c r="M451" s="208" t="s">
        <v>19</v>
      </c>
      <c r="N451" s="209" t="s">
        <v>42</v>
      </c>
      <c r="O451" s="85"/>
      <c r="P451" s="210">
        <f>O451*H451</f>
        <v>0</v>
      </c>
      <c r="Q451" s="210">
        <v>0.03465</v>
      </c>
      <c r="R451" s="210">
        <f>Q451*H451</f>
        <v>2.5640999999999998</v>
      </c>
      <c r="S451" s="210">
        <v>0</v>
      </c>
      <c r="T451" s="21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2" t="s">
        <v>132</v>
      </c>
      <c r="AT451" s="212" t="s">
        <v>128</v>
      </c>
      <c r="AU451" s="212" t="s">
        <v>81</v>
      </c>
      <c r="AY451" s="18" t="s">
        <v>126</v>
      </c>
      <c r="BE451" s="213">
        <f>IF(N451="základní",J451,0)</f>
        <v>0</v>
      </c>
      <c r="BF451" s="213">
        <f>IF(N451="snížená",J451,0)</f>
        <v>0</v>
      </c>
      <c r="BG451" s="213">
        <f>IF(N451="zákl. přenesená",J451,0)</f>
        <v>0</v>
      </c>
      <c r="BH451" s="213">
        <f>IF(N451="sníž. přenesená",J451,0)</f>
        <v>0</v>
      </c>
      <c r="BI451" s="213">
        <f>IF(N451="nulová",J451,0)</f>
        <v>0</v>
      </c>
      <c r="BJ451" s="18" t="s">
        <v>79</v>
      </c>
      <c r="BK451" s="213">
        <f>ROUND(I451*H451,2)</f>
        <v>0</v>
      </c>
      <c r="BL451" s="18" t="s">
        <v>132</v>
      </c>
      <c r="BM451" s="212" t="s">
        <v>659</v>
      </c>
    </row>
    <row r="452" s="2" customFormat="1">
      <c r="A452" s="39"/>
      <c r="B452" s="40"/>
      <c r="C452" s="41"/>
      <c r="D452" s="214" t="s">
        <v>139</v>
      </c>
      <c r="E452" s="41"/>
      <c r="F452" s="215" t="s">
        <v>660</v>
      </c>
      <c r="G452" s="41"/>
      <c r="H452" s="41"/>
      <c r="I452" s="216"/>
      <c r="J452" s="41"/>
      <c r="K452" s="41"/>
      <c r="L452" s="45"/>
      <c r="M452" s="217"/>
      <c r="N452" s="218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139</v>
      </c>
      <c r="AU452" s="18" t="s">
        <v>81</v>
      </c>
    </row>
    <row r="453" s="13" customFormat="1">
      <c r="A453" s="13"/>
      <c r="B453" s="219"/>
      <c r="C453" s="220"/>
      <c r="D453" s="221" t="s">
        <v>141</v>
      </c>
      <c r="E453" s="222" t="s">
        <v>19</v>
      </c>
      <c r="F453" s="223" t="s">
        <v>661</v>
      </c>
      <c r="G453" s="220"/>
      <c r="H453" s="224">
        <v>74</v>
      </c>
      <c r="I453" s="225"/>
      <c r="J453" s="220"/>
      <c r="K453" s="220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141</v>
      </c>
      <c r="AU453" s="230" t="s">
        <v>81</v>
      </c>
      <c r="AV453" s="13" t="s">
        <v>81</v>
      </c>
      <c r="AW453" s="13" t="s">
        <v>33</v>
      </c>
      <c r="AX453" s="13" t="s">
        <v>79</v>
      </c>
      <c r="AY453" s="230" t="s">
        <v>126</v>
      </c>
    </row>
    <row r="454" s="2" customFormat="1" ht="24.15" customHeight="1">
      <c r="A454" s="39"/>
      <c r="B454" s="40"/>
      <c r="C454" s="253" t="s">
        <v>662</v>
      </c>
      <c r="D454" s="253" t="s">
        <v>355</v>
      </c>
      <c r="E454" s="254" t="s">
        <v>663</v>
      </c>
      <c r="F454" s="255" t="s">
        <v>664</v>
      </c>
      <c r="G454" s="256" t="s">
        <v>252</v>
      </c>
      <c r="H454" s="257">
        <v>51.799999999999997</v>
      </c>
      <c r="I454" s="258"/>
      <c r="J454" s="259">
        <f>ROUND(I454*H454,2)</f>
        <v>0</v>
      </c>
      <c r="K454" s="255" t="s">
        <v>19</v>
      </c>
      <c r="L454" s="260"/>
      <c r="M454" s="261" t="s">
        <v>19</v>
      </c>
      <c r="N454" s="262" t="s">
        <v>42</v>
      </c>
      <c r="O454" s="85"/>
      <c r="P454" s="210">
        <f>O454*H454</f>
        <v>0</v>
      </c>
      <c r="Q454" s="210">
        <v>0.050999999999999997</v>
      </c>
      <c r="R454" s="210">
        <f>Q454*H454</f>
        <v>2.6417999999999995</v>
      </c>
      <c r="S454" s="210">
        <v>0</v>
      </c>
      <c r="T454" s="21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2" t="s">
        <v>173</v>
      </c>
      <c r="AT454" s="212" t="s">
        <v>355</v>
      </c>
      <c r="AU454" s="212" t="s">
        <v>81</v>
      </c>
      <c r="AY454" s="18" t="s">
        <v>126</v>
      </c>
      <c r="BE454" s="213">
        <f>IF(N454="základní",J454,0)</f>
        <v>0</v>
      </c>
      <c r="BF454" s="213">
        <f>IF(N454="snížená",J454,0)</f>
        <v>0</v>
      </c>
      <c r="BG454" s="213">
        <f>IF(N454="zákl. přenesená",J454,0)</f>
        <v>0</v>
      </c>
      <c r="BH454" s="213">
        <f>IF(N454="sníž. přenesená",J454,0)</f>
        <v>0</v>
      </c>
      <c r="BI454" s="213">
        <f>IF(N454="nulová",J454,0)</f>
        <v>0</v>
      </c>
      <c r="BJ454" s="18" t="s">
        <v>79</v>
      </c>
      <c r="BK454" s="213">
        <f>ROUND(I454*H454,2)</f>
        <v>0</v>
      </c>
      <c r="BL454" s="18" t="s">
        <v>132</v>
      </c>
      <c r="BM454" s="212" t="s">
        <v>665</v>
      </c>
    </row>
    <row r="455" s="13" customFormat="1">
      <c r="A455" s="13"/>
      <c r="B455" s="219"/>
      <c r="C455" s="220"/>
      <c r="D455" s="221" t="s">
        <v>141</v>
      </c>
      <c r="E455" s="222" t="s">
        <v>19</v>
      </c>
      <c r="F455" s="223" t="s">
        <v>666</v>
      </c>
      <c r="G455" s="220"/>
      <c r="H455" s="224">
        <v>51.799999999999997</v>
      </c>
      <c r="I455" s="225"/>
      <c r="J455" s="220"/>
      <c r="K455" s="220"/>
      <c r="L455" s="226"/>
      <c r="M455" s="227"/>
      <c r="N455" s="228"/>
      <c r="O455" s="228"/>
      <c r="P455" s="228"/>
      <c r="Q455" s="228"/>
      <c r="R455" s="228"/>
      <c r="S455" s="228"/>
      <c r="T455" s="22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0" t="s">
        <v>141</v>
      </c>
      <c r="AU455" s="230" t="s">
        <v>81</v>
      </c>
      <c r="AV455" s="13" t="s">
        <v>81</v>
      </c>
      <c r="AW455" s="13" t="s">
        <v>33</v>
      </c>
      <c r="AX455" s="13" t="s">
        <v>79</v>
      </c>
      <c r="AY455" s="230" t="s">
        <v>126</v>
      </c>
    </row>
    <row r="456" s="2" customFormat="1" ht="16.5" customHeight="1">
      <c r="A456" s="39"/>
      <c r="B456" s="40"/>
      <c r="C456" s="253" t="s">
        <v>667</v>
      </c>
      <c r="D456" s="253" t="s">
        <v>355</v>
      </c>
      <c r="E456" s="254" t="s">
        <v>668</v>
      </c>
      <c r="F456" s="255" t="s">
        <v>669</v>
      </c>
      <c r="G456" s="256" t="s">
        <v>252</v>
      </c>
      <c r="H456" s="257">
        <v>7.4000000000000004</v>
      </c>
      <c r="I456" s="258"/>
      <c r="J456" s="259">
        <f>ROUND(I456*H456,2)</f>
        <v>0</v>
      </c>
      <c r="K456" s="255" t="s">
        <v>19</v>
      </c>
      <c r="L456" s="260"/>
      <c r="M456" s="261" t="s">
        <v>19</v>
      </c>
      <c r="N456" s="262" t="s">
        <v>42</v>
      </c>
      <c r="O456" s="85"/>
      <c r="P456" s="210">
        <f>O456*H456</f>
        <v>0</v>
      </c>
      <c r="Q456" s="210">
        <v>0.067000000000000004</v>
      </c>
      <c r="R456" s="210">
        <f>Q456*H456</f>
        <v>0.49580000000000007</v>
      </c>
      <c r="S456" s="210">
        <v>0</v>
      </c>
      <c r="T456" s="21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2" t="s">
        <v>173</v>
      </c>
      <c r="AT456" s="212" t="s">
        <v>355</v>
      </c>
      <c r="AU456" s="212" t="s">
        <v>81</v>
      </c>
      <c r="AY456" s="18" t="s">
        <v>126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18" t="s">
        <v>79</v>
      </c>
      <c r="BK456" s="213">
        <f>ROUND(I456*H456,2)</f>
        <v>0</v>
      </c>
      <c r="BL456" s="18" t="s">
        <v>132</v>
      </c>
      <c r="BM456" s="212" t="s">
        <v>670</v>
      </c>
    </row>
    <row r="457" s="13" customFormat="1">
      <c r="A457" s="13"/>
      <c r="B457" s="219"/>
      <c r="C457" s="220"/>
      <c r="D457" s="221" t="s">
        <v>141</v>
      </c>
      <c r="E457" s="222" t="s">
        <v>19</v>
      </c>
      <c r="F457" s="223" t="s">
        <v>671</v>
      </c>
      <c r="G457" s="220"/>
      <c r="H457" s="224">
        <v>7.4000000000000004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141</v>
      </c>
      <c r="AU457" s="230" t="s">
        <v>81</v>
      </c>
      <c r="AV457" s="13" t="s">
        <v>81</v>
      </c>
      <c r="AW457" s="13" t="s">
        <v>33</v>
      </c>
      <c r="AX457" s="13" t="s">
        <v>79</v>
      </c>
      <c r="AY457" s="230" t="s">
        <v>126</v>
      </c>
    </row>
    <row r="458" s="2" customFormat="1" ht="24.15" customHeight="1">
      <c r="A458" s="39"/>
      <c r="B458" s="40"/>
      <c r="C458" s="253" t="s">
        <v>672</v>
      </c>
      <c r="D458" s="253" t="s">
        <v>355</v>
      </c>
      <c r="E458" s="254" t="s">
        <v>673</v>
      </c>
      <c r="F458" s="255" t="s">
        <v>674</v>
      </c>
      <c r="G458" s="256" t="s">
        <v>19</v>
      </c>
      <c r="H458" s="257">
        <v>14.800000000000001</v>
      </c>
      <c r="I458" s="258"/>
      <c r="J458" s="259">
        <f>ROUND(I458*H458,2)</f>
        <v>0</v>
      </c>
      <c r="K458" s="255" t="s">
        <v>19</v>
      </c>
      <c r="L458" s="260"/>
      <c r="M458" s="261" t="s">
        <v>19</v>
      </c>
      <c r="N458" s="262" t="s">
        <v>42</v>
      </c>
      <c r="O458" s="85"/>
      <c r="P458" s="210">
        <f>O458*H458</f>
        <v>0</v>
      </c>
      <c r="Q458" s="210">
        <v>0.067000000000000004</v>
      </c>
      <c r="R458" s="210">
        <f>Q458*H458</f>
        <v>0.99160000000000015</v>
      </c>
      <c r="S458" s="210">
        <v>0</v>
      </c>
      <c r="T458" s="21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2" t="s">
        <v>173</v>
      </c>
      <c r="AT458" s="212" t="s">
        <v>355</v>
      </c>
      <c r="AU458" s="212" t="s">
        <v>81</v>
      </c>
      <c r="AY458" s="18" t="s">
        <v>126</v>
      </c>
      <c r="BE458" s="213">
        <f>IF(N458="základní",J458,0)</f>
        <v>0</v>
      </c>
      <c r="BF458" s="213">
        <f>IF(N458="snížená",J458,0)</f>
        <v>0</v>
      </c>
      <c r="BG458" s="213">
        <f>IF(N458="zákl. přenesená",J458,0)</f>
        <v>0</v>
      </c>
      <c r="BH458" s="213">
        <f>IF(N458="sníž. přenesená",J458,0)</f>
        <v>0</v>
      </c>
      <c r="BI458" s="213">
        <f>IF(N458="nulová",J458,0)</f>
        <v>0</v>
      </c>
      <c r="BJ458" s="18" t="s">
        <v>79</v>
      </c>
      <c r="BK458" s="213">
        <f>ROUND(I458*H458,2)</f>
        <v>0</v>
      </c>
      <c r="BL458" s="18" t="s">
        <v>132</v>
      </c>
      <c r="BM458" s="212" t="s">
        <v>675</v>
      </c>
    </row>
    <row r="459" s="13" customFormat="1">
      <c r="A459" s="13"/>
      <c r="B459" s="219"/>
      <c r="C459" s="220"/>
      <c r="D459" s="221" t="s">
        <v>141</v>
      </c>
      <c r="E459" s="222" t="s">
        <v>19</v>
      </c>
      <c r="F459" s="223" t="s">
        <v>676</v>
      </c>
      <c r="G459" s="220"/>
      <c r="H459" s="224">
        <v>14.800000000000001</v>
      </c>
      <c r="I459" s="225"/>
      <c r="J459" s="220"/>
      <c r="K459" s="220"/>
      <c r="L459" s="226"/>
      <c r="M459" s="227"/>
      <c r="N459" s="228"/>
      <c r="O459" s="228"/>
      <c r="P459" s="228"/>
      <c r="Q459" s="228"/>
      <c r="R459" s="228"/>
      <c r="S459" s="228"/>
      <c r="T459" s="22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0" t="s">
        <v>141</v>
      </c>
      <c r="AU459" s="230" t="s">
        <v>81</v>
      </c>
      <c r="AV459" s="13" t="s">
        <v>81</v>
      </c>
      <c r="AW459" s="13" t="s">
        <v>33</v>
      </c>
      <c r="AX459" s="13" t="s">
        <v>79</v>
      </c>
      <c r="AY459" s="230" t="s">
        <v>126</v>
      </c>
    </row>
    <row r="460" s="12" customFormat="1" ht="22.8" customHeight="1">
      <c r="A460" s="12"/>
      <c r="B460" s="185"/>
      <c r="C460" s="186"/>
      <c r="D460" s="187" t="s">
        <v>70</v>
      </c>
      <c r="E460" s="199" t="s">
        <v>154</v>
      </c>
      <c r="F460" s="199" t="s">
        <v>677</v>
      </c>
      <c r="G460" s="186"/>
      <c r="H460" s="186"/>
      <c r="I460" s="189"/>
      <c r="J460" s="200">
        <f>BK460</f>
        <v>0</v>
      </c>
      <c r="K460" s="186"/>
      <c r="L460" s="191"/>
      <c r="M460" s="192"/>
      <c r="N460" s="193"/>
      <c r="O460" s="193"/>
      <c r="P460" s="194">
        <f>SUM(P461:P507)</f>
        <v>0</v>
      </c>
      <c r="Q460" s="193"/>
      <c r="R460" s="194">
        <f>SUM(R461:R507)</f>
        <v>367.15993149999997</v>
      </c>
      <c r="S460" s="193"/>
      <c r="T460" s="195">
        <f>SUM(T461:T507)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96" t="s">
        <v>79</v>
      </c>
      <c r="AT460" s="197" t="s">
        <v>70</v>
      </c>
      <c r="AU460" s="197" t="s">
        <v>79</v>
      </c>
      <c r="AY460" s="196" t="s">
        <v>126</v>
      </c>
      <c r="BK460" s="198">
        <f>SUM(BK461:BK507)</f>
        <v>0</v>
      </c>
    </row>
    <row r="461" s="2" customFormat="1" ht="44.25" customHeight="1">
      <c r="A461" s="39"/>
      <c r="B461" s="40"/>
      <c r="C461" s="201" t="s">
        <v>678</v>
      </c>
      <c r="D461" s="201" t="s">
        <v>128</v>
      </c>
      <c r="E461" s="202" t="s">
        <v>679</v>
      </c>
      <c r="F461" s="203" t="s">
        <v>680</v>
      </c>
      <c r="G461" s="204" t="s">
        <v>136</v>
      </c>
      <c r="H461" s="205">
        <v>20.149999999999999</v>
      </c>
      <c r="I461" s="206"/>
      <c r="J461" s="207">
        <f>ROUND(I461*H461,2)</f>
        <v>0</v>
      </c>
      <c r="K461" s="203" t="s">
        <v>137</v>
      </c>
      <c r="L461" s="45"/>
      <c r="M461" s="208" t="s">
        <v>19</v>
      </c>
      <c r="N461" s="209" t="s">
        <v>42</v>
      </c>
      <c r="O461" s="85"/>
      <c r="P461" s="210">
        <f>O461*H461</f>
        <v>0</v>
      </c>
      <c r="Q461" s="210">
        <v>0.23799999999999999</v>
      </c>
      <c r="R461" s="210">
        <f>Q461*H461</f>
        <v>4.7956999999999992</v>
      </c>
      <c r="S461" s="210">
        <v>0</v>
      </c>
      <c r="T461" s="21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2" t="s">
        <v>132</v>
      </c>
      <c r="AT461" s="212" t="s">
        <v>128</v>
      </c>
      <c r="AU461" s="212" t="s">
        <v>81</v>
      </c>
      <c r="AY461" s="18" t="s">
        <v>126</v>
      </c>
      <c r="BE461" s="213">
        <f>IF(N461="základní",J461,0)</f>
        <v>0</v>
      </c>
      <c r="BF461" s="213">
        <f>IF(N461="snížená",J461,0)</f>
        <v>0</v>
      </c>
      <c r="BG461" s="213">
        <f>IF(N461="zákl. přenesená",J461,0)</f>
        <v>0</v>
      </c>
      <c r="BH461" s="213">
        <f>IF(N461="sníž. přenesená",J461,0)</f>
        <v>0</v>
      </c>
      <c r="BI461" s="213">
        <f>IF(N461="nulová",J461,0)</f>
        <v>0</v>
      </c>
      <c r="BJ461" s="18" t="s">
        <v>79</v>
      </c>
      <c r="BK461" s="213">
        <f>ROUND(I461*H461,2)</f>
        <v>0</v>
      </c>
      <c r="BL461" s="18" t="s">
        <v>132</v>
      </c>
      <c r="BM461" s="212" t="s">
        <v>681</v>
      </c>
    </row>
    <row r="462" s="2" customFormat="1">
      <c r="A462" s="39"/>
      <c r="B462" s="40"/>
      <c r="C462" s="41"/>
      <c r="D462" s="214" t="s">
        <v>139</v>
      </c>
      <c r="E462" s="41"/>
      <c r="F462" s="215" t="s">
        <v>682</v>
      </c>
      <c r="G462" s="41"/>
      <c r="H462" s="41"/>
      <c r="I462" s="216"/>
      <c r="J462" s="41"/>
      <c r="K462" s="41"/>
      <c r="L462" s="45"/>
      <c r="M462" s="217"/>
      <c r="N462" s="218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139</v>
      </c>
      <c r="AU462" s="18" t="s">
        <v>81</v>
      </c>
    </row>
    <row r="463" s="14" customFormat="1">
      <c r="A463" s="14"/>
      <c r="B463" s="231"/>
      <c r="C463" s="232"/>
      <c r="D463" s="221" t="s">
        <v>141</v>
      </c>
      <c r="E463" s="233" t="s">
        <v>19</v>
      </c>
      <c r="F463" s="234" t="s">
        <v>683</v>
      </c>
      <c r="G463" s="232"/>
      <c r="H463" s="233" t="s">
        <v>19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0" t="s">
        <v>141</v>
      </c>
      <c r="AU463" s="240" t="s">
        <v>81</v>
      </c>
      <c r="AV463" s="14" t="s">
        <v>79</v>
      </c>
      <c r="AW463" s="14" t="s">
        <v>33</v>
      </c>
      <c r="AX463" s="14" t="s">
        <v>71</v>
      </c>
      <c r="AY463" s="240" t="s">
        <v>126</v>
      </c>
    </row>
    <row r="464" s="14" customFormat="1">
      <c r="A464" s="14"/>
      <c r="B464" s="231"/>
      <c r="C464" s="232"/>
      <c r="D464" s="221" t="s">
        <v>141</v>
      </c>
      <c r="E464" s="233" t="s">
        <v>19</v>
      </c>
      <c r="F464" s="234" t="s">
        <v>405</v>
      </c>
      <c r="G464" s="232"/>
      <c r="H464" s="233" t="s">
        <v>19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0" t="s">
        <v>141</v>
      </c>
      <c r="AU464" s="240" t="s">
        <v>81</v>
      </c>
      <c r="AV464" s="14" t="s">
        <v>79</v>
      </c>
      <c r="AW464" s="14" t="s">
        <v>33</v>
      </c>
      <c r="AX464" s="14" t="s">
        <v>71</v>
      </c>
      <c r="AY464" s="240" t="s">
        <v>126</v>
      </c>
    </row>
    <row r="465" s="13" customFormat="1">
      <c r="A465" s="13"/>
      <c r="B465" s="219"/>
      <c r="C465" s="220"/>
      <c r="D465" s="221" t="s">
        <v>141</v>
      </c>
      <c r="E465" s="222" t="s">
        <v>19</v>
      </c>
      <c r="F465" s="223" t="s">
        <v>684</v>
      </c>
      <c r="G465" s="220"/>
      <c r="H465" s="224">
        <v>20.149999999999999</v>
      </c>
      <c r="I465" s="225"/>
      <c r="J465" s="220"/>
      <c r="K465" s="220"/>
      <c r="L465" s="226"/>
      <c r="M465" s="227"/>
      <c r="N465" s="228"/>
      <c r="O465" s="228"/>
      <c r="P465" s="228"/>
      <c r="Q465" s="228"/>
      <c r="R465" s="228"/>
      <c r="S465" s="228"/>
      <c r="T465" s="22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0" t="s">
        <v>141</v>
      </c>
      <c r="AU465" s="230" t="s">
        <v>81</v>
      </c>
      <c r="AV465" s="13" t="s">
        <v>81</v>
      </c>
      <c r="AW465" s="13" t="s">
        <v>33</v>
      </c>
      <c r="AX465" s="13" t="s">
        <v>79</v>
      </c>
      <c r="AY465" s="230" t="s">
        <v>126</v>
      </c>
    </row>
    <row r="466" s="2" customFormat="1" ht="33" customHeight="1">
      <c r="A466" s="39"/>
      <c r="B466" s="40"/>
      <c r="C466" s="201" t="s">
        <v>685</v>
      </c>
      <c r="D466" s="201" t="s">
        <v>128</v>
      </c>
      <c r="E466" s="202" t="s">
        <v>686</v>
      </c>
      <c r="F466" s="203" t="s">
        <v>687</v>
      </c>
      <c r="G466" s="204" t="s">
        <v>136</v>
      </c>
      <c r="H466" s="205">
        <v>20.149999999999999</v>
      </c>
      <c r="I466" s="206"/>
      <c r="J466" s="207">
        <f>ROUND(I466*H466,2)</f>
        <v>0</v>
      </c>
      <c r="K466" s="203" t="s">
        <v>137</v>
      </c>
      <c r="L466" s="45"/>
      <c r="M466" s="208" t="s">
        <v>19</v>
      </c>
      <c r="N466" s="209" t="s">
        <v>42</v>
      </c>
      <c r="O466" s="85"/>
      <c r="P466" s="210">
        <f>O466*H466</f>
        <v>0</v>
      </c>
      <c r="Q466" s="210">
        <v>0.34499999999999997</v>
      </c>
      <c r="R466" s="210">
        <f>Q466*H466</f>
        <v>6.9517499999999988</v>
      </c>
      <c r="S466" s="210">
        <v>0</v>
      </c>
      <c r="T466" s="21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2" t="s">
        <v>132</v>
      </c>
      <c r="AT466" s="212" t="s">
        <v>128</v>
      </c>
      <c r="AU466" s="212" t="s">
        <v>81</v>
      </c>
      <c r="AY466" s="18" t="s">
        <v>126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18" t="s">
        <v>79</v>
      </c>
      <c r="BK466" s="213">
        <f>ROUND(I466*H466,2)</f>
        <v>0</v>
      </c>
      <c r="BL466" s="18" t="s">
        <v>132</v>
      </c>
      <c r="BM466" s="212" t="s">
        <v>688</v>
      </c>
    </row>
    <row r="467" s="2" customFormat="1">
      <c r="A467" s="39"/>
      <c r="B467" s="40"/>
      <c r="C467" s="41"/>
      <c r="D467" s="214" t="s">
        <v>139</v>
      </c>
      <c r="E467" s="41"/>
      <c r="F467" s="215" t="s">
        <v>689</v>
      </c>
      <c r="G467" s="41"/>
      <c r="H467" s="41"/>
      <c r="I467" s="216"/>
      <c r="J467" s="41"/>
      <c r="K467" s="41"/>
      <c r="L467" s="45"/>
      <c r="M467" s="217"/>
      <c r="N467" s="218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139</v>
      </c>
      <c r="AU467" s="18" t="s">
        <v>81</v>
      </c>
    </row>
    <row r="468" s="14" customFormat="1">
      <c r="A468" s="14"/>
      <c r="B468" s="231"/>
      <c r="C468" s="232"/>
      <c r="D468" s="221" t="s">
        <v>141</v>
      </c>
      <c r="E468" s="233" t="s">
        <v>19</v>
      </c>
      <c r="F468" s="234" t="s">
        <v>690</v>
      </c>
      <c r="G468" s="232"/>
      <c r="H468" s="233" t="s">
        <v>19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0" t="s">
        <v>141</v>
      </c>
      <c r="AU468" s="240" t="s">
        <v>81</v>
      </c>
      <c r="AV468" s="14" t="s">
        <v>79</v>
      </c>
      <c r="AW468" s="14" t="s">
        <v>33</v>
      </c>
      <c r="AX468" s="14" t="s">
        <v>71</v>
      </c>
      <c r="AY468" s="240" t="s">
        <v>126</v>
      </c>
    </row>
    <row r="469" s="14" customFormat="1">
      <c r="A469" s="14"/>
      <c r="B469" s="231"/>
      <c r="C469" s="232"/>
      <c r="D469" s="221" t="s">
        <v>141</v>
      </c>
      <c r="E469" s="233" t="s">
        <v>19</v>
      </c>
      <c r="F469" s="234" t="s">
        <v>405</v>
      </c>
      <c r="G469" s="232"/>
      <c r="H469" s="233" t="s">
        <v>19</v>
      </c>
      <c r="I469" s="235"/>
      <c r="J469" s="232"/>
      <c r="K469" s="232"/>
      <c r="L469" s="236"/>
      <c r="M469" s="237"/>
      <c r="N469" s="238"/>
      <c r="O469" s="238"/>
      <c r="P469" s="238"/>
      <c r="Q469" s="238"/>
      <c r="R469" s="238"/>
      <c r="S469" s="238"/>
      <c r="T469" s="23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0" t="s">
        <v>141</v>
      </c>
      <c r="AU469" s="240" t="s">
        <v>81</v>
      </c>
      <c r="AV469" s="14" t="s">
        <v>79</v>
      </c>
      <c r="AW469" s="14" t="s">
        <v>33</v>
      </c>
      <c r="AX469" s="14" t="s">
        <v>71</v>
      </c>
      <c r="AY469" s="240" t="s">
        <v>126</v>
      </c>
    </row>
    <row r="470" s="13" customFormat="1">
      <c r="A470" s="13"/>
      <c r="B470" s="219"/>
      <c r="C470" s="220"/>
      <c r="D470" s="221" t="s">
        <v>141</v>
      </c>
      <c r="E470" s="222" t="s">
        <v>19</v>
      </c>
      <c r="F470" s="223" t="s">
        <v>684</v>
      </c>
      <c r="G470" s="220"/>
      <c r="H470" s="224">
        <v>20.149999999999999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141</v>
      </c>
      <c r="AU470" s="230" t="s">
        <v>81</v>
      </c>
      <c r="AV470" s="13" t="s">
        <v>81</v>
      </c>
      <c r="AW470" s="13" t="s">
        <v>33</v>
      </c>
      <c r="AX470" s="13" t="s">
        <v>79</v>
      </c>
      <c r="AY470" s="230" t="s">
        <v>126</v>
      </c>
    </row>
    <row r="471" s="2" customFormat="1" ht="33" customHeight="1">
      <c r="A471" s="39"/>
      <c r="B471" s="40"/>
      <c r="C471" s="201" t="s">
        <v>691</v>
      </c>
      <c r="D471" s="201" t="s">
        <v>128</v>
      </c>
      <c r="E471" s="202" t="s">
        <v>692</v>
      </c>
      <c r="F471" s="203" t="s">
        <v>693</v>
      </c>
      <c r="G471" s="204" t="s">
        <v>136</v>
      </c>
      <c r="H471" s="205">
        <v>125.31999999999999</v>
      </c>
      <c r="I471" s="206"/>
      <c r="J471" s="207">
        <f>ROUND(I471*H471,2)</f>
        <v>0</v>
      </c>
      <c r="K471" s="203" t="s">
        <v>137</v>
      </c>
      <c r="L471" s="45"/>
      <c r="M471" s="208" t="s">
        <v>19</v>
      </c>
      <c r="N471" s="209" t="s">
        <v>42</v>
      </c>
      <c r="O471" s="85"/>
      <c r="P471" s="210">
        <f>O471*H471</f>
        <v>0</v>
      </c>
      <c r="Q471" s="210">
        <v>0.184</v>
      </c>
      <c r="R471" s="210">
        <f>Q471*H471</f>
        <v>23.058879999999998</v>
      </c>
      <c r="S471" s="210">
        <v>0</v>
      </c>
      <c r="T471" s="21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2" t="s">
        <v>132</v>
      </c>
      <c r="AT471" s="212" t="s">
        <v>128</v>
      </c>
      <c r="AU471" s="212" t="s">
        <v>81</v>
      </c>
      <c r="AY471" s="18" t="s">
        <v>126</v>
      </c>
      <c r="BE471" s="213">
        <f>IF(N471="základní",J471,0)</f>
        <v>0</v>
      </c>
      <c r="BF471" s="213">
        <f>IF(N471="snížená",J471,0)</f>
        <v>0</v>
      </c>
      <c r="BG471" s="213">
        <f>IF(N471="zákl. přenesená",J471,0)</f>
        <v>0</v>
      </c>
      <c r="BH471" s="213">
        <f>IF(N471="sníž. přenesená",J471,0)</f>
        <v>0</v>
      </c>
      <c r="BI471" s="213">
        <f>IF(N471="nulová",J471,0)</f>
        <v>0</v>
      </c>
      <c r="BJ471" s="18" t="s">
        <v>79</v>
      </c>
      <c r="BK471" s="213">
        <f>ROUND(I471*H471,2)</f>
        <v>0</v>
      </c>
      <c r="BL471" s="18" t="s">
        <v>132</v>
      </c>
      <c r="BM471" s="212" t="s">
        <v>694</v>
      </c>
    </row>
    <row r="472" s="2" customFormat="1">
      <c r="A472" s="39"/>
      <c r="B472" s="40"/>
      <c r="C472" s="41"/>
      <c r="D472" s="214" t="s">
        <v>139</v>
      </c>
      <c r="E472" s="41"/>
      <c r="F472" s="215" t="s">
        <v>695</v>
      </c>
      <c r="G472" s="41"/>
      <c r="H472" s="41"/>
      <c r="I472" s="216"/>
      <c r="J472" s="41"/>
      <c r="K472" s="41"/>
      <c r="L472" s="45"/>
      <c r="M472" s="217"/>
      <c r="N472" s="218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139</v>
      </c>
      <c r="AU472" s="18" t="s">
        <v>81</v>
      </c>
    </row>
    <row r="473" s="14" customFormat="1">
      <c r="A473" s="14"/>
      <c r="B473" s="231"/>
      <c r="C473" s="232"/>
      <c r="D473" s="221" t="s">
        <v>141</v>
      </c>
      <c r="E473" s="233" t="s">
        <v>19</v>
      </c>
      <c r="F473" s="234" t="s">
        <v>696</v>
      </c>
      <c r="G473" s="232"/>
      <c r="H473" s="233" t="s">
        <v>19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0" t="s">
        <v>141</v>
      </c>
      <c r="AU473" s="240" t="s">
        <v>81</v>
      </c>
      <c r="AV473" s="14" t="s">
        <v>79</v>
      </c>
      <c r="AW473" s="14" t="s">
        <v>33</v>
      </c>
      <c r="AX473" s="14" t="s">
        <v>71</v>
      </c>
      <c r="AY473" s="240" t="s">
        <v>126</v>
      </c>
    </row>
    <row r="474" s="13" customFormat="1">
      <c r="A474" s="13"/>
      <c r="B474" s="219"/>
      <c r="C474" s="220"/>
      <c r="D474" s="221" t="s">
        <v>141</v>
      </c>
      <c r="E474" s="222" t="s">
        <v>19</v>
      </c>
      <c r="F474" s="223" t="s">
        <v>697</v>
      </c>
      <c r="G474" s="220"/>
      <c r="H474" s="224">
        <v>125.31999999999999</v>
      </c>
      <c r="I474" s="225"/>
      <c r="J474" s="220"/>
      <c r="K474" s="220"/>
      <c r="L474" s="226"/>
      <c r="M474" s="227"/>
      <c r="N474" s="228"/>
      <c r="O474" s="228"/>
      <c r="P474" s="228"/>
      <c r="Q474" s="228"/>
      <c r="R474" s="228"/>
      <c r="S474" s="228"/>
      <c r="T474" s="22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0" t="s">
        <v>141</v>
      </c>
      <c r="AU474" s="230" t="s">
        <v>81</v>
      </c>
      <c r="AV474" s="13" t="s">
        <v>81</v>
      </c>
      <c r="AW474" s="13" t="s">
        <v>33</v>
      </c>
      <c r="AX474" s="13" t="s">
        <v>79</v>
      </c>
      <c r="AY474" s="230" t="s">
        <v>126</v>
      </c>
    </row>
    <row r="475" s="2" customFormat="1" ht="33" customHeight="1">
      <c r="A475" s="39"/>
      <c r="B475" s="40"/>
      <c r="C475" s="201" t="s">
        <v>698</v>
      </c>
      <c r="D475" s="201" t="s">
        <v>128</v>
      </c>
      <c r="E475" s="202" t="s">
        <v>699</v>
      </c>
      <c r="F475" s="203" t="s">
        <v>700</v>
      </c>
      <c r="G475" s="204" t="s">
        <v>136</v>
      </c>
      <c r="H475" s="205">
        <v>323.495</v>
      </c>
      <c r="I475" s="206"/>
      <c r="J475" s="207">
        <f>ROUND(I475*H475,2)</f>
        <v>0</v>
      </c>
      <c r="K475" s="203" t="s">
        <v>137</v>
      </c>
      <c r="L475" s="45"/>
      <c r="M475" s="208" t="s">
        <v>19</v>
      </c>
      <c r="N475" s="209" t="s">
        <v>42</v>
      </c>
      <c r="O475" s="85"/>
      <c r="P475" s="210">
        <f>O475*H475</f>
        <v>0</v>
      </c>
      <c r="Q475" s="210">
        <v>0.34499999999999997</v>
      </c>
      <c r="R475" s="210">
        <f>Q475*H475</f>
        <v>111.60577499999999</v>
      </c>
      <c r="S475" s="210">
        <v>0</v>
      </c>
      <c r="T475" s="21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2" t="s">
        <v>132</v>
      </c>
      <c r="AT475" s="212" t="s">
        <v>128</v>
      </c>
      <c r="AU475" s="212" t="s">
        <v>81</v>
      </c>
      <c r="AY475" s="18" t="s">
        <v>126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18" t="s">
        <v>79</v>
      </c>
      <c r="BK475" s="213">
        <f>ROUND(I475*H475,2)</f>
        <v>0</v>
      </c>
      <c r="BL475" s="18" t="s">
        <v>132</v>
      </c>
      <c r="BM475" s="212" t="s">
        <v>701</v>
      </c>
    </row>
    <row r="476" s="2" customFormat="1">
      <c r="A476" s="39"/>
      <c r="B476" s="40"/>
      <c r="C476" s="41"/>
      <c r="D476" s="214" t="s">
        <v>139</v>
      </c>
      <c r="E476" s="41"/>
      <c r="F476" s="215" t="s">
        <v>702</v>
      </c>
      <c r="G476" s="41"/>
      <c r="H476" s="41"/>
      <c r="I476" s="216"/>
      <c r="J476" s="41"/>
      <c r="K476" s="41"/>
      <c r="L476" s="45"/>
      <c r="M476" s="217"/>
      <c r="N476" s="218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139</v>
      </c>
      <c r="AU476" s="18" t="s">
        <v>81</v>
      </c>
    </row>
    <row r="477" s="14" customFormat="1">
      <c r="A477" s="14"/>
      <c r="B477" s="231"/>
      <c r="C477" s="232"/>
      <c r="D477" s="221" t="s">
        <v>141</v>
      </c>
      <c r="E477" s="233" t="s">
        <v>19</v>
      </c>
      <c r="F477" s="234" t="s">
        <v>696</v>
      </c>
      <c r="G477" s="232"/>
      <c r="H477" s="233" t="s">
        <v>19</v>
      </c>
      <c r="I477" s="235"/>
      <c r="J477" s="232"/>
      <c r="K477" s="232"/>
      <c r="L477" s="236"/>
      <c r="M477" s="237"/>
      <c r="N477" s="238"/>
      <c r="O477" s="238"/>
      <c r="P477" s="238"/>
      <c r="Q477" s="238"/>
      <c r="R477" s="238"/>
      <c r="S477" s="238"/>
      <c r="T477" s="23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0" t="s">
        <v>141</v>
      </c>
      <c r="AU477" s="240" t="s">
        <v>81</v>
      </c>
      <c r="AV477" s="14" t="s">
        <v>79</v>
      </c>
      <c r="AW477" s="14" t="s">
        <v>33</v>
      </c>
      <c r="AX477" s="14" t="s">
        <v>71</v>
      </c>
      <c r="AY477" s="240" t="s">
        <v>126</v>
      </c>
    </row>
    <row r="478" s="13" customFormat="1">
      <c r="A478" s="13"/>
      <c r="B478" s="219"/>
      <c r="C478" s="220"/>
      <c r="D478" s="221" t="s">
        <v>141</v>
      </c>
      <c r="E478" s="222" t="s">
        <v>19</v>
      </c>
      <c r="F478" s="223" t="s">
        <v>697</v>
      </c>
      <c r="G478" s="220"/>
      <c r="H478" s="224">
        <v>125.31999999999999</v>
      </c>
      <c r="I478" s="225"/>
      <c r="J478" s="220"/>
      <c r="K478" s="220"/>
      <c r="L478" s="226"/>
      <c r="M478" s="227"/>
      <c r="N478" s="228"/>
      <c r="O478" s="228"/>
      <c r="P478" s="228"/>
      <c r="Q478" s="228"/>
      <c r="R478" s="228"/>
      <c r="S478" s="228"/>
      <c r="T478" s="22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0" t="s">
        <v>141</v>
      </c>
      <c r="AU478" s="230" t="s">
        <v>81</v>
      </c>
      <c r="AV478" s="13" t="s">
        <v>81</v>
      </c>
      <c r="AW478" s="13" t="s">
        <v>33</v>
      </c>
      <c r="AX478" s="13" t="s">
        <v>71</v>
      </c>
      <c r="AY478" s="230" t="s">
        <v>126</v>
      </c>
    </row>
    <row r="479" s="14" customFormat="1">
      <c r="A479" s="14"/>
      <c r="B479" s="231"/>
      <c r="C479" s="232"/>
      <c r="D479" s="221" t="s">
        <v>141</v>
      </c>
      <c r="E479" s="233" t="s">
        <v>19</v>
      </c>
      <c r="F479" s="234" t="s">
        <v>703</v>
      </c>
      <c r="G479" s="232"/>
      <c r="H479" s="233" t="s">
        <v>19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0" t="s">
        <v>141</v>
      </c>
      <c r="AU479" s="240" t="s">
        <v>81</v>
      </c>
      <c r="AV479" s="14" t="s">
        <v>79</v>
      </c>
      <c r="AW479" s="14" t="s">
        <v>33</v>
      </c>
      <c r="AX479" s="14" t="s">
        <v>71</v>
      </c>
      <c r="AY479" s="240" t="s">
        <v>126</v>
      </c>
    </row>
    <row r="480" s="13" customFormat="1">
      <c r="A480" s="13"/>
      <c r="B480" s="219"/>
      <c r="C480" s="220"/>
      <c r="D480" s="221" t="s">
        <v>141</v>
      </c>
      <c r="E480" s="222" t="s">
        <v>19</v>
      </c>
      <c r="F480" s="223" t="s">
        <v>704</v>
      </c>
      <c r="G480" s="220"/>
      <c r="H480" s="224">
        <v>183.37000000000001</v>
      </c>
      <c r="I480" s="225"/>
      <c r="J480" s="220"/>
      <c r="K480" s="220"/>
      <c r="L480" s="226"/>
      <c r="M480" s="227"/>
      <c r="N480" s="228"/>
      <c r="O480" s="228"/>
      <c r="P480" s="228"/>
      <c r="Q480" s="228"/>
      <c r="R480" s="228"/>
      <c r="S480" s="228"/>
      <c r="T480" s="22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0" t="s">
        <v>141</v>
      </c>
      <c r="AU480" s="230" t="s">
        <v>81</v>
      </c>
      <c r="AV480" s="13" t="s">
        <v>81</v>
      </c>
      <c r="AW480" s="13" t="s">
        <v>33</v>
      </c>
      <c r="AX480" s="13" t="s">
        <v>71</v>
      </c>
      <c r="AY480" s="230" t="s">
        <v>126</v>
      </c>
    </row>
    <row r="481" s="14" customFormat="1">
      <c r="A481" s="14"/>
      <c r="B481" s="231"/>
      <c r="C481" s="232"/>
      <c r="D481" s="221" t="s">
        <v>141</v>
      </c>
      <c r="E481" s="233" t="s">
        <v>19</v>
      </c>
      <c r="F481" s="234" t="s">
        <v>705</v>
      </c>
      <c r="G481" s="232"/>
      <c r="H481" s="233" t="s">
        <v>19</v>
      </c>
      <c r="I481" s="235"/>
      <c r="J481" s="232"/>
      <c r="K481" s="232"/>
      <c r="L481" s="236"/>
      <c r="M481" s="237"/>
      <c r="N481" s="238"/>
      <c r="O481" s="238"/>
      <c r="P481" s="238"/>
      <c r="Q481" s="238"/>
      <c r="R481" s="238"/>
      <c r="S481" s="238"/>
      <c r="T481" s="23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0" t="s">
        <v>141</v>
      </c>
      <c r="AU481" s="240" t="s">
        <v>81</v>
      </c>
      <c r="AV481" s="14" t="s">
        <v>79</v>
      </c>
      <c r="AW481" s="14" t="s">
        <v>33</v>
      </c>
      <c r="AX481" s="14" t="s">
        <v>71</v>
      </c>
      <c r="AY481" s="240" t="s">
        <v>126</v>
      </c>
    </row>
    <row r="482" s="13" customFormat="1">
      <c r="A482" s="13"/>
      <c r="B482" s="219"/>
      <c r="C482" s="220"/>
      <c r="D482" s="221" t="s">
        <v>141</v>
      </c>
      <c r="E482" s="222" t="s">
        <v>19</v>
      </c>
      <c r="F482" s="223" t="s">
        <v>188</v>
      </c>
      <c r="G482" s="220"/>
      <c r="H482" s="224">
        <v>14.805</v>
      </c>
      <c r="I482" s="225"/>
      <c r="J482" s="220"/>
      <c r="K482" s="220"/>
      <c r="L482" s="226"/>
      <c r="M482" s="227"/>
      <c r="N482" s="228"/>
      <c r="O482" s="228"/>
      <c r="P482" s="228"/>
      <c r="Q482" s="228"/>
      <c r="R482" s="228"/>
      <c r="S482" s="228"/>
      <c r="T482" s="22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0" t="s">
        <v>141</v>
      </c>
      <c r="AU482" s="230" t="s">
        <v>81</v>
      </c>
      <c r="AV482" s="13" t="s">
        <v>81</v>
      </c>
      <c r="AW482" s="13" t="s">
        <v>33</v>
      </c>
      <c r="AX482" s="13" t="s">
        <v>71</v>
      </c>
      <c r="AY482" s="230" t="s">
        <v>126</v>
      </c>
    </row>
    <row r="483" s="15" customFormat="1">
      <c r="A483" s="15"/>
      <c r="B483" s="241"/>
      <c r="C483" s="242"/>
      <c r="D483" s="221" t="s">
        <v>141</v>
      </c>
      <c r="E483" s="243" t="s">
        <v>19</v>
      </c>
      <c r="F483" s="244" t="s">
        <v>172</v>
      </c>
      <c r="G483" s="242"/>
      <c r="H483" s="245">
        <v>323.495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1" t="s">
        <v>141</v>
      </c>
      <c r="AU483" s="251" t="s">
        <v>81</v>
      </c>
      <c r="AV483" s="15" t="s">
        <v>132</v>
      </c>
      <c r="AW483" s="15" t="s">
        <v>33</v>
      </c>
      <c r="AX483" s="15" t="s">
        <v>79</v>
      </c>
      <c r="AY483" s="251" t="s">
        <v>126</v>
      </c>
    </row>
    <row r="484" s="2" customFormat="1" ht="33" customHeight="1">
      <c r="A484" s="39"/>
      <c r="B484" s="40"/>
      <c r="C484" s="201" t="s">
        <v>706</v>
      </c>
      <c r="D484" s="201" t="s">
        <v>128</v>
      </c>
      <c r="E484" s="202" t="s">
        <v>707</v>
      </c>
      <c r="F484" s="203" t="s">
        <v>708</v>
      </c>
      <c r="G484" s="204" t="s">
        <v>136</v>
      </c>
      <c r="H484" s="205">
        <v>198.17500000000001</v>
      </c>
      <c r="I484" s="206"/>
      <c r="J484" s="207">
        <f>ROUND(I484*H484,2)</f>
        <v>0</v>
      </c>
      <c r="K484" s="203" t="s">
        <v>137</v>
      </c>
      <c r="L484" s="45"/>
      <c r="M484" s="208" t="s">
        <v>19</v>
      </c>
      <c r="N484" s="209" t="s">
        <v>42</v>
      </c>
      <c r="O484" s="85"/>
      <c r="P484" s="210">
        <f>O484*H484</f>
        <v>0</v>
      </c>
      <c r="Q484" s="210">
        <v>0.57499999999999996</v>
      </c>
      <c r="R484" s="210">
        <f>Q484*H484</f>
        <v>113.950625</v>
      </c>
      <c r="S484" s="210">
        <v>0</v>
      </c>
      <c r="T484" s="21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2" t="s">
        <v>132</v>
      </c>
      <c r="AT484" s="212" t="s">
        <v>128</v>
      </c>
      <c r="AU484" s="212" t="s">
        <v>81</v>
      </c>
      <c r="AY484" s="18" t="s">
        <v>126</v>
      </c>
      <c r="BE484" s="213">
        <f>IF(N484="základní",J484,0)</f>
        <v>0</v>
      </c>
      <c r="BF484" s="213">
        <f>IF(N484="snížená",J484,0)</f>
        <v>0</v>
      </c>
      <c r="BG484" s="213">
        <f>IF(N484="zákl. přenesená",J484,0)</f>
        <v>0</v>
      </c>
      <c r="BH484" s="213">
        <f>IF(N484="sníž. přenesená",J484,0)</f>
        <v>0</v>
      </c>
      <c r="BI484" s="213">
        <f>IF(N484="nulová",J484,0)</f>
        <v>0</v>
      </c>
      <c r="BJ484" s="18" t="s">
        <v>79</v>
      </c>
      <c r="BK484" s="213">
        <f>ROUND(I484*H484,2)</f>
        <v>0</v>
      </c>
      <c r="BL484" s="18" t="s">
        <v>132</v>
      </c>
      <c r="BM484" s="212" t="s">
        <v>709</v>
      </c>
    </row>
    <row r="485" s="2" customFormat="1">
      <c r="A485" s="39"/>
      <c r="B485" s="40"/>
      <c r="C485" s="41"/>
      <c r="D485" s="214" t="s">
        <v>139</v>
      </c>
      <c r="E485" s="41"/>
      <c r="F485" s="215" t="s">
        <v>710</v>
      </c>
      <c r="G485" s="41"/>
      <c r="H485" s="41"/>
      <c r="I485" s="216"/>
      <c r="J485" s="41"/>
      <c r="K485" s="41"/>
      <c r="L485" s="45"/>
      <c r="M485" s="217"/>
      <c r="N485" s="218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139</v>
      </c>
      <c r="AU485" s="18" t="s">
        <v>81</v>
      </c>
    </row>
    <row r="486" s="14" customFormat="1">
      <c r="A486" s="14"/>
      <c r="B486" s="231"/>
      <c r="C486" s="232"/>
      <c r="D486" s="221" t="s">
        <v>141</v>
      </c>
      <c r="E486" s="233" t="s">
        <v>19</v>
      </c>
      <c r="F486" s="234" t="s">
        <v>703</v>
      </c>
      <c r="G486" s="232"/>
      <c r="H486" s="233" t="s">
        <v>19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0" t="s">
        <v>141</v>
      </c>
      <c r="AU486" s="240" t="s">
        <v>81</v>
      </c>
      <c r="AV486" s="14" t="s">
        <v>79</v>
      </c>
      <c r="AW486" s="14" t="s">
        <v>33</v>
      </c>
      <c r="AX486" s="14" t="s">
        <v>71</v>
      </c>
      <c r="AY486" s="240" t="s">
        <v>126</v>
      </c>
    </row>
    <row r="487" s="13" customFormat="1">
      <c r="A487" s="13"/>
      <c r="B487" s="219"/>
      <c r="C487" s="220"/>
      <c r="D487" s="221" t="s">
        <v>141</v>
      </c>
      <c r="E487" s="222" t="s">
        <v>19</v>
      </c>
      <c r="F487" s="223" t="s">
        <v>704</v>
      </c>
      <c r="G487" s="220"/>
      <c r="H487" s="224">
        <v>183.37000000000001</v>
      </c>
      <c r="I487" s="225"/>
      <c r="J487" s="220"/>
      <c r="K487" s="220"/>
      <c r="L487" s="226"/>
      <c r="M487" s="227"/>
      <c r="N487" s="228"/>
      <c r="O487" s="228"/>
      <c r="P487" s="228"/>
      <c r="Q487" s="228"/>
      <c r="R487" s="228"/>
      <c r="S487" s="228"/>
      <c r="T487" s="22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0" t="s">
        <v>141</v>
      </c>
      <c r="AU487" s="230" t="s">
        <v>81</v>
      </c>
      <c r="AV487" s="13" t="s">
        <v>81</v>
      </c>
      <c r="AW487" s="13" t="s">
        <v>33</v>
      </c>
      <c r="AX487" s="13" t="s">
        <v>71</v>
      </c>
      <c r="AY487" s="230" t="s">
        <v>126</v>
      </c>
    </row>
    <row r="488" s="14" customFormat="1">
      <c r="A488" s="14"/>
      <c r="B488" s="231"/>
      <c r="C488" s="232"/>
      <c r="D488" s="221" t="s">
        <v>141</v>
      </c>
      <c r="E488" s="233" t="s">
        <v>19</v>
      </c>
      <c r="F488" s="234" t="s">
        <v>705</v>
      </c>
      <c r="G488" s="232"/>
      <c r="H488" s="233" t="s">
        <v>19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0" t="s">
        <v>141</v>
      </c>
      <c r="AU488" s="240" t="s">
        <v>81</v>
      </c>
      <c r="AV488" s="14" t="s">
        <v>79</v>
      </c>
      <c r="AW488" s="14" t="s">
        <v>33</v>
      </c>
      <c r="AX488" s="14" t="s">
        <v>71</v>
      </c>
      <c r="AY488" s="240" t="s">
        <v>126</v>
      </c>
    </row>
    <row r="489" s="13" customFormat="1">
      <c r="A489" s="13"/>
      <c r="B489" s="219"/>
      <c r="C489" s="220"/>
      <c r="D489" s="221" t="s">
        <v>141</v>
      </c>
      <c r="E489" s="222" t="s">
        <v>19</v>
      </c>
      <c r="F489" s="223" t="s">
        <v>188</v>
      </c>
      <c r="G489" s="220"/>
      <c r="H489" s="224">
        <v>14.805</v>
      </c>
      <c r="I489" s="225"/>
      <c r="J489" s="220"/>
      <c r="K489" s="220"/>
      <c r="L489" s="226"/>
      <c r="M489" s="227"/>
      <c r="N489" s="228"/>
      <c r="O489" s="228"/>
      <c r="P489" s="228"/>
      <c r="Q489" s="228"/>
      <c r="R489" s="228"/>
      <c r="S489" s="228"/>
      <c r="T489" s="22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0" t="s">
        <v>141</v>
      </c>
      <c r="AU489" s="230" t="s">
        <v>81</v>
      </c>
      <c r="AV489" s="13" t="s">
        <v>81</v>
      </c>
      <c r="AW489" s="13" t="s">
        <v>33</v>
      </c>
      <c r="AX489" s="13" t="s">
        <v>71</v>
      </c>
      <c r="AY489" s="230" t="s">
        <v>126</v>
      </c>
    </row>
    <row r="490" s="15" customFormat="1">
      <c r="A490" s="15"/>
      <c r="B490" s="241"/>
      <c r="C490" s="242"/>
      <c r="D490" s="221" t="s">
        <v>141</v>
      </c>
      <c r="E490" s="243" t="s">
        <v>19</v>
      </c>
      <c r="F490" s="244" t="s">
        <v>172</v>
      </c>
      <c r="G490" s="242"/>
      <c r="H490" s="245">
        <v>198.17500000000001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1" t="s">
        <v>141</v>
      </c>
      <c r="AU490" s="251" t="s">
        <v>81</v>
      </c>
      <c r="AV490" s="15" t="s">
        <v>132</v>
      </c>
      <c r="AW490" s="15" t="s">
        <v>33</v>
      </c>
      <c r="AX490" s="15" t="s">
        <v>79</v>
      </c>
      <c r="AY490" s="251" t="s">
        <v>126</v>
      </c>
    </row>
    <row r="491" s="2" customFormat="1" ht="55.5" customHeight="1">
      <c r="A491" s="39"/>
      <c r="B491" s="40"/>
      <c r="C491" s="201" t="s">
        <v>711</v>
      </c>
      <c r="D491" s="201" t="s">
        <v>128</v>
      </c>
      <c r="E491" s="202" t="s">
        <v>712</v>
      </c>
      <c r="F491" s="203" t="s">
        <v>713</v>
      </c>
      <c r="G491" s="204" t="s">
        <v>136</v>
      </c>
      <c r="H491" s="205">
        <v>100.145</v>
      </c>
      <c r="I491" s="206"/>
      <c r="J491" s="207">
        <f>ROUND(I491*H491,2)</f>
        <v>0</v>
      </c>
      <c r="K491" s="203" t="s">
        <v>137</v>
      </c>
      <c r="L491" s="45"/>
      <c r="M491" s="208" t="s">
        <v>19</v>
      </c>
      <c r="N491" s="209" t="s">
        <v>42</v>
      </c>
      <c r="O491" s="85"/>
      <c r="P491" s="210">
        <f>O491*H491</f>
        <v>0</v>
      </c>
      <c r="Q491" s="210">
        <v>0.1837</v>
      </c>
      <c r="R491" s="210">
        <f>Q491*H491</f>
        <v>18.3966365</v>
      </c>
      <c r="S491" s="210">
        <v>0</v>
      </c>
      <c r="T491" s="21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2" t="s">
        <v>132</v>
      </c>
      <c r="AT491" s="212" t="s">
        <v>128</v>
      </c>
      <c r="AU491" s="212" t="s">
        <v>81</v>
      </c>
      <c r="AY491" s="18" t="s">
        <v>126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18" t="s">
        <v>79</v>
      </c>
      <c r="BK491" s="213">
        <f>ROUND(I491*H491,2)</f>
        <v>0</v>
      </c>
      <c r="BL491" s="18" t="s">
        <v>132</v>
      </c>
      <c r="BM491" s="212" t="s">
        <v>714</v>
      </c>
    </row>
    <row r="492" s="2" customFormat="1">
      <c r="A492" s="39"/>
      <c r="B492" s="40"/>
      <c r="C492" s="41"/>
      <c r="D492" s="214" t="s">
        <v>139</v>
      </c>
      <c r="E492" s="41"/>
      <c r="F492" s="215" t="s">
        <v>715</v>
      </c>
      <c r="G492" s="41"/>
      <c r="H492" s="41"/>
      <c r="I492" s="216"/>
      <c r="J492" s="41"/>
      <c r="K492" s="41"/>
      <c r="L492" s="45"/>
      <c r="M492" s="217"/>
      <c r="N492" s="218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139</v>
      </c>
      <c r="AU492" s="18" t="s">
        <v>81</v>
      </c>
    </row>
    <row r="493" s="14" customFormat="1">
      <c r="A493" s="14"/>
      <c r="B493" s="231"/>
      <c r="C493" s="232"/>
      <c r="D493" s="221" t="s">
        <v>141</v>
      </c>
      <c r="E493" s="233" t="s">
        <v>19</v>
      </c>
      <c r="F493" s="234" t="s">
        <v>716</v>
      </c>
      <c r="G493" s="232"/>
      <c r="H493" s="233" t="s">
        <v>19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0" t="s">
        <v>141</v>
      </c>
      <c r="AU493" s="240" t="s">
        <v>81</v>
      </c>
      <c r="AV493" s="14" t="s">
        <v>79</v>
      </c>
      <c r="AW493" s="14" t="s">
        <v>33</v>
      </c>
      <c r="AX493" s="14" t="s">
        <v>71</v>
      </c>
      <c r="AY493" s="240" t="s">
        <v>126</v>
      </c>
    </row>
    <row r="494" s="13" customFormat="1">
      <c r="A494" s="13"/>
      <c r="B494" s="219"/>
      <c r="C494" s="220"/>
      <c r="D494" s="221" t="s">
        <v>141</v>
      </c>
      <c r="E494" s="222" t="s">
        <v>19</v>
      </c>
      <c r="F494" s="223" t="s">
        <v>717</v>
      </c>
      <c r="G494" s="220"/>
      <c r="H494" s="224">
        <v>85.340000000000003</v>
      </c>
      <c r="I494" s="225"/>
      <c r="J494" s="220"/>
      <c r="K494" s="220"/>
      <c r="L494" s="226"/>
      <c r="M494" s="227"/>
      <c r="N494" s="228"/>
      <c r="O494" s="228"/>
      <c r="P494" s="228"/>
      <c r="Q494" s="228"/>
      <c r="R494" s="228"/>
      <c r="S494" s="228"/>
      <c r="T494" s="22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0" t="s">
        <v>141</v>
      </c>
      <c r="AU494" s="230" t="s">
        <v>81</v>
      </c>
      <c r="AV494" s="13" t="s">
        <v>81</v>
      </c>
      <c r="AW494" s="13" t="s">
        <v>33</v>
      </c>
      <c r="AX494" s="13" t="s">
        <v>71</v>
      </c>
      <c r="AY494" s="230" t="s">
        <v>126</v>
      </c>
    </row>
    <row r="495" s="14" customFormat="1">
      <c r="A495" s="14"/>
      <c r="B495" s="231"/>
      <c r="C495" s="232"/>
      <c r="D495" s="221" t="s">
        <v>141</v>
      </c>
      <c r="E495" s="233" t="s">
        <v>19</v>
      </c>
      <c r="F495" s="234" t="s">
        <v>705</v>
      </c>
      <c r="G495" s="232"/>
      <c r="H495" s="233" t="s">
        <v>19</v>
      </c>
      <c r="I495" s="235"/>
      <c r="J495" s="232"/>
      <c r="K495" s="232"/>
      <c r="L495" s="236"/>
      <c r="M495" s="237"/>
      <c r="N495" s="238"/>
      <c r="O495" s="238"/>
      <c r="P495" s="238"/>
      <c r="Q495" s="238"/>
      <c r="R495" s="238"/>
      <c r="S495" s="238"/>
      <c r="T495" s="23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0" t="s">
        <v>141</v>
      </c>
      <c r="AU495" s="240" t="s">
        <v>81</v>
      </c>
      <c r="AV495" s="14" t="s">
        <v>79</v>
      </c>
      <c r="AW495" s="14" t="s">
        <v>33</v>
      </c>
      <c r="AX495" s="14" t="s">
        <v>71</v>
      </c>
      <c r="AY495" s="240" t="s">
        <v>126</v>
      </c>
    </row>
    <row r="496" s="13" customFormat="1">
      <c r="A496" s="13"/>
      <c r="B496" s="219"/>
      <c r="C496" s="220"/>
      <c r="D496" s="221" t="s">
        <v>141</v>
      </c>
      <c r="E496" s="222" t="s">
        <v>19</v>
      </c>
      <c r="F496" s="223" t="s">
        <v>188</v>
      </c>
      <c r="G496" s="220"/>
      <c r="H496" s="224">
        <v>14.805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0" t="s">
        <v>141</v>
      </c>
      <c r="AU496" s="230" t="s">
        <v>81</v>
      </c>
      <c r="AV496" s="13" t="s">
        <v>81</v>
      </c>
      <c r="AW496" s="13" t="s">
        <v>33</v>
      </c>
      <c r="AX496" s="13" t="s">
        <v>71</v>
      </c>
      <c r="AY496" s="230" t="s">
        <v>126</v>
      </c>
    </row>
    <row r="497" s="15" customFormat="1">
      <c r="A497" s="15"/>
      <c r="B497" s="241"/>
      <c r="C497" s="242"/>
      <c r="D497" s="221" t="s">
        <v>141</v>
      </c>
      <c r="E497" s="243" t="s">
        <v>19</v>
      </c>
      <c r="F497" s="244" t="s">
        <v>172</v>
      </c>
      <c r="G497" s="242"/>
      <c r="H497" s="245">
        <v>100.145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1" t="s">
        <v>141</v>
      </c>
      <c r="AU497" s="251" t="s">
        <v>81</v>
      </c>
      <c r="AV497" s="15" t="s">
        <v>132</v>
      </c>
      <c r="AW497" s="15" t="s">
        <v>33</v>
      </c>
      <c r="AX497" s="15" t="s">
        <v>79</v>
      </c>
      <c r="AY497" s="251" t="s">
        <v>126</v>
      </c>
    </row>
    <row r="498" s="2" customFormat="1" ht="24.15" customHeight="1">
      <c r="A498" s="39"/>
      <c r="B498" s="40"/>
      <c r="C498" s="253" t="s">
        <v>718</v>
      </c>
      <c r="D498" s="253" t="s">
        <v>355</v>
      </c>
      <c r="E498" s="254" t="s">
        <v>719</v>
      </c>
      <c r="F498" s="255" t="s">
        <v>720</v>
      </c>
      <c r="G498" s="256" t="s">
        <v>136</v>
      </c>
      <c r="H498" s="257">
        <v>103.149</v>
      </c>
      <c r="I498" s="258"/>
      <c r="J498" s="259">
        <f>ROUND(I498*H498,2)</f>
        <v>0</v>
      </c>
      <c r="K498" s="255" t="s">
        <v>137</v>
      </c>
      <c r="L498" s="260"/>
      <c r="M498" s="261" t="s">
        <v>19</v>
      </c>
      <c r="N498" s="262" t="s">
        <v>42</v>
      </c>
      <c r="O498" s="85"/>
      <c r="P498" s="210">
        <f>O498*H498</f>
        <v>0</v>
      </c>
      <c r="Q498" s="210">
        <v>0.222</v>
      </c>
      <c r="R498" s="210">
        <f>Q498*H498</f>
        <v>22.899077999999999</v>
      </c>
      <c r="S498" s="210">
        <v>0</v>
      </c>
      <c r="T498" s="21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2" t="s">
        <v>173</v>
      </c>
      <c r="AT498" s="212" t="s">
        <v>355</v>
      </c>
      <c r="AU498" s="212" t="s">
        <v>81</v>
      </c>
      <c r="AY498" s="18" t="s">
        <v>126</v>
      </c>
      <c r="BE498" s="213">
        <f>IF(N498="základní",J498,0)</f>
        <v>0</v>
      </c>
      <c r="BF498" s="213">
        <f>IF(N498="snížená",J498,0)</f>
        <v>0</v>
      </c>
      <c r="BG498" s="213">
        <f>IF(N498="zákl. přenesená",J498,0)</f>
        <v>0</v>
      </c>
      <c r="BH498" s="213">
        <f>IF(N498="sníž. přenesená",J498,0)</f>
        <v>0</v>
      </c>
      <c r="BI498" s="213">
        <f>IF(N498="nulová",J498,0)</f>
        <v>0</v>
      </c>
      <c r="BJ498" s="18" t="s">
        <v>79</v>
      </c>
      <c r="BK498" s="213">
        <f>ROUND(I498*H498,2)</f>
        <v>0</v>
      </c>
      <c r="BL498" s="18" t="s">
        <v>132</v>
      </c>
      <c r="BM498" s="212" t="s">
        <v>721</v>
      </c>
    </row>
    <row r="499" s="13" customFormat="1">
      <c r="A499" s="13"/>
      <c r="B499" s="219"/>
      <c r="C499" s="220"/>
      <c r="D499" s="221" t="s">
        <v>141</v>
      </c>
      <c r="E499" s="222" t="s">
        <v>19</v>
      </c>
      <c r="F499" s="223" t="s">
        <v>722</v>
      </c>
      <c r="G499" s="220"/>
      <c r="H499" s="224">
        <v>103.149</v>
      </c>
      <c r="I499" s="225"/>
      <c r="J499" s="220"/>
      <c r="K499" s="220"/>
      <c r="L499" s="226"/>
      <c r="M499" s="227"/>
      <c r="N499" s="228"/>
      <c r="O499" s="228"/>
      <c r="P499" s="228"/>
      <c r="Q499" s="228"/>
      <c r="R499" s="228"/>
      <c r="S499" s="228"/>
      <c r="T499" s="22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0" t="s">
        <v>141</v>
      </c>
      <c r="AU499" s="230" t="s">
        <v>81</v>
      </c>
      <c r="AV499" s="13" t="s">
        <v>81</v>
      </c>
      <c r="AW499" s="13" t="s">
        <v>33</v>
      </c>
      <c r="AX499" s="13" t="s">
        <v>79</v>
      </c>
      <c r="AY499" s="230" t="s">
        <v>126</v>
      </c>
    </row>
    <row r="500" s="2" customFormat="1" ht="55.5" customHeight="1">
      <c r="A500" s="39"/>
      <c r="B500" s="40"/>
      <c r="C500" s="201" t="s">
        <v>723</v>
      </c>
      <c r="D500" s="201" t="s">
        <v>128</v>
      </c>
      <c r="E500" s="202" t="s">
        <v>724</v>
      </c>
      <c r="F500" s="203" t="s">
        <v>725</v>
      </c>
      <c r="G500" s="204" t="s">
        <v>136</v>
      </c>
      <c r="H500" s="205">
        <v>214.59</v>
      </c>
      <c r="I500" s="206"/>
      <c r="J500" s="207">
        <f>ROUND(I500*H500,2)</f>
        <v>0</v>
      </c>
      <c r="K500" s="203" t="s">
        <v>137</v>
      </c>
      <c r="L500" s="45"/>
      <c r="M500" s="208" t="s">
        <v>19</v>
      </c>
      <c r="N500" s="209" t="s">
        <v>42</v>
      </c>
      <c r="O500" s="85"/>
      <c r="P500" s="210">
        <f>O500*H500</f>
        <v>0</v>
      </c>
      <c r="Q500" s="210">
        <v>0.1837</v>
      </c>
      <c r="R500" s="210">
        <f>Q500*H500</f>
        <v>39.420183000000002</v>
      </c>
      <c r="S500" s="210">
        <v>0</v>
      </c>
      <c r="T500" s="21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2" t="s">
        <v>132</v>
      </c>
      <c r="AT500" s="212" t="s">
        <v>128</v>
      </c>
      <c r="AU500" s="212" t="s">
        <v>81</v>
      </c>
      <c r="AY500" s="18" t="s">
        <v>126</v>
      </c>
      <c r="BE500" s="213">
        <f>IF(N500="základní",J500,0)</f>
        <v>0</v>
      </c>
      <c r="BF500" s="213">
        <f>IF(N500="snížená",J500,0)</f>
        <v>0</v>
      </c>
      <c r="BG500" s="213">
        <f>IF(N500="zákl. přenesená",J500,0)</f>
        <v>0</v>
      </c>
      <c r="BH500" s="213">
        <f>IF(N500="sníž. přenesená",J500,0)</f>
        <v>0</v>
      </c>
      <c r="BI500" s="213">
        <f>IF(N500="nulová",J500,0)</f>
        <v>0</v>
      </c>
      <c r="BJ500" s="18" t="s">
        <v>79</v>
      </c>
      <c r="BK500" s="213">
        <f>ROUND(I500*H500,2)</f>
        <v>0</v>
      </c>
      <c r="BL500" s="18" t="s">
        <v>132</v>
      </c>
      <c r="BM500" s="212" t="s">
        <v>726</v>
      </c>
    </row>
    <row r="501" s="2" customFormat="1">
      <c r="A501" s="39"/>
      <c r="B501" s="40"/>
      <c r="C501" s="41"/>
      <c r="D501" s="214" t="s">
        <v>139</v>
      </c>
      <c r="E501" s="41"/>
      <c r="F501" s="215" t="s">
        <v>727</v>
      </c>
      <c r="G501" s="41"/>
      <c r="H501" s="41"/>
      <c r="I501" s="216"/>
      <c r="J501" s="41"/>
      <c r="K501" s="41"/>
      <c r="L501" s="45"/>
      <c r="M501" s="217"/>
      <c r="N501" s="218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139</v>
      </c>
      <c r="AU501" s="18" t="s">
        <v>81</v>
      </c>
    </row>
    <row r="502" s="2" customFormat="1">
      <c r="A502" s="39"/>
      <c r="B502" s="40"/>
      <c r="C502" s="41"/>
      <c r="D502" s="221" t="s">
        <v>183</v>
      </c>
      <c r="E502" s="41"/>
      <c r="F502" s="252" t="s">
        <v>728</v>
      </c>
      <c r="G502" s="41"/>
      <c r="H502" s="41"/>
      <c r="I502" s="216"/>
      <c r="J502" s="41"/>
      <c r="K502" s="41"/>
      <c r="L502" s="45"/>
      <c r="M502" s="217"/>
      <c r="N502" s="218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183</v>
      </c>
      <c r="AU502" s="18" t="s">
        <v>81</v>
      </c>
    </row>
    <row r="503" s="14" customFormat="1">
      <c r="A503" s="14"/>
      <c r="B503" s="231"/>
      <c r="C503" s="232"/>
      <c r="D503" s="221" t="s">
        <v>141</v>
      </c>
      <c r="E503" s="233" t="s">
        <v>19</v>
      </c>
      <c r="F503" s="234" t="s">
        <v>729</v>
      </c>
      <c r="G503" s="232"/>
      <c r="H503" s="233" t="s">
        <v>19</v>
      </c>
      <c r="I503" s="235"/>
      <c r="J503" s="232"/>
      <c r="K503" s="232"/>
      <c r="L503" s="236"/>
      <c r="M503" s="237"/>
      <c r="N503" s="238"/>
      <c r="O503" s="238"/>
      <c r="P503" s="238"/>
      <c r="Q503" s="238"/>
      <c r="R503" s="238"/>
      <c r="S503" s="238"/>
      <c r="T503" s="23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0" t="s">
        <v>141</v>
      </c>
      <c r="AU503" s="240" t="s">
        <v>81</v>
      </c>
      <c r="AV503" s="14" t="s">
        <v>79</v>
      </c>
      <c r="AW503" s="14" t="s">
        <v>33</v>
      </c>
      <c r="AX503" s="14" t="s">
        <v>71</v>
      </c>
      <c r="AY503" s="240" t="s">
        <v>126</v>
      </c>
    </row>
    <row r="504" s="13" customFormat="1">
      <c r="A504" s="13"/>
      <c r="B504" s="219"/>
      <c r="C504" s="220"/>
      <c r="D504" s="221" t="s">
        <v>141</v>
      </c>
      <c r="E504" s="222" t="s">
        <v>19</v>
      </c>
      <c r="F504" s="223" t="s">
        <v>730</v>
      </c>
      <c r="G504" s="220"/>
      <c r="H504" s="224">
        <v>214.59</v>
      </c>
      <c r="I504" s="225"/>
      <c r="J504" s="220"/>
      <c r="K504" s="220"/>
      <c r="L504" s="226"/>
      <c r="M504" s="227"/>
      <c r="N504" s="228"/>
      <c r="O504" s="228"/>
      <c r="P504" s="228"/>
      <c r="Q504" s="228"/>
      <c r="R504" s="228"/>
      <c r="S504" s="228"/>
      <c r="T504" s="22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0" t="s">
        <v>141</v>
      </c>
      <c r="AU504" s="230" t="s">
        <v>81</v>
      </c>
      <c r="AV504" s="13" t="s">
        <v>81</v>
      </c>
      <c r="AW504" s="13" t="s">
        <v>33</v>
      </c>
      <c r="AX504" s="13" t="s">
        <v>71</v>
      </c>
      <c r="AY504" s="230" t="s">
        <v>126</v>
      </c>
    </row>
    <row r="505" s="15" customFormat="1">
      <c r="A505" s="15"/>
      <c r="B505" s="241"/>
      <c r="C505" s="242"/>
      <c r="D505" s="221" t="s">
        <v>141</v>
      </c>
      <c r="E505" s="243" t="s">
        <v>19</v>
      </c>
      <c r="F505" s="244" t="s">
        <v>172</v>
      </c>
      <c r="G505" s="242"/>
      <c r="H505" s="245">
        <v>214.59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1" t="s">
        <v>141</v>
      </c>
      <c r="AU505" s="251" t="s">
        <v>81</v>
      </c>
      <c r="AV505" s="15" t="s">
        <v>132</v>
      </c>
      <c r="AW505" s="15" t="s">
        <v>33</v>
      </c>
      <c r="AX505" s="15" t="s">
        <v>79</v>
      </c>
      <c r="AY505" s="251" t="s">
        <v>126</v>
      </c>
    </row>
    <row r="506" s="2" customFormat="1" ht="24.15" customHeight="1">
      <c r="A506" s="39"/>
      <c r="B506" s="40"/>
      <c r="C506" s="253" t="s">
        <v>731</v>
      </c>
      <c r="D506" s="253" t="s">
        <v>355</v>
      </c>
      <c r="E506" s="254" t="s">
        <v>732</v>
      </c>
      <c r="F506" s="255" t="s">
        <v>733</v>
      </c>
      <c r="G506" s="256" t="s">
        <v>136</v>
      </c>
      <c r="H506" s="257">
        <v>221.02799999999999</v>
      </c>
      <c r="I506" s="258"/>
      <c r="J506" s="259">
        <f>ROUND(I506*H506,2)</f>
        <v>0</v>
      </c>
      <c r="K506" s="255" t="s">
        <v>137</v>
      </c>
      <c r="L506" s="260"/>
      <c r="M506" s="261" t="s">
        <v>19</v>
      </c>
      <c r="N506" s="262" t="s">
        <v>42</v>
      </c>
      <c r="O506" s="85"/>
      <c r="P506" s="210">
        <f>O506*H506</f>
        <v>0</v>
      </c>
      <c r="Q506" s="210">
        <v>0.11799999999999999</v>
      </c>
      <c r="R506" s="210">
        <f>Q506*H506</f>
        <v>26.081303999999999</v>
      </c>
      <c r="S506" s="210">
        <v>0</v>
      </c>
      <c r="T506" s="21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2" t="s">
        <v>173</v>
      </c>
      <c r="AT506" s="212" t="s">
        <v>355</v>
      </c>
      <c r="AU506" s="212" t="s">
        <v>81</v>
      </c>
      <c r="AY506" s="18" t="s">
        <v>126</v>
      </c>
      <c r="BE506" s="213">
        <f>IF(N506="základní",J506,0)</f>
        <v>0</v>
      </c>
      <c r="BF506" s="213">
        <f>IF(N506="snížená",J506,0)</f>
        <v>0</v>
      </c>
      <c r="BG506" s="213">
        <f>IF(N506="zákl. přenesená",J506,0)</f>
        <v>0</v>
      </c>
      <c r="BH506" s="213">
        <f>IF(N506="sníž. přenesená",J506,0)</f>
        <v>0</v>
      </c>
      <c r="BI506" s="213">
        <f>IF(N506="nulová",J506,0)</f>
        <v>0</v>
      </c>
      <c r="BJ506" s="18" t="s">
        <v>79</v>
      </c>
      <c r="BK506" s="213">
        <f>ROUND(I506*H506,2)</f>
        <v>0</v>
      </c>
      <c r="BL506" s="18" t="s">
        <v>132</v>
      </c>
      <c r="BM506" s="212" t="s">
        <v>734</v>
      </c>
    </row>
    <row r="507" s="13" customFormat="1">
      <c r="A507" s="13"/>
      <c r="B507" s="219"/>
      <c r="C507" s="220"/>
      <c r="D507" s="221" t="s">
        <v>141</v>
      </c>
      <c r="E507" s="222" t="s">
        <v>19</v>
      </c>
      <c r="F507" s="223" t="s">
        <v>735</v>
      </c>
      <c r="G507" s="220"/>
      <c r="H507" s="224">
        <v>221.02799999999999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141</v>
      </c>
      <c r="AU507" s="230" t="s">
        <v>81</v>
      </c>
      <c r="AV507" s="13" t="s">
        <v>81</v>
      </c>
      <c r="AW507" s="13" t="s">
        <v>33</v>
      </c>
      <c r="AX507" s="13" t="s">
        <v>79</v>
      </c>
      <c r="AY507" s="230" t="s">
        <v>126</v>
      </c>
    </row>
    <row r="508" s="12" customFormat="1" ht="22.8" customHeight="1">
      <c r="A508" s="12"/>
      <c r="B508" s="185"/>
      <c r="C508" s="186"/>
      <c r="D508" s="187" t="s">
        <v>70</v>
      </c>
      <c r="E508" s="199" t="s">
        <v>159</v>
      </c>
      <c r="F508" s="199" t="s">
        <v>736</v>
      </c>
      <c r="G508" s="186"/>
      <c r="H508" s="186"/>
      <c r="I508" s="189"/>
      <c r="J508" s="200">
        <f>BK508</f>
        <v>0</v>
      </c>
      <c r="K508" s="186"/>
      <c r="L508" s="191"/>
      <c r="M508" s="192"/>
      <c r="N508" s="193"/>
      <c r="O508" s="193"/>
      <c r="P508" s="194">
        <f>SUM(P509:P542)</f>
        <v>0</v>
      </c>
      <c r="Q508" s="193"/>
      <c r="R508" s="194">
        <f>SUM(R509:R542)</f>
        <v>3.0201225699999994</v>
      </c>
      <c r="S508" s="193"/>
      <c r="T508" s="195">
        <f>SUM(T509:T542)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96" t="s">
        <v>79</v>
      </c>
      <c r="AT508" s="197" t="s">
        <v>70</v>
      </c>
      <c r="AU508" s="197" t="s">
        <v>79</v>
      </c>
      <c r="AY508" s="196" t="s">
        <v>126</v>
      </c>
      <c r="BK508" s="198">
        <f>SUM(BK509:BK542)</f>
        <v>0</v>
      </c>
    </row>
    <row r="509" s="2" customFormat="1" ht="33" customHeight="1">
      <c r="A509" s="39"/>
      <c r="B509" s="40"/>
      <c r="C509" s="201" t="s">
        <v>737</v>
      </c>
      <c r="D509" s="201" t="s">
        <v>128</v>
      </c>
      <c r="E509" s="202" t="s">
        <v>738</v>
      </c>
      <c r="F509" s="203" t="s">
        <v>739</v>
      </c>
      <c r="G509" s="204" t="s">
        <v>242</v>
      </c>
      <c r="H509" s="205">
        <v>2</v>
      </c>
      <c r="I509" s="206"/>
      <c r="J509" s="207">
        <f>ROUND(I509*H509,2)</f>
        <v>0</v>
      </c>
      <c r="K509" s="203" t="s">
        <v>137</v>
      </c>
      <c r="L509" s="45"/>
      <c r="M509" s="208" t="s">
        <v>19</v>
      </c>
      <c r="N509" s="209" t="s">
        <v>42</v>
      </c>
      <c r="O509" s="85"/>
      <c r="P509" s="210">
        <f>O509*H509</f>
        <v>0</v>
      </c>
      <c r="Q509" s="210">
        <v>0.0511</v>
      </c>
      <c r="R509" s="210">
        <f>Q509*H509</f>
        <v>0.1022</v>
      </c>
      <c r="S509" s="210">
        <v>0</v>
      </c>
      <c r="T509" s="21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2" t="s">
        <v>132</v>
      </c>
      <c r="AT509" s="212" t="s">
        <v>128</v>
      </c>
      <c r="AU509" s="212" t="s">
        <v>81</v>
      </c>
      <c r="AY509" s="18" t="s">
        <v>126</v>
      </c>
      <c r="BE509" s="213">
        <f>IF(N509="základní",J509,0)</f>
        <v>0</v>
      </c>
      <c r="BF509" s="213">
        <f>IF(N509="snížená",J509,0)</f>
        <v>0</v>
      </c>
      <c r="BG509" s="213">
        <f>IF(N509="zákl. přenesená",J509,0)</f>
        <v>0</v>
      </c>
      <c r="BH509" s="213">
        <f>IF(N509="sníž. přenesená",J509,0)</f>
        <v>0</v>
      </c>
      <c r="BI509" s="213">
        <f>IF(N509="nulová",J509,0)</f>
        <v>0</v>
      </c>
      <c r="BJ509" s="18" t="s">
        <v>79</v>
      </c>
      <c r="BK509" s="213">
        <f>ROUND(I509*H509,2)</f>
        <v>0</v>
      </c>
      <c r="BL509" s="18" t="s">
        <v>132</v>
      </c>
      <c r="BM509" s="212" t="s">
        <v>740</v>
      </c>
    </row>
    <row r="510" s="2" customFormat="1">
      <c r="A510" s="39"/>
      <c r="B510" s="40"/>
      <c r="C510" s="41"/>
      <c r="D510" s="214" t="s">
        <v>139</v>
      </c>
      <c r="E510" s="41"/>
      <c r="F510" s="215" t="s">
        <v>741</v>
      </c>
      <c r="G510" s="41"/>
      <c r="H510" s="41"/>
      <c r="I510" s="216"/>
      <c r="J510" s="41"/>
      <c r="K510" s="41"/>
      <c r="L510" s="45"/>
      <c r="M510" s="217"/>
      <c r="N510" s="218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139</v>
      </c>
      <c r="AU510" s="18" t="s">
        <v>81</v>
      </c>
    </row>
    <row r="511" s="14" customFormat="1">
      <c r="A511" s="14"/>
      <c r="B511" s="231"/>
      <c r="C511" s="232"/>
      <c r="D511" s="221" t="s">
        <v>141</v>
      </c>
      <c r="E511" s="233" t="s">
        <v>19</v>
      </c>
      <c r="F511" s="234" t="s">
        <v>742</v>
      </c>
      <c r="G511" s="232"/>
      <c r="H511" s="233" t="s">
        <v>19</v>
      </c>
      <c r="I511" s="235"/>
      <c r="J511" s="232"/>
      <c r="K511" s="232"/>
      <c r="L511" s="236"/>
      <c r="M511" s="237"/>
      <c r="N511" s="238"/>
      <c r="O511" s="238"/>
      <c r="P511" s="238"/>
      <c r="Q511" s="238"/>
      <c r="R511" s="238"/>
      <c r="S511" s="238"/>
      <c r="T511" s="23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0" t="s">
        <v>141</v>
      </c>
      <c r="AU511" s="240" t="s">
        <v>81</v>
      </c>
      <c r="AV511" s="14" t="s">
        <v>79</v>
      </c>
      <c r="AW511" s="14" t="s">
        <v>33</v>
      </c>
      <c r="AX511" s="14" t="s">
        <v>71</v>
      </c>
      <c r="AY511" s="240" t="s">
        <v>126</v>
      </c>
    </row>
    <row r="512" s="13" customFormat="1">
      <c r="A512" s="13"/>
      <c r="B512" s="219"/>
      <c r="C512" s="220"/>
      <c r="D512" s="221" t="s">
        <v>141</v>
      </c>
      <c r="E512" s="222" t="s">
        <v>19</v>
      </c>
      <c r="F512" s="223" t="s">
        <v>743</v>
      </c>
      <c r="G512" s="220"/>
      <c r="H512" s="224">
        <v>2</v>
      </c>
      <c r="I512" s="225"/>
      <c r="J512" s="220"/>
      <c r="K512" s="220"/>
      <c r="L512" s="226"/>
      <c r="M512" s="227"/>
      <c r="N512" s="228"/>
      <c r="O512" s="228"/>
      <c r="P512" s="228"/>
      <c r="Q512" s="228"/>
      <c r="R512" s="228"/>
      <c r="S512" s="228"/>
      <c r="T512" s="22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0" t="s">
        <v>141</v>
      </c>
      <c r="AU512" s="230" t="s">
        <v>81</v>
      </c>
      <c r="AV512" s="13" t="s">
        <v>81</v>
      </c>
      <c r="AW512" s="13" t="s">
        <v>33</v>
      </c>
      <c r="AX512" s="13" t="s">
        <v>79</v>
      </c>
      <c r="AY512" s="230" t="s">
        <v>126</v>
      </c>
    </row>
    <row r="513" s="2" customFormat="1" ht="33" customHeight="1">
      <c r="A513" s="39"/>
      <c r="B513" s="40"/>
      <c r="C513" s="201" t="s">
        <v>744</v>
      </c>
      <c r="D513" s="201" t="s">
        <v>128</v>
      </c>
      <c r="E513" s="202" t="s">
        <v>745</v>
      </c>
      <c r="F513" s="203" t="s">
        <v>746</v>
      </c>
      <c r="G513" s="204" t="s">
        <v>136</v>
      </c>
      <c r="H513" s="205">
        <v>82.822999999999993</v>
      </c>
      <c r="I513" s="206"/>
      <c r="J513" s="207">
        <f>ROUND(I513*H513,2)</f>
        <v>0</v>
      </c>
      <c r="K513" s="203" t="s">
        <v>137</v>
      </c>
      <c r="L513" s="45"/>
      <c r="M513" s="208" t="s">
        <v>19</v>
      </c>
      <c r="N513" s="209" t="s">
        <v>42</v>
      </c>
      <c r="O513" s="85"/>
      <c r="P513" s="210">
        <f>O513*H513</f>
        <v>0</v>
      </c>
      <c r="Q513" s="210">
        <v>0.0073499999999999998</v>
      </c>
      <c r="R513" s="210">
        <f>Q513*H513</f>
        <v>0.6087490499999999</v>
      </c>
      <c r="S513" s="210">
        <v>0</v>
      </c>
      <c r="T513" s="21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2" t="s">
        <v>132</v>
      </c>
      <c r="AT513" s="212" t="s">
        <v>128</v>
      </c>
      <c r="AU513" s="212" t="s">
        <v>81</v>
      </c>
      <c r="AY513" s="18" t="s">
        <v>126</v>
      </c>
      <c r="BE513" s="213">
        <f>IF(N513="základní",J513,0)</f>
        <v>0</v>
      </c>
      <c r="BF513" s="213">
        <f>IF(N513="snížená",J513,0)</f>
        <v>0</v>
      </c>
      <c r="BG513" s="213">
        <f>IF(N513="zákl. přenesená",J513,0)</f>
        <v>0</v>
      </c>
      <c r="BH513" s="213">
        <f>IF(N513="sníž. přenesená",J513,0)</f>
        <v>0</v>
      </c>
      <c r="BI513" s="213">
        <f>IF(N513="nulová",J513,0)</f>
        <v>0</v>
      </c>
      <c r="BJ513" s="18" t="s">
        <v>79</v>
      </c>
      <c r="BK513" s="213">
        <f>ROUND(I513*H513,2)</f>
        <v>0</v>
      </c>
      <c r="BL513" s="18" t="s">
        <v>132</v>
      </c>
      <c r="BM513" s="212" t="s">
        <v>747</v>
      </c>
    </row>
    <row r="514" s="2" customFormat="1">
      <c r="A514" s="39"/>
      <c r="B514" s="40"/>
      <c r="C514" s="41"/>
      <c r="D514" s="214" t="s">
        <v>139</v>
      </c>
      <c r="E514" s="41"/>
      <c r="F514" s="215" t="s">
        <v>748</v>
      </c>
      <c r="G514" s="41"/>
      <c r="H514" s="41"/>
      <c r="I514" s="216"/>
      <c r="J514" s="41"/>
      <c r="K514" s="41"/>
      <c r="L514" s="45"/>
      <c r="M514" s="217"/>
      <c r="N514" s="218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139</v>
      </c>
      <c r="AU514" s="18" t="s">
        <v>81</v>
      </c>
    </row>
    <row r="515" s="14" customFormat="1">
      <c r="A515" s="14"/>
      <c r="B515" s="231"/>
      <c r="C515" s="232"/>
      <c r="D515" s="221" t="s">
        <v>141</v>
      </c>
      <c r="E515" s="233" t="s">
        <v>19</v>
      </c>
      <c r="F515" s="234" t="s">
        <v>494</v>
      </c>
      <c r="G515" s="232"/>
      <c r="H515" s="233" t="s">
        <v>19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0" t="s">
        <v>141</v>
      </c>
      <c r="AU515" s="240" t="s">
        <v>81</v>
      </c>
      <c r="AV515" s="14" t="s">
        <v>79</v>
      </c>
      <c r="AW515" s="14" t="s">
        <v>33</v>
      </c>
      <c r="AX515" s="14" t="s">
        <v>71</v>
      </c>
      <c r="AY515" s="240" t="s">
        <v>126</v>
      </c>
    </row>
    <row r="516" s="13" customFormat="1">
      <c r="A516" s="13"/>
      <c r="B516" s="219"/>
      <c r="C516" s="220"/>
      <c r="D516" s="221" t="s">
        <v>141</v>
      </c>
      <c r="E516" s="222" t="s">
        <v>19</v>
      </c>
      <c r="F516" s="223" t="s">
        <v>749</v>
      </c>
      <c r="G516" s="220"/>
      <c r="H516" s="224">
        <v>54.773000000000003</v>
      </c>
      <c r="I516" s="225"/>
      <c r="J516" s="220"/>
      <c r="K516" s="220"/>
      <c r="L516" s="226"/>
      <c r="M516" s="227"/>
      <c r="N516" s="228"/>
      <c r="O516" s="228"/>
      <c r="P516" s="228"/>
      <c r="Q516" s="228"/>
      <c r="R516" s="228"/>
      <c r="S516" s="228"/>
      <c r="T516" s="22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0" t="s">
        <v>141</v>
      </c>
      <c r="AU516" s="230" t="s">
        <v>81</v>
      </c>
      <c r="AV516" s="13" t="s">
        <v>81</v>
      </c>
      <c r="AW516" s="13" t="s">
        <v>33</v>
      </c>
      <c r="AX516" s="13" t="s">
        <v>71</v>
      </c>
      <c r="AY516" s="230" t="s">
        <v>126</v>
      </c>
    </row>
    <row r="517" s="14" customFormat="1">
      <c r="A517" s="14"/>
      <c r="B517" s="231"/>
      <c r="C517" s="232"/>
      <c r="D517" s="221" t="s">
        <v>141</v>
      </c>
      <c r="E517" s="233" t="s">
        <v>19</v>
      </c>
      <c r="F517" s="234" t="s">
        <v>750</v>
      </c>
      <c r="G517" s="232"/>
      <c r="H517" s="233" t="s">
        <v>19</v>
      </c>
      <c r="I517" s="235"/>
      <c r="J517" s="232"/>
      <c r="K517" s="232"/>
      <c r="L517" s="236"/>
      <c r="M517" s="237"/>
      <c r="N517" s="238"/>
      <c r="O517" s="238"/>
      <c r="P517" s="238"/>
      <c r="Q517" s="238"/>
      <c r="R517" s="238"/>
      <c r="S517" s="238"/>
      <c r="T517" s="23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0" t="s">
        <v>141</v>
      </c>
      <c r="AU517" s="240" t="s">
        <v>81</v>
      </c>
      <c r="AV517" s="14" t="s">
        <v>79</v>
      </c>
      <c r="AW517" s="14" t="s">
        <v>33</v>
      </c>
      <c r="AX517" s="14" t="s">
        <v>71</v>
      </c>
      <c r="AY517" s="240" t="s">
        <v>126</v>
      </c>
    </row>
    <row r="518" s="13" customFormat="1">
      <c r="A518" s="13"/>
      <c r="B518" s="219"/>
      <c r="C518" s="220"/>
      <c r="D518" s="221" t="s">
        <v>141</v>
      </c>
      <c r="E518" s="222" t="s">
        <v>19</v>
      </c>
      <c r="F518" s="223" t="s">
        <v>751</v>
      </c>
      <c r="G518" s="220"/>
      <c r="H518" s="224">
        <v>28.050000000000001</v>
      </c>
      <c r="I518" s="225"/>
      <c r="J518" s="220"/>
      <c r="K518" s="220"/>
      <c r="L518" s="226"/>
      <c r="M518" s="227"/>
      <c r="N518" s="228"/>
      <c r="O518" s="228"/>
      <c r="P518" s="228"/>
      <c r="Q518" s="228"/>
      <c r="R518" s="228"/>
      <c r="S518" s="228"/>
      <c r="T518" s="22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0" t="s">
        <v>141</v>
      </c>
      <c r="AU518" s="230" t="s">
        <v>81</v>
      </c>
      <c r="AV518" s="13" t="s">
        <v>81</v>
      </c>
      <c r="AW518" s="13" t="s">
        <v>33</v>
      </c>
      <c r="AX518" s="13" t="s">
        <v>71</v>
      </c>
      <c r="AY518" s="230" t="s">
        <v>126</v>
      </c>
    </row>
    <row r="519" s="15" customFormat="1">
      <c r="A519" s="15"/>
      <c r="B519" s="241"/>
      <c r="C519" s="242"/>
      <c r="D519" s="221" t="s">
        <v>141</v>
      </c>
      <c r="E519" s="243" t="s">
        <v>19</v>
      </c>
      <c r="F519" s="244" t="s">
        <v>172</v>
      </c>
      <c r="G519" s="242"/>
      <c r="H519" s="245">
        <v>82.822999999999993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1" t="s">
        <v>141</v>
      </c>
      <c r="AU519" s="251" t="s">
        <v>81</v>
      </c>
      <c r="AV519" s="15" t="s">
        <v>132</v>
      </c>
      <c r="AW519" s="15" t="s">
        <v>33</v>
      </c>
      <c r="AX519" s="15" t="s">
        <v>79</v>
      </c>
      <c r="AY519" s="251" t="s">
        <v>126</v>
      </c>
    </row>
    <row r="520" s="2" customFormat="1" ht="24.15" customHeight="1">
      <c r="A520" s="39"/>
      <c r="B520" s="40"/>
      <c r="C520" s="201" t="s">
        <v>752</v>
      </c>
      <c r="D520" s="201" t="s">
        <v>128</v>
      </c>
      <c r="E520" s="202" t="s">
        <v>753</v>
      </c>
      <c r="F520" s="203" t="s">
        <v>754</v>
      </c>
      <c r="G520" s="204" t="s">
        <v>136</v>
      </c>
      <c r="H520" s="205">
        <v>82.822999999999993</v>
      </c>
      <c r="I520" s="206"/>
      <c r="J520" s="207">
        <f>ROUND(I520*H520,2)</f>
        <v>0</v>
      </c>
      <c r="K520" s="203" t="s">
        <v>137</v>
      </c>
      <c r="L520" s="45"/>
      <c r="M520" s="208" t="s">
        <v>19</v>
      </c>
      <c r="N520" s="209" t="s">
        <v>42</v>
      </c>
      <c r="O520" s="85"/>
      <c r="P520" s="210">
        <f>O520*H520</f>
        <v>0</v>
      </c>
      <c r="Q520" s="210">
        <v>0.00025999999999999998</v>
      </c>
      <c r="R520" s="210">
        <f>Q520*H520</f>
        <v>0.021533979999999998</v>
      </c>
      <c r="S520" s="210">
        <v>0</v>
      </c>
      <c r="T520" s="21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2" t="s">
        <v>132</v>
      </c>
      <c r="AT520" s="212" t="s">
        <v>128</v>
      </c>
      <c r="AU520" s="212" t="s">
        <v>81</v>
      </c>
      <c r="AY520" s="18" t="s">
        <v>126</v>
      </c>
      <c r="BE520" s="213">
        <f>IF(N520="základní",J520,0)</f>
        <v>0</v>
      </c>
      <c r="BF520" s="213">
        <f>IF(N520="snížená",J520,0)</f>
        <v>0</v>
      </c>
      <c r="BG520" s="213">
        <f>IF(N520="zákl. přenesená",J520,0)</f>
        <v>0</v>
      </c>
      <c r="BH520" s="213">
        <f>IF(N520="sníž. přenesená",J520,0)</f>
        <v>0</v>
      </c>
      <c r="BI520" s="213">
        <f>IF(N520="nulová",J520,0)</f>
        <v>0</v>
      </c>
      <c r="BJ520" s="18" t="s">
        <v>79</v>
      </c>
      <c r="BK520" s="213">
        <f>ROUND(I520*H520,2)</f>
        <v>0</v>
      </c>
      <c r="BL520" s="18" t="s">
        <v>132</v>
      </c>
      <c r="BM520" s="212" t="s">
        <v>755</v>
      </c>
    </row>
    <row r="521" s="2" customFormat="1">
      <c r="A521" s="39"/>
      <c r="B521" s="40"/>
      <c r="C521" s="41"/>
      <c r="D521" s="214" t="s">
        <v>139</v>
      </c>
      <c r="E521" s="41"/>
      <c r="F521" s="215" t="s">
        <v>756</v>
      </c>
      <c r="G521" s="41"/>
      <c r="H521" s="41"/>
      <c r="I521" s="216"/>
      <c r="J521" s="41"/>
      <c r="K521" s="41"/>
      <c r="L521" s="45"/>
      <c r="M521" s="217"/>
      <c r="N521" s="218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139</v>
      </c>
      <c r="AU521" s="18" t="s">
        <v>81</v>
      </c>
    </row>
    <row r="522" s="2" customFormat="1" ht="33" customHeight="1">
      <c r="A522" s="39"/>
      <c r="B522" s="40"/>
      <c r="C522" s="201" t="s">
        <v>757</v>
      </c>
      <c r="D522" s="201" t="s">
        <v>128</v>
      </c>
      <c r="E522" s="202" t="s">
        <v>758</v>
      </c>
      <c r="F522" s="203" t="s">
        <v>759</v>
      </c>
      <c r="G522" s="204" t="s">
        <v>136</v>
      </c>
      <c r="H522" s="205">
        <v>82.822999999999993</v>
      </c>
      <c r="I522" s="206"/>
      <c r="J522" s="207">
        <f>ROUND(I522*H522,2)</f>
        <v>0</v>
      </c>
      <c r="K522" s="203" t="s">
        <v>137</v>
      </c>
      <c r="L522" s="45"/>
      <c r="M522" s="208" t="s">
        <v>19</v>
      </c>
      <c r="N522" s="209" t="s">
        <v>42</v>
      </c>
      <c r="O522" s="85"/>
      <c r="P522" s="210">
        <f>O522*H522</f>
        <v>0</v>
      </c>
      <c r="Q522" s="210">
        <v>0.023099999999999999</v>
      </c>
      <c r="R522" s="210">
        <f>Q522*H522</f>
        <v>1.9132112999999997</v>
      </c>
      <c r="S522" s="210">
        <v>0</v>
      </c>
      <c r="T522" s="21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2" t="s">
        <v>132</v>
      </c>
      <c r="AT522" s="212" t="s">
        <v>128</v>
      </c>
      <c r="AU522" s="212" t="s">
        <v>81</v>
      </c>
      <c r="AY522" s="18" t="s">
        <v>126</v>
      </c>
      <c r="BE522" s="213">
        <f>IF(N522="základní",J522,0)</f>
        <v>0</v>
      </c>
      <c r="BF522" s="213">
        <f>IF(N522="snížená",J522,0)</f>
        <v>0</v>
      </c>
      <c r="BG522" s="213">
        <f>IF(N522="zákl. přenesená",J522,0)</f>
        <v>0</v>
      </c>
      <c r="BH522" s="213">
        <f>IF(N522="sníž. přenesená",J522,0)</f>
        <v>0</v>
      </c>
      <c r="BI522" s="213">
        <f>IF(N522="nulová",J522,0)</f>
        <v>0</v>
      </c>
      <c r="BJ522" s="18" t="s">
        <v>79</v>
      </c>
      <c r="BK522" s="213">
        <f>ROUND(I522*H522,2)</f>
        <v>0</v>
      </c>
      <c r="BL522" s="18" t="s">
        <v>132</v>
      </c>
      <c r="BM522" s="212" t="s">
        <v>760</v>
      </c>
    </row>
    <row r="523" s="2" customFormat="1">
      <c r="A523" s="39"/>
      <c r="B523" s="40"/>
      <c r="C523" s="41"/>
      <c r="D523" s="214" t="s">
        <v>139</v>
      </c>
      <c r="E523" s="41"/>
      <c r="F523" s="215" t="s">
        <v>761</v>
      </c>
      <c r="G523" s="41"/>
      <c r="H523" s="41"/>
      <c r="I523" s="216"/>
      <c r="J523" s="41"/>
      <c r="K523" s="41"/>
      <c r="L523" s="45"/>
      <c r="M523" s="217"/>
      <c r="N523" s="218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139</v>
      </c>
      <c r="AU523" s="18" t="s">
        <v>81</v>
      </c>
    </row>
    <row r="524" s="2" customFormat="1" ht="37.8" customHeight="1">
      <c r="A524" s="39"/>
      <c r="B524" s="40"/>
      <c r="C524" s="201" t="s">
        <v>762</v>
      </c>
      <c r="D524" s="201" t="s">
        <v>128</v>
      </c>
      <c r="E524" s="202" t="s">
        <v>763</v>
      </c>
      <c r="F524" s="203" t="s">
        <v>764</v>
      </c>
      <c r="G524" s="204" t="s">
        <v>136</v>
      </c>
      <c r="H524" s="205">
        <v>82.822999999999993</v>
      </c>
      <c r="I524" s="206"/>
      <c r="J524" s="207">
        <f>ROUND(I524*H524,2)</f>
        <v>0</v>
      </c>
      <c r="K524" s="203" t="s">
        <v>137</v>
      </c>
      <c r="L524" s="45"/>
      <c r="M524" s="208" t="s">
        <v>19</v>
      </c>
      <c r="N524" s="209" t="s">
        <v>42</v>
      </c>
      <c r="O524" s="85"/>
      <c r="P524" s="210">
        <f>O524*H524</f>
        <v>0</v>
      </c>
      <c r="Q524" s="210">
        <v>0.0043800000000000002</v>
      </c>
      <c r="R524" s="210">
        <f>Q524*H524</f>
        <v>0.36276473999999997</v>
      </c>
      <c r="S524" s="210">
        <v>0</v>
      </c>
      <c r="T524" s="21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2" t="s">
        <v>132</v>
      </c>
      <c r="AT524" s="212" t="s">
        <v>128</v>
      </c>
      <c r="AU524" s="212" t="s">
        <v>81</v>
      </c>
      <c r="AY524" s="18" t="s">
        <v>126</v>
      </c>
      <c r="BE524" s="213">
        <f>IF(N524="základní",J524,0)</f>
        <v>0</v>
      </c>
      <c r="BF524" s="213">
        <f>IF(N524="snížená",J524,0)</f>
        <v>0</v>
      </c>
      <c r="BG524" s="213">
        <f>IF(N524="zákl. přenesená",J524,0)</f>
        <v>0</v>
      </c>
      <c r="BH524" s="213">
        <f>IF(N524="sníž. přenesená",J524,0)</f>
        <v>0</v>
      </c>
      <c r="BI524" s="213">
        <f>IF(N524="nulová",J524,0)</f>
        <v>0</v>
      </c>
      <c r="BJ524" s="18" t="s">
        <v>79</v>
      </c>
      <c r="BK524" s="213">
        <f>ROUND(I524*H524,2)</f>
        <v>0</v>
      </c>
      <c r="BL524" s="18" t="s">
        <v>132</v>
      </c>
      <c r="BM524" s="212" t="s">
        <v>765</v>
      </c>
    </row>
    <row r="525" s="2" customFormat="1">
      <c r="A525" s="39"/>
      <c r="B525" s="40"/>
      <c r="C525" s="41"/>
      <c r="D525" s="214" t="s">
        <v>139</v>
      </c>
      <c r="E525" s="41"/>
      <c r="F525" s="215" t="s">
        <v>766</v>
      </c>
      <c r="G525" s="41"/>
      <c r="H525" s="41"/>
      <c r="I525" s="216"/>
      <c r="J525" s="41"/>
      <c r="K525" s="41"/>
      <c r="L525" s="45"/>
      <c r="M525" s="217"/>
      <c r="N525" s="218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139</v>
      </c>
      <c r="AU525" s="18" t="s">
        <v>81</v>
      </c>
    </row>
    <row r="526" s="2" customFormat="1">
      <c r="A526" s="39"/>
      <c r="B526" s="40"/>
      <c r="C526" s="41"/>
      <c r="D526" s="221" t="s">
        <v>183</v>
      </c>
      <c r="E526" s="41"/>
      <c r="F526" s="252" t="s">
        <v>767</v>
      </c>
      <c r="G526" s="41"/>
      <c r="H526" s="41"/>
      <c r="I526" s="216"/>
      <c r="J526" s="41"/>
      <c r="K526" s="41"/>
      <c r="L526" s="45"/>
      <c r="M526" s="217"/>
      <c r="N526" s="218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183</v>
      </c>
      <c r="AU526" s="18" t="s">
        <v>81</v>
      </c>
    </row>
    <row r="527" s="14" customFormat="1">
      <c r="A527" s="14"/>
      <c r="B527" s="231"/>
      <c r="C527" s="232"/>
      <c r="D527" s="221" t="s">
        <v>141</v>
      </c>
      <c r="E527" s="233" t="s">
        <v>19</v>
      </c>
      <c r="F527" s="234" t="s">
        <v>494</v>
      </c>
      <c r="G527" s="232"/>
      <c r="H527" s="233" t="s">
        <v>19</v>
      </c>
      <c r="I527" s="235"/>
      <c r="J527" s="232"/>
      <c r="K527" s="232"/>
      <c r="L527" s="236"/>
      <c r="M527" s="237"/>
      <c r="N527" s="238"/>
      <c r="O527" s="238"/>
      <c r="P527" s="238"/>
      <c r="Q527" s="238"/>
      <c r="R527" s="238"/>
      <c r="S527" s="238"/>
      <c r="T527" s="23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0" t="s">
        <v>141</v>
      </c>
      <c r="AU527" s="240" t="s">
        <v>81</v>
      </c>
      <c r="AV527" s="14" t="s">
        <v>79</v>
      </c>
      <c r="AW527" s="14" t="s">
        <v>33</v>
      </c>
      <c r="AX527" s="14" t="s">
        <v>71</v>
      </c>
      <c r="AY527" s="240" t="s">
        <v>126</v>
      </c>
    </row>
    <row r="528" s="13" customFormat="1">
      <c r="A528" s="13"/>
      <c r="B528" s="219"/>
      <c r="C528" s="220"/>
      <c r="D528" s="221" t="s">
        <v>141</v>
      </c>
      <c r="E528" s="222" t="s">
        <v>19</v>
      </c>
      <c r="F528" s="223" t="s">
        <v>749</v>
      </c>
      <c r="G528" s="220"/>
      <c r="H528" s="224">
        <v>54.773000000000003</v>
      </c>
      <c r="I528" s="225"/>
      <c r="J528" s="220"/>
      <c r="K528" s="220"/>
      <c r="L528" s="226"/>
      <c r="M528" s="227"/>
      <c r="N528" s="228"/>
      <c r="O528" s="228"/>
      <c r="P528" s="228"/>
      <c r="Q528" s="228"/>
      <c r="R528" s="228"/>
      <c r="S528" s="228"/>
      <c r="T528" s="22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0" t="s">
        <v>141</v>
      </c>
      <c r="AU528" s="230" t="s">
        <v>81</v>
      </c>
      <c r="AV528" s="13" t="s">
        <v>81</v>
      </c>
      <c r="AW528" s="13" t="s">
        <v>33</v>
      </c>
      <c r="AX528" s="13" t="s">
        <v>71</v>
      </c>
      <c r="AY528" s="230" t="s">
        <v>126</v>
      </c>
    </row>
    <row r="529" s="14" customFormat="1">
      <c r="A529" s="14"/>
      <c r="B529" s="231"/>
      <c r="C529" s="232"/>
      <c r="D529" s="221" t="s">
        <v>141</v>
      </c>
      <c r="E529" s="233" t="s">
        <v>19</v>
      </c>
      <c r="F529" s="234" t="s">
        <v>750</v>
      </c>
      <c r="G529" s="232"/>
      <c r="H529" s="233" t="s">
        <v>19</v>
      </c>
      <c r="I529" s="235"/>
      <c r="J529" s="232"/>
      <c r="K529" s="232"/>
      <c r="L529" s="236"/>
      <c r="M529" s="237"/>
      <c r="N529" s="238"/>
      <c r="O529" s="238"/>
      <c r="P529" s="238"/>
      <c r="Q529" s="238"/>
      <c r="R529" s="238"/>
      <c r="S529" s="238"/>
      <c r="T529" s="23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0" t="s">
        <v>141</v>
      </c>
      <c r="AU529" s="240" t="s">
        <v>81</v>
      </c>
      <c r="AV529" s="14" t="s">
        <v>79</v>
      </c>
      <c r="AW529" s="14" t="s">
        <v>33</v>
      </c>
      <c r="AX529" s="14" t="s">
        <v>71</v>
      </c>
      <c r="AY529" s="240" t="s">
        <v>126</v>
      </c>
    </row>
    <row r="530" s="13" customFormat="1">
      <c r="A530" s="13"/>
      <c r="B530" s="219"/>
      <c r="C530" s="220"/>
      <c r="D530" s="221" t="s">
        <v>141</v>
      </c>
      <c r="E530" s="222" t="s">
        <v>19</v>
      </c>
      <c r="F530" s="223" t="s">
        <v>751</v>
      </c>
      <c r="G530" s="220"/>
      <c r="H530" s="224">
        <v>28.050000000000001</v>
      </c>
      <c r="I530" s="225"/>
      <c r="J530" s="220"/>
      <c r="K530" s="220"/>
      <c r="L530" s="226"/>
      <c r="M530" s="227"/>
      <c r="N530" s="228"/>
      <c r="O530" s="228"/>
      <c r="P530" s="228"/>
      <c r="Q530" s="228"/>
      <c r="R530" s="228"/>
      <c r="S530" s="228"/>
      <c r="T530" s="22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0" t="s">
        <v>141</v>
      </c>
      <c r="AU530" s="230" t="s">
        <v>81</v>
      </c>
      <c r="AV530" s="13" t="s">
        <v>81</v>
      </c>
      <c r="AW530" s="13" t="s">
        <v>33</v>
      </c>
      <c r="AX530" s="13" t="s">
        <v>71</v>
      </c>
      <c r="AY530" s="230" t="s">
        <v>126</v>
      </c>
    </row>
    <row r="531" s="15" customFormat="1">
      <c r="A531" s="15"/>
      <c r="B531" s="241"/>
      <c r="C531" s="242"/>
      <c r="D531" s="221" t="s">
        <v>141</v>
      </c>
      <c r="E531" s="243" t="s">
        <v>19</v>
      </c>
      <c r="F531" s="244" t="s">
        <v>172</v>
      </c>
      <c r="G531" s="242"/>
      <c r="H531" s="245">
        <v>82.822999999999993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1" t="s">
        <v>141</v>
      </c>
      <c r="AU531" s="251" t="s">
        <v>81</v>
      </c>
      <c r="AV531" s="15" t="s">
        <v>132</v>
      </c>
      <c r="AW531" s="15" t="s">
        <v>33</v>
      </c>
      <c r="AX531" s="15" t="s">
        <v>79</v>
      </c>
      <c r="AY531" s="251" t="s">
        <v>126</v>
      </c>
    </row>
    <row r="532" s="2" customFormat="1" ht="24.15" customHeight="1">
      <c r="A532" s="39"/>
      <c r="B532" s="40"/>
      <c r="C532" s="201" t="s">
        <v>768</v>
      </c>
      <c r="D532" s="201" t="s">
        <v>128</v>
      </c>
      <c r="E532" s="202" t="s">
        <v>769</v>
      </c>
      <c r="F532" s="203" t="s">
        <v>770</v>
      </c>
      <c r="G532" s="204" t="s">
        <v>252</v>
      </c>
      <c r="H532" s="205">
        <v>33.850000000000001</v>
      </c>
      <c r="I532" s="206"/>
      <c r="J532" s="207">
        <f>ROUND(I532*H532,2)</f>
        <v>0</v>
      </c>
      <c r="K532" s="203" t="s">
        <v>137</v>
      </c>
      <c r="L532" s="45"/>
      <c r="M532" s="208" t="s">
        <v>19</v>
      </c>
      <c r="N532" s="209" t="s">
        <v>42</v>
      </c>
      <c r="O532" s="85"/>
      <c r="P532" s="210">
        <f>O532*H532</f>
        <v>0</v>
      </c>
      <c r="Q532" s="210">
        <v>0</v>
      </c>
      <c r="R532" s="210">
        <f>Q532*H532</f>
        <v>0</v>
      </c>
      <c r="S532" s="210">
        <v>0</v>
      </c>
      <c r="T532" s="21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2" t="s">
        <v>132</v>
      </c>
      <c r="AT532" s="212" t="s">
        <v>128</v>
      </c>
      <c r="AU532" s="212" t="s">
        <v>81</v>
      </c>
      <c r="AY532" s="18" t="s">
        <v>126</v>
      </c>
      <c r="BE532" s="213">
        <f>IF(N532="základní",J532,0)</f>
        <v>0</v>
      </c>
      <c r="BF532" s="213">
        <f>IF(N532="snížená",J532,0)</f>
        <v>0</v>
      </c>
      <c r="BG532" s="213">
        <f>IF(N532="zákl. přenesená",J532,0)</f>
        <v>0</v>
      </c>
      <c r="BH532" s="213">
        <f>IF(N532="sníž. přenesená",J532,0)</f>
        <v>0</v>
      </c>
      <c r="BI532" s="213">
        <f>IF(N532="nulová",J532,0)</f>
        <v>0</v>
      </c>
      <c r="BJ532" s="18" t="s">
        <v>79</v>
      </c>
      <c r="BK532" s="213">
        <f>ROUND(I532*H532,2)</f>
        <v>0</v>
      </c>
      <c r="BL532" s="18" t="s">
        <v>132</v>
      </c>
      <c r="BM532" s="212" t="s">
        <v>771</v>
      </c>
    </row>
    <row r="533" s="2" customFormat="1">
      <c r="A533" s="39"/>
      <c r="B533" s="40"/>
      <c r="C533" s="41"/>
      <c r="D533" s="214" t="s">
        <v>139</v>
      </c>
      <c r="E533" s="41"/>
      <c r="F533" s="215" t="s">
        <v>772</v>
      </c>
      <c r="G533" s="41"/>
      <c r="H533" s="41"/>
      <c r="I533" s="216"/>
      <c r="J533" s="41"/>
      <c r="K533" s="41"/>
      <c r="L533" s="45"/>
      <c r="M533" s="217"/>
      <c r="N533" s="218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139</v>
      </c>
      <c r="AU533" s="18" t="s">
        <v>81</v>
      </c>
    </row>
    <row r="534" s="13" customFormat="1">
      <c r="A534" s="13"/>
      <c r="B534" s="219"/>
      <c r="C534" s="220"/>
      <c r="D534" s="221" t="s">
        <v>141</v>
      </c>
      <c r="E534" s="222" t="s">
        <v>19</v>
      </c>
      <c r="F534" s="223" t="s">
        <v>773</v>
      </c>
      <c r="G534" s="220"/>
      <c r="H534" s="224">
        <v>33.850000000000001</v>
      </c>
      <c r="I534" s="225"/>
      <c r="J534" s="220"/>
      <c r="K534" s="220"/>
      <c r="L534" s="226"/>
      <c r="M534" s="227"/>
      <c r="N534" s="228"/>
      <c r="O534" s="228"/>
      <c r="P534" s="228"/>
      <c r="Q534" s="228"/>
      <c r="R534" s="228"/>
      <c r="S534" s="228"/>
      <c r="T534" s="22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0" t="s">
        <v>141</v>
      </c>
      <c r="AU534" s="230" t="s">
        <v>81</v>
      </c>
      <c r="AV534" s="13" t="s">
        <v>81</v>
      </c>
      <c r="AW534" s="13" t="s">
        <v>33</v>
      </c>
      <c r="AX534" s="13" t="s">
        <v>71</v>
      </c>
      <c r="AY534" s="230" t="s">
        <v>126</v>
      </c>
    </row>
    <row r="535" s="15" customFormat="1">
      <c r="A535" s="15"/>
      <c r="B535" s="241"/>
      <c r="C535" s="242"/>
      <c r="D535" s="221" t="s">
        <v>141</v>
      </c>
      <c r="E535" s="243" t="s">
        <v>19</v>
      </c>
      <c r="F535" s="244" t="s">
        <v>172</v>
      </c>
      <c r="G535" s="242"/>
      <c r="H535" s="245">
        <v>33.850000000000001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1" t="s">
        <v>141</v>
      </c>
      <c r="AU535" s="251" t="s">
        <v>81</v>
      </c>
      <c r="AV535" s="15" t="s">
        <v>132</v>
      </c>
      <c r="AW535" s="15" t="s">
        <v>33</v>
      </c>
      <c r="AX535" s="15" t="s">
        <v>79</v>
      </c>
      <c r="AY535" s="251" t="s">
        <v>126</v>
      </c>
    </row>
    <row r="536" s="2" customFormat="1" ht="24.15" customHeight="1">
      <c r="A536" s="39"/>
      <c r="B536" s="40"/>
      <c r="C536" s="253" t="s">
        <v>774</v>
      </c>
      <c r="D536" s="253" t="s">
        <v>355</v>
      </c>
      <c r="E536" s="254" t="s">
        <v>775</v>
      </c>
      <c r="F536" s="255" t="s">
        <v>776</v>
      </c>
      <c r="G536" s="256" t="s">
        <v>252</v>
      </c>
      <c r="H536" s="257">
        <v>37.234999999999999</v>
      </c>
      <c r="I536" s="258"/>
      <c r="J536" s="259">
        <f>ROUND(I536*H536,2)</f>
        <v>0</v>
      </c>
      <c r="K536" s="255" t="s">
        <v>137</v>
      </c>
      <c r="L536" s="260"/>
      <c r="M536" s="261" t="s">
        <v>19</v>
      </c>
      <c r="N536" s="262" t="s">
        <v>42</v>
      </c>
      <c r="O536" s="85"/>
      <c r="P536" s="210">
        <f>O536*H536</f>
        <v>0</v>
      </c>
      <c r="Q536" s="210">
        <v>0.00010000000000000001</v>
      </c>
      <c r="R536" s="210">
        <f>Q536*H536</f>
        <v>0.0037235000000000002</v>
      </c>
      <c r="S536" s="210">
        <v>0</v>
      </c>
      <c r="T536" s="21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2" t="s">
        <v>173</v>
      </c>
      <c r="AT536" s="212" t="s">
        <v>355</v>
      </c>
      <c r="AU536" s="212" t="s">
        <v>81</v>
      </c>
      <c r="AY536" s="18" t="s">
        <v>126</v>
      </c>
      <c r="BE536" s="213">
        <f>IF(N536="základní",J536,0)</f>
        <v>0</v>
      </c>
      <c r="BF536" s="213">
        <f>IF(N536="snížená",J536,0)</f>
        <v>0</v>
      </c>
      <c r="BG536" s="213">
        <f>IF(N536="zákl. přenesená",J536,0)</f>
        <v>0</v>
      </c>
      <c r="BH536" s="213">
        <f>IF(N536="sníž. přenesená",J536,0)</f>
        <v>0</v>
      </c>
      <c r="BI536" s="213">
        <f>IF(N536="nulová",J536,0)</f>
        <v>0</v>
      </c>
      <c r="BJ536" s="18" t="s">
        <v>79</v>
      </c>
      <c r="BK536" s="213">
        <f>ROUND(I536*H536,2)</f>
        <v>0</v>
      </c>
      <c r="BL536" s="18" t="s">
        <v>132</v>
      </c>
      <c r="BM536" s="212" t="s">
        <v>777</v>
      </c>
    </row>
    <row r="537" s="13" customFormat="1">
      <c r="A537" s="13"/>
      <c r="B537" s="219"/>
      <c r="C537" s="220"/>
      <c r="D537" s="221" t="s">
        <v>141</v>
      </c>
      <c r="E537" s="222" t="s">
        <v>19</v>
      </c>
      <c r="F537" s="223" t="s">
        <v>778</v>
      </c>
      <c r="G537" s="220"/>
      <c r="H537" s="224">
        <v>37.234999999999999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0" t="s">
        <v>141</v>
      </c>
      <c r="AU537" s="230" t="s">
        <v>81</v>
      </c>
      <c r="AV537" s="13" t="s">
        <v>81</v>
      </c>
      <c r="AW537" s="13" t="s">
        <v>33</v>
      </c>
      <c r="AX537" s="13" t="s">
        <v>71</v>
      </c>
      <c r="AY537" s="230" t="s">
        <v>126</v>
      </c>
    </row>
    <row r="538" s="15" customFormat="1">
      <c r="A538" s="15"/>
      <c r="B538" s="241"/>
      <c r="C538" s="242"/>
      <c r="D538" s="221" t="s">
        <v>141</v>
      </c>
      <c r="E538" s="243" t="s">
        <v>19</v>
      </c>
      <c r="F538" s="244" t="s">
        <v>172</v>
      </c>
      <c r="G538" s="242"/>
      <c r="H538" s="245">
        <v>37.234999999999999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1" t="s">
        <v>141</v>
      </c>
      <c r="AU538" s="251" t="s">
        <v>81</v>
      </c>
      <c r="AV538" s="15" t="s">
        <v>132</v>
      </c>
      <c r="AW538" s="15" t="s">
        <v>33</v>
      </c>
      <c r="AX538" s="15" t="s">
        <v>79</v>
      </c>
      <c r="AY538" s="251" t="s">
        <v>126</v>
      </c>
    </row>
    <row r="539" s="2" customFormat="1" ht="33" customHeight="1">
      <c r="A539" s="39"/>
      <c r="B539" s="40"/>
      <c r="C539" s="201" t="s">
        <v>779</v>
      </c>
      <c r="D539" s="201" t="s">
        <v>128</v>
      </c>
      <c r="E539" s="202" t="s">
        <v>780</v>
      </c>
      <c r="F539" s="203" t="s">
        <v>781</v>
      </c>
      <c r="G539" s="204" t="s">
        <v>242</v>
      </c>
      <c r="H539" s="205">
        <v>2</v>
      </c>
      <c r="I539" s="206"/>
      <c r="J539" s="207">
        <f>ROUND(I539*H539,2)</f>
        <v>0</v>
      </c>
      <c r="K539" s="203" t="s">
        <v>137</v>
      </c>
      <c r="L539" s="45"/>
      <c r="M539" s="208" t="s">
        <v>19</v>
      </c>
      <c r="N539" s="209" t="s">
        <v>42</v>
      </c>
      <c r="O539" s="85"/>
      <c r="P539" s="210">
        <f>O539*H539</f>
        <v>0</v>
      </c>
      <c r="Q539" s="210">
        <v>0.0039699999999999996</v>
      </c>
      <c r="R539" s="210">
        <f>Q539*H539</f>
        <v>0.0079399999999999991</v>
      </c>
      <c r="S539" s="210">
        <v>0</v>
      </c>
      <c r="T539" s="21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2" t="s">
        <v>132</v>
      </c>
      <c r="AT539" s="212" t="s">
        <v>128</v>
      </c>
      <c r="AU539" s="212" t="s">
        <v>81</v>
      </c>
      <c r="AY539" s="18" t="s">
        <v>126</v>
      </c>
      <c r="BE539" s="213">
        <f>IF(N539="základní",J539,0)</f>
        <v>0</v>
      </c>
      <c r="BF539" s="213">
        <f>IF(N539="snížená",J539,0)</f>
        <v>0</v>
      </c>
      <c r="BG539" s="213">
        <f>IF(N539="zákl. přenesená",J539,0)</f>
        <v>0</v>
      </c>
      <c r="BH539" s="213">
        <f>IF(N539="sníž. přenesená",J539,0)</f>
        <v>0</v>
      </c>
      <c r="BI539" s="213">
        <f>IF(N539="nulová",J539,0)</f>
        <v>0</v>
      </c>
      <c r="BJ539" s="18" t="s">
        <v>79</v>
      </c>
      <c r="BK539" s="213">
        <f>ROUND(I539*H539,2)</f>
        <v>0</v>
      </c>
      <c r="BL539" s="18" t="s">
        <v>132</v>
      </c>
      <c r="BM539" s="212" t="s">
        <v>782</v>
      </c>
    </row>
    <row r="540" s="2" customFormat="1">
      <c r="A540" s="39"/>
      <c r="B540" s="40"/>
      <c r="C540" s="41"/>
      <c r="D540" s="214" t="s">
        <v>139</v>
      </c>
      <c r="E540" s="41"/>
      <c r="F540" s="215" t="s">
        <v>783</v>
      </c>
      <c r="G540" s="41"/>
      <c r="H540" s="41"/>
      <c r="I540" s="216"/>
      <c r="J540" s="41"/>
      <c r="K540" s="41"/>
      <c r="L540" s="45"/>
      <c r="M540" s="217"/>
      <c r="N540" s="218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139</v>
      </c>
      <c r="AU540" s="18" t="s">
        <v>81</v>
      </c>
    </row>
    <row r="541" s="14" customFormat="1">
      <c r="A541" s="14"/>
      <c r="B541" s="231"/>
      <c r="C541" s="232"/>
      <c r="D541" s="221" t="s">
        <v>141</v>
      </c>
      <c r="E541" s="233" t="s">
        <v>19</v>
      </c>
      <c r="F541" s="234" t="s">
        <v>784</v>
      </c>
      <c r="G541" s="232"/>
      <c r="H541" s="233" t="s">
        <v>19</v>
      </c>
      <c r="I541" s="235"/>
      <c r="J541" s="232"/>
      <c r="K541" s="232"/>
      <c r="L541" s="236"/>
      <c r="M541" s="237"/>
      <c r="N541" s="238"/>
      <c r="O541" s="238"/>
      <c r="P541" s="238"/>
      <c r="Q541" s="238"/>
      <c r="R541" s="238"/>
      <c r="S541" s="238"/>
      <c r="T541" s="23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0" t="s">
        <v>141</v>
      </c>
      <c r="AU541" s="240" t="s">
        <v>81</v>
      </c>
      <c r="AV541" s="14" t="s">
        <v>79</v>
      </c>
      <c r="AW541" s="14" t="s">
        <v>33</v>
      </c>
      <c r="AX541" s="14" t="s">
        <v>71</v>
      </c>
      <c r="AY541" s="240" t="s">
        <v>126</v>
      </c>
    </row>
    <row r="542" s="13" customFormat="1">
      <c r="A542" s="13"/>
      <c r="B542" s="219"/>
      <c r="C542" s="220"/>
      <c r="D542" s="221" t="s">
        <v>141</v>
      </c>
      <c r="E542" s="222" t="s">
        <v>19</v>
      </c>
      <c r="F542" s="223" t="s">
        <v>743</v>
      </c>
      <c r="G542" s="220"/>
      <c r="H542" s="224">
        <v>2</v>
      </c>
      <c r="I542" s="225"/>
      <c r="J542" s="220"/>
      <c r="K542" s="220"/>
      <c r="L542" s="226"/>
      <c r="M542" s="227"/>
      <c r="N542" s="228"/>
      <c r="O542" s="228"/>
      <c r="P542" s="228"/>
      <c r="Q542" s="228"/>
      <c r="R542" s="228"/>
      <c r="S542" s="228"/>
      <c r="T542" s="22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0" t="s">
        <v>141</v>
      </c>
      <c r="AU542" s="230" t="s">
        <v>81</v>
      </c>
      <c r="AV542" s="13" t="s">
        <v>81</v>
      </c>
      <c r="AW542" s="13" t="s">
        <v>33</v>
      </c>
      <c r="AX542" s="13" t="s">
        <v>79</v>
      </c>
      <c r="AY542" s="230" t="s">
        <v>126</v>
      </c>
    </row>
    <row r="543" s="12" customFormat="1" ht="22.8" customHeight="1">
      <c r="A543" s="12"/>
      <c r="B543" s="185"/>
      <c r="C543" s="186"/>
      <c r="D543" s="187" t="s">
        <v>70</v>
      </c>
      <c r="E543" s="199" t="s">
        <v>173</v>
      </c>
      <c r="F543" s="199" t="s">
        <v>785</v>
      </c>
      <c r="G543" s="186"/>
      <c r="H543" s="186"/>
      <c r="I543" s="189"/>
      <c r="J543" s="200">
        <f>BK543</f>
        <v>0</v>
      </c>
      <c r="K543" s="186"/>
      <c r="L543" s="191"/>
      <c r="M543" s="192"/>
      <c r="N543" s="193"/>
      <c r="O543" s="193"/>
      <c r="P543" s="194">
        <f>SUM(P544:P595)</f>
        <v>0</v>
      </c>
      <c r="Q543" s="193"/>
      <c r="R543" s="194">
        <f>SUM(R544:R595)</f>
        <v>1.0198</v>
      </c>
      <c r="S543" s="193"/>
      <c r="T543" s="195">
        <f>SUM(T544:T595)</f>
        <v>1.0868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196" t="s">
        <v>79</v>
      </c>
      <c r="AT543" s="197" t="s">
        <v>70</v>
      </c>
      <c r="AU543" s="197" t="s">
        <v>79</v>
      </c>
      <c r="AY543" s="196" t="s">
        <v>126</v>
      </c>
      <c r="BK543" s="198">
        <f>SUM(BK544:BK595)</f>
        <v>0</v>
      </c>
    </row>
    <row r="544" s="2" customFormat="1" ht="16.5" customHeight="1">
      <c r="A544" s="39"/>
      <c r="B544" s="40"/>
      <c r="C544" s="201" t="s">
        <v>786</v>
      </c>
      <c r="D544" s="201" t="s">
        <v>128</v>
      </c>
      <c r="E544" s="202" t="s">
        <v>787</v>
      </c>
      <c r="F544" s="203" t="s">
        <v>788</v>
      </c>
      <c r="G544" s="204" t="s">
        <v>252</v>
      </c>
      <c r="H544" s="205">
        <v>17</v>
      </c>
      <c r="I544" s="206"/>
      <c r="J544" s="207">
        <f>ROUND(I544*H544,2)</f>
        <v>0</v>
      </c>
      <c r="K544" s="203" t="s">
        <v>19</v>
      </c>
      <c r="L544" s="45"/>
      <c r="M544" s="208" t="s">
        <v>19</v>
      </c>
      <c r="N544" s="209" t="s">
        <v>42</v>
      </c>
      <c r="O544" s="85"/>
      <c r="P544" s="210">
        <f>O544*H544</f>
        <v>0</v>
      </c>
      <c r="Q544" s="210">
        <v>0</v>
      </c>
      <c r="R544" s="210">
        <f>Q544*H544</f>
        <v>0</v>
      </c>
      <c r="S544" s="210">
        <v>0</v>
      </c>
      <c r="T544" s="21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2" t="s">
        <v>132</v>
      </c>
      <c r="AT544" s="212" t="s">
        <v>128</v>
      </c>
      <c r="AU544" s="212" t="s">
        <v>81</v>
      </c>
      <c r="AY544" s="18" t="s">
        <v>126</v>
      </c>
      <c r="BE544" s="213">
        <f>IF(N544="základní",J544,0)</f>
        <v>0</v>
      </c>
      <c r="BF544" s="213">
        <f>IF(N544="snížená",J544,0)</f>
        <v>0</v>
      </c>
      <c r="BG544" s="213">
        <f>IF(N544="zákl. přenesená",J544,0)</f>
        <v>0</v>
      </c>
      <c r="BH544" s="213">
        <f>IF(N544="sníž. přenesená",J544,0)</f>
        <v>0</v>
      </c>
      <c r="BI544" s="213">
        <f>IF(N544="nulová",J544,0)</f>
        <v>0</v>
      </c>
      <c r="BJ544" s="18" t="s">
        <v>79</v>
      </c>
      <c r="BK544" s="213">
        <f>ROUND(I544*H544,2)</f>
        <v>0</v>
      </c>
      <c r="BL544" s="18" t="s">
        <v>132</v>
      </c>
      <c r="BM544" s="212" t="s">
        <v>789</v>
      </c>
    </row>
    <row r="545" s="13" customFormat="1">
      <c r="A545" s="13"/>
      <c r="B545" s="219"/>
      <c r="C545" s="220"/>
      <c r="D545" s="221" t="s">
        <v>141</v>
      </c>
      <c r="E545" s="222" t="s">
        <v>19</v>
      </c>
      <c r="F545" s="223" t="s">
        <v>790</v>
      </c>
      <c r="G545" s="220"/>
      <c r="H545" s="224">
        <v>17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141</v>
      </c>
      <c r="AU545" s="230" t="s">
        <v>81</v>
      </c>
      <c r="AV545" s="13" t="s">
        <v>81</v>
      </c>
      <c r="AW545" s="13" t="s">
        <v>33</v>
      </c>
      <c r="AX545" s="13" t="s">
        <v>79</v>
      </c>
      <c r="AY545" s="230" t="s">
        <v>126</v>
      </c>
    </row>
    <row r="546" s="2" customFormat="1" ht="24.15" customHeight="1">
      <c r="A546" s="39"/>
      <c r="B546" s="40"/>
      <c r="C546" s="201" t="s">
        <v>791</v>
      </c>
      <c r="D546" s="201" t="s">
        <v>128</v>
      </c>
      <c r="E546" s="202" t="s">
        <v>792</v>
      </c>
      <c r="F546" s="203" t="s">
        <v>793</v>
      </c>
      <c r="G546" s="204" t="s">
        <v>252</v>
      </c>
      <c r="H546" s="205">
        <v>17</v>
      </c>
      <c r="I546" s="206"/>
      <c r="J546" s="207">
        <f>ROUND(I546*H546,2)</f>
        <v>0</v>
      </c>
      <c r="K546" s="203" t="s">
        <v>137</v>
      </c>
      <c r="L546" s="45"/>
      <c r="M546" s="208" t="s">
        <v>19</v>
      </c>
      <c r="N546" s="209" t="s">
        <v>42</v>
      </c>
      <c r="O546" s="85"/>
      <c r="P546" s="210">
        <f>O546*H546</f>
        <v>0</v>
      </c>
      <c r="Q546" s="210">
        <v>0</v>
      </c>
      <c r="R546" s="210">
        <f>Q546*H546</f>
        <v>0</v>
      </c>
      <c r="S546" s="210">
        <v>0</v>
      </c>
      <c r="T546" s="21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2" t="s">
        <v>132</v>
      </c>
      <c r="AT546" s="212" t="s">
        <v>128</v>
      </c>
      <c r="AU546" s="212" t="s">
        <v>81</v>
      </c>
      <c r="AY546" s="18" t="s">
        <v>126</v>
      </c>
      <c r="BE546" s="213">
        <f>IF(N546="základní",J546,0)</f>
        <v>0</v>
      </c>
      <c r="BF546" s="213">
        <f>IF(N546="snížená",J546,0)</f>
        <v>0</v>
      </c>
      <c r="BG546" s="213">
        <f>IF(N546="zákl. přenesená",J546,0)</f>
        <v>0</v>
      </c>
      <c r="BH546" s="213">
        <f>IF(N546="sníž. přenesená",J546,0)</f>
        <v>0</v>
      </c>
      <c r="BI546" s="213">
        <f>IF(N546="nulová",J546,0)</f>
        <v>0</v>
      </c>
      <c r="BJ546" s="18" t="s">
        <v>79</v>
      </c>
      <c r="BK546" s="213">
        <f>ROUND(I546*H546,2)</f>
        <v>0</v>
      </c>
      <c r="BL546" s="18" t="s">
        <v>132</v>
      </c>
      <c r="BM546" s="212" t="s">
        <v>794</v>
      </c>
    </row>
    <row r="547" s="2" customFormat="1">
      <c r="A547" s="39"/>
      <c r="B547" s="40"/>
      <c r="C547" s="41"/>
      <c r="D547" s="214" t="s">
        <v>139</v>
      </c>
      <c r="E547" s="41"/>
      <c r="F547" s="215" t="s">
        <v>795</v>
      </c>
      <c r="G547" s="41"/>
      <c r="H547" s="41"/>
      <c r="I547" s="216"/>
      <c r="J547" s="41"/>
      <c r="K547" s="41"/>
      <c r="L547" s="45"/>
      <c r="M547" s="217"/>
      <c r="N547" s="218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139</v>
      </c>
      <c r="AU547" s="18" t="s">
        <v>81</v>
      </c>
    </row>
    <row r="548" s="2" customFormat="1" ht="44.25" customHeight="1">
      <c r="A548" s="39"/>
      <c r="B548" s="40"/>
      <c r="C548" s="201" t="s">
        <v>796</v>
      </c>
      <c r="D548" s="201" t="s">
        <v>128</v>
      </c>
      <c r="E548" s="202" t="s">
        <v>797</v>
      </c>
      <c r="F548" s="203" t="s">
        <v>798</v>
      </c>
      <c r="G548" s="204" t="s">
        <v>252</v>
      </c>
      <c r="H548" s="205">
        <v>6</v>
      </c>
      <c r="I548" s="206"/>
      <c r="J548" s="207">
        <f>ROUND(I548*H548,2)</f>
        <v>0</v>
      </c>
      <c r="K548" s="203" t="s">
        <v>137</v>
      </c>
      <c r="L548" s="45"/>
      <c r="M548" s="208" t="s">
        <v>19</v>
      </c>
      <c r="N548" s="209" t="s">
        <v>42</v>
      </c>
      <c r="O548" s="85"/>
      <c r="P548" s="210">
        <f>O548*H548</f>
        <v>0</v>
      </c>
      <c r="Q548" s="210">
        <v>0.0015</v>
      </c>
      <c r="R548" s="210">
        <f>Q548*H548</f>
        <v>0.0090000000000000011</v>
      </c>
      <c r="S548" s="210">
        <v>0</v>
      </c>
      <c r="T548" s="21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2" t="s">
        <v>132</v>
      </c>
      <c r="AT548" s="212" t="s">
        <v>128</v>
      </c>
      <c r="AU548" s="212" t="s">
        <v>81</v>
      </c>
      <c r="AY548" s="18" t="s">
        <v>126</v>
      </c>
      <c r="BE548" s="213">
        <f>IF(N548="základní",J548,0)</f>
        <v>0</v>
      </c>
      <c r="BF548" s="213">
        <f>IF(N548="snížená",J548,0)</f>
        <v>0</v>
      </c>
      <c r="BG548" s="213">
        <f>IF(N548="zákl. přenesená",J548,0)</f>
        <v>0</v>
      </c>
      <c r="BH548" s="213">
        <f>IF(N548="sníž. přenesená",J548,0)</f>
        <v>0</v>
      </c>
      <c r="BI548" s="213">
        <f>IF(N548="nulová",J548,0)</f>
        <v>0</v>
      </c>
      <c r="BJ548" s="18" t="s">
        <v>79</v>
      </c>
      <c r="BK548" s="213">
        <f>ROUND(I548*H548,2)</f>
        <v>0</v>
      </c>
      <c r="BL548" s="18" t="s">
        <v>132</v>
      </c>
      <c r="BM548" s="212" t="s">
        <v>799</v>
      </c>
    </row>
    <row r="549" s="2" customFormat="1">
      <c r="A549" s="39"/>
      <c r="B549" s="40"/>
      <c r="C549" s="41"/>
      <c r="D549" s="214" t="s">
        <v>139</v>
      </c>
      <c r="E549" s="41"/>
      <c r="F549" s="215" t="s">
        <v>800</v>
      </c>
      <c r="G549" s="41"/>
      <c r="H549" s="41"/>
      <c r="I549" s="216"/>
      <c r="J549" s="41"/>
      <c r="K549" s="41"/>
      <c r="L549" s="45"/>
      <c r="M549" s="217"/>
      <c r="N549" s="218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139</v>
      </c>
      <c r="AU549" s="18" t="s">
        <v>81</v>
      </c>
    </row>
    <row r="550" s="14" customFormat="1">
      <c r="A550" s="14"/>
      <c r="B550" s="231"/>
      <c r="C550" s="232"/>
      <c r="D550" s="221" t="s">
        <v>141</v>
      </c>
      <c r="E550" s="233" t="s">
        <v>19</v>
      </c>
      <c r="F550" s="234" t="s">
        <v>801</v>
      </c>
      <c r="G550" s="232"/>
      <c r="H550" s="233" t="s">
        <v>19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0" t="s">
        <v>141</v>
      </c>
      <c r="AU550" s="240" t="s">
        <v>81</v>
      </c>
      <c r="AV550" s="14" t="s">
        <v>79</v>
      </c>
      <c r="AW550" s="14" t="s">
        <v>33</v>
      </c>
      <c r="AX550" s="14" t="s">
        <v>71</v>
      </c>
      <c r="AY550" s="240" t="s">
        <v>126</v>
      </c>
    </row>
    <row r="551" s="13" customFormat="1">
      <c r="A551" s="13"/>
      <c r="B551" s="219"/>
      <c r="C551" s="220"/>
      <c r="D551" s="221" t="s">
        <v>141</v>
      </c>
      <c r="E551" s="222" t="s">
        <v>19</v>
      </c>
      <c r="F551" s="223" t="s">
        <v>159</v>
      </c>
      <c r="G551" s="220"/>
      <c r="H551" s="224">
        <v>6</v>
      </c>
      <c r="I551" s="225"/>
      <c r="J551" s="220"/>
      <c r="K551" s="220"/>
      <c r="L551" s="226"/>
      <c r="M551" s="227"/>
      <c r="N551" s="228"/>
      <c r="O551" s="228"/>
      <c r="P551" s="228"/>
      <c r="Q551" s="228"/>
      <c r="R551" s="228"/>
      <c r="S551" s="228"/>
      <c r="T551" s="22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0" t="s">
        <v>141</v>
      </c>
      <c r="AU551" s="230" t="s">
        <v>81</v>
      </c>
      <c r="AV551" s="13" t="s">
        <v>81</v>
      </c>
      <c r="AW551" s="13" t="s">
        <v>33</v>
      </c>
      <c r="AX551" s="13" t="s">
        <v>79</v>
      </c>
      <c r="AY551" s="230" t="s">
        <v>126</v>
      </c>
    </row>
    <row r="552" s="2" customFormat="1" ht="44.25" customHeight="1">
      <c r="A552" s="39"/>
      <c r="B552" s="40"/>
      <c r="C552" s="201" t="s">
        <v>802</v>
      </c>
      <c r="D552" s="201" t="s">
        <v>128</v>
      </c>
      <c r="E552" s="202" t="s">
        <v>803</v>
      </c>
      <c r="F552" s="203" t="s">
        <v>804</v>
      </c>
      <c r="G552" s="204" t="s">
        <v>252</v>
      </c>
      <c r="H552" s="205">
        <v>11</v>
      </c>
      <c r="I552" s="206"/>
      <c r="J552" s="207">
        <f>ROUND(I552*H552,2)</f>
        <v>0</v>
      </c>
      <c r="K552" s="203" t="s">
        <v>137</v>
      </c>
      <c r="L552" s="45"/>
      <c r="M552" s="208" t="s">
        <v>19</v>
      </c>
      <c r="N552" s="209" t="s">
        <v>42</v>
      </c>
      <c r="O552" s="85"/>
      <c r="P552" s="210">
        <f>O552*H552</f>
        <v>0</v>
      </c>
      <c r="Q552" s="210">
        <v>0.0027599999999999999</v>
      </c>
      <c r="R552" s="210">
        <f>Q552*H552</f>
        <v>0.030359999999999998</v>
      </c>
      <c r="S552" s="210">
        <v>0</v>
      </c>
      <c r="T552" s="21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2" t="s">
        <v>132</v>
      </c>
      <c r="AT552" s="212" t="s">
        <v>128</v>
      </c>
      <c r="AU552" s="212" t="s">
        <v>81</v>
      </c>
      <c r="AY552" s="18" t="s">
        <v>126</v>
      </c>
      <c r="BE552" s="213">
        <f>IF(N552="základní",J552,0)</f>
        <v>0</v>
      </c>
      <c r="BF552" s="213">
        <f>IF(N552="snížená",J552,0)</f>
        <v>0</v>
      </c>
      <c r="BG552" s="213">
        <f>IF(N552="zákl. přenesená",J552,0)</f>
        <v>0</v>
      </c>
      <c r="BH552" s="213">
        <f>IF(N552="sníž. přenesená",J552,0)</f>
        <v>0</v>
      </c>
      <c r="BI552" s="213">
        <f>IF(N552="nulová",J552,0)</f>
        <v>0</v>
      </c>
      <c r="BJ552" s="18" t="s">
        <v>79</v>
      </c>
      <c r="BK552" s="213">
        <f>ROUND(I552*H552,2)</f>
        <v>0</v>
      </c>
      <c r="BL552" s="18" t="s">
        <v>132</v>
      </c>
      <c r="BM552" s="212" t="s">
        <v>805</v>
      </c>
    </row>
    <row r="553" s="2" customFormat="1">
      <c r="A553" s="39"/>
      <c r="B553" s="40"/>
      <c r="C553" s="41"/>
      <c r="D553" s="214" t="s">
        <v>139</v>
      </c>
      <c r="E553" s="41"/>
      <c r="F553" s="215" t="s">
        <v>806</v>
      </c>
      <c r="G553" s="41"/>
      <c r="H553" s="41"/>
      <c r="I553" s="216"/>
      <c r="J553" s="41"/>
      <c r="K553" s="41"/>
      <c r="L553" s="45"/>
      <c r="M553" s="217"/>
      <c r="N553" s="218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139</v>
      </c>
      <c r="AU553" s="18" t="s">
        <v>81</v>
      </c>
    </row>
    <row r="554" s="14" customFormat="1">
      <c r="A554" s="14"/>
      <c r="B554" s="231"/>
      <c r="C554" s="232"/>
      <c r="D554" s="221" t="s">
        <v>141</v>
      </c>
      <c r="E554" s="233" t="s">
        <v>19</v>
      </c>
      <c r="F554" s="234" t="s">
        <v>801</v>
      </c>
      <c r="G554" s="232"/>
      <c r="H554" s="233" t="s">
        <v>19</v>
      </c>
      <c r="I554" s="235"/>
      <c r="J554" s="232"/>
      <c r="K554" s="232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141</v>
      </c>
      <c r="AU554" s="240" t="s">
        <v>81</v>
      </c>
      <c r="AV554" s="14" t="s">
        <v>79</v>
      </c>
      <c r="AW554" s="14" t="s">
        <v>33</v>
      </c>
      <c r="AX554" s="14" t="s">
        <v>71</v>
      </c>
      <c r="AY554" s="240" t="s">
        <v>126</v>
      </c>
    </row>
    <row r="555" s="13" customFormat="1">
      <c r="A555" s="13"/>
      <c r="B555" s="219"/>
      <c r="C555" s="220"/>
      <c r="D555" s="221" t="s">
        <v>141</v>
      </c>
      <c r="E555" s="222" t="s">
        <v>19</v>
      </c>
      <c r="F555" s="223" t="s">
        <v>194</v>
      </c>
      <c r="G555" s="220"/>
      <c r="H555" s="224">
        <v>11</v>
      </c>
      <c r="I555" s="225"/>
      <c r="J555" s="220"/>
      <c r="K555" s="220"/>
      <c r="L555" s="226"/>
      <c r="M555" s="227"/>
      <c r="N555" s="228"/>
      <c r="O555" s="228"/>
      <c r="P555" s="228"/>
      <c r="Q555" s="228"/>
      <c r="R555" s="228"/>
      <c r="S555" s="228"/>
      <c r="T555" s="22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0" t="s">
        <v>141</v>
      </c>
      <c r="AU555" s="230" t="s">
        <v>81</v>
      </c>
      <c r="AV555" s="13" t="s">
        <v>81</v>
      </c>
      <c r="AW555" s="13" t="s">
        <v>33</v>
      </c>
      <c r="AX555" s="13" t="s">
        <v>79</v>
      </c>
      <c r="AY555" s="230" t="s">
        <v>126</v>
      </c>
    </row>
    <row r="556" s="2" customFormat="1" ht="37.8" customHeight="1">
      <c r="A556" s="39"/>
      <c r="B556" s="40"/>
      <c r="C556" s="201" t="s">
        <v>807</v>
      </c>
      <c r="D556" s="201" t="s">
        <v>128</v>
      </c>
      <c r="E556" s="202" t="s">
        <v>808</v>
      </c>
      <c r="F556" s="203" t="s">
        <v>809</v>
      </c>
      <c r="G556" s="204" t="s">
        <v>242</v>
      </c>
      <c r="H556" s="205">
        <v>1</v>
      </c>
      <c r="I556" s="206"/>
      <c r="J556" s="207">
        <f>ROUND(I556*H556,2)</f>
        <v>0</v>
      </c>
      <c r="K556" s="203" t="s">
        <v>19</v>
      </c>
      <c r="L556" s="45"/>
      <c r="M556" s="208" t="s">
        <v>19</v>
      </c>
      <c r="N556" s="209" t="s">
        <v>42</v>
      </c>
      <c r="O556" s="85"/>
      <c r="P556" s="210">
        <f>O556*H556</f>
        <v>0</v>
      </c>
      <c r="Q556" s="210">
        <v>6.9999999999999994E-05</v>
      </c>
      <c r="R556" s="210">
        <f>Q556*H556</f>
        <v>6.9999999999999994E-05</v>
      </c>
      <c r="S556" s="210">
        <v>0</v>
      </c>
      <c r="T556" s="21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2" t="s">
        <v>132</v>
      </c>
      <c r="AT556" s="212" t="s">
        <v>128</v>
      </c>
      <c r="AU556" s="212" t="s">
        <v>81</v>
      </c>
      <c r="AY556" s="18" t="s">
        <v>126</v>
      </c>
      <c r="BE556" s="213">
        <f>IF(N556="základní",J556,0)</f>
        <v>0</v>
      </c>
      <c r="BF556" s="213">
        <f>IF(N556="snížená",J556,0)</f>
        <v>0</v>
      </c>
      <c r="BG556" s="213">
        <f>IF(N556="zákl. přenesená",J556,0)</f>
        <v>0</v>
      </c>
      <c r="BH556" s="213">
        <f>IF(N556="sníž. přenesená",J556,0)</f>
        <v>0</v>
      </c>
      <c r="BI556" s="213">
        <f>IF(N556="nulová",J556,0)</f>
        <v>0</v>
      </c>
      <c r="BJ556" s="18" t="s">
        <v>79</v>
      </c>
      <c r="BK556" s="213">
        <f>ROUND(I556*H556,2)</f>
        <v>0</v>
      </c>
      <c r="BL556" s="18" t="s">
        <v>132</v>
      </c>
      <c r="BM556" s="212" t="s">
        <v>810</v>
      </c>
    </row>
    <row r="557" s="2" customFormat="1" ht="33" customHeight="1">
      <c r="A557" s="39"/>
      <c r="B557" s="40"/>
      <c r="C557" s="201" t="s">
        <v>811</v>
      </c>
      <c r="D557" s="201" t="s">
        <v>128</v>
      </c>
      <c r="E557" s="202" t="s">
        <v>812</v>
      </c>
      <c r="F557" s="203" t="s">
        <v>813</v>
      </c>
      <c r="G557" s="204" t="s">
        <v>197</v>
      </c>
      <c r="H557" s="205">
        <v>0.54000000000000004</v>
      </c>
      <c r="I557" s="206"/>
      <c r="J557" s="207">
        <f>ROUND(I557*H557,2)</f>
        <v>0</v>
      </c>
      <c r="K557" s="203" t="s">
        <v>137</v>
      </c>
      <c r="L557" s="45"/>
      <c r="M557" s="208" t="s">
        <v>19</v>
      </c>
      <c r="N557" s="209" t="s">
        <v>42</v>
      </c>
      <c r="O557" s="85"/>
      <c r="P557" s="210">
        <f>O557*H557</f>
        <v>0</v>
      </c>
      <c r="Q557" s="210">
        <v>0</v>
      </c>
      <c r="R557" s="210">
        <f>Q557*H557</f>
        <v>0</v>
      </c>
      <c r="S557" s="210">
        <v>1.9199999999999999</v>
      </c>
      <c r="T557" s="211">
        <f>S557*H557</f>
        <v>1.0367999999999999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12" t="s">
        <v>132</v>
      </c>
      <c r="AT557" s="212" t="s">
        <v>128</v>
      </c>
      <c r="AU557" s="212" t="s">
        <v>81</v>
      </c>
      <c r="AY557" s="18" t="s">
        <v>126</v>
      </c>
      <c r="BE557" s="213">
        <f>IF(N557="základní",J557,0)</f>
        <v>0</v>
      </c>
      <c r="BF557" s="213">
        <f>IF(N557="snížená",J557,0)</f>
        <v>0</v>
      </c>
      <c r="BG557" s="213">
        <f>IF(N557="zákl. přenesená",J557,0)</f>
        <v>0</v>
      </c>
      <c r="BH557" s="213">
        <f>IF(N557="sníž. přenesená",J557,0)</f>
        <v>0</v>
      </c>
      <c r="BI557" s="213">
        <f>IF(N557="nulová",J557,0)</f>
        <v>0</v>
      </c>
      <c r="BJ557" s="18" t="s">
        <v>79</v>
      </c>
      <c r="BK557" s="213">
        <f>ROUND(I557*H557,2)</f>
        <v>0</v>
      </c>
      <c r="BL557" s="18" t="s">
        <v>132</v>
      </c>
      <c r="BM557" s="212" t="s">
        <v>814</v>
      </c>
    </row>
    <row r="558" s="2" customFormat="1">
      <c r="A558" s="39"/>
      <c r="B558" s="40"/>
      <c r="C558" s="41"/>
      <c r="D558" s="214" t="s">
        <v>139</v>
      </c>
      <c r="E558" s="41"/>
      <c r="F558" s="215" t="s">
        <v>815</v>
      </c>
      <c r="G558" s="41"/>
      <c r="H558" s="41"/>
      <c r="I558" s="216"/>
      <c r="J558" s="41"/>
      <c r="K558" s="41"/>
      <c r="L558" s="45"/>
      <c r="M558" s="217"/>
      <c r="N558" s="218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139</v>
      </c>
      <c r="AU558" s="18" t="s">
        <v>81</v>
      </c>
    </row>
    <row r="559" s="14" customFormat="1">
      <c r="A559" s="14"/>
      <c r="B559" s="231"/>
      <c r="C559" s="232"/>
      <c r="D559" s="221" t="s">
        <v>141</v>
      </c>
      <c r="E559" s="233" t="s">
        <v>19</v>
      </c>
      <c r="F559" s="234" t="s">
        <v>816</v>
      </c>
      <c r="G559" s="232"/>
      <c r="H559" s="233" t="s">
        <v>19</v>
      </c>
      <c r="I559" s="235"/>
      <c r="J559" s="232"/>
      <c r="K559" s="232"/>
      <c r="L559" s="236"/>
      <c r="M559" s="237"/>
      <c r="N559" s="238"/>
      <c r="O559" s="238"/>
      <c r="P559" s="238"/>
      <c r="Q559" s="238"/>
      <c r="R559" s="238"/>
      <c r="S559" s="238"/>
      <c r="T559" s="23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0" t="s">
        <v>141</v>
      </c>
      <c r="AU559" s="240" t="s">
        <v>81</v>
      </c>
      <c r="AV559" s="14" t="s">
        <v>79</v>
      </c>
      <c r="AW559" s="14" t="s">
        <v>33</v>
      </c>
      <c r="AX559" s="14" t="s">
        <v>71</v>
      </c>
      <c r="AY559" s="240" t="s">
        <v>126</v>
      </c>
    </row>
    <row r="560" s="13" customFormat="1">
      <c r="A560" s="13"/>
      <c r="B560" s="219"/>
      <c r="C560" s="220"/>
      <c r="D560" s="221" t="s">
        <v>141</v>
      </c>
      <c r="E560" s="222" t="s">
        <v>19</v>
      </c>
      <c r="F560" s="223" t="s">
        <v>817</v>
      </c>
      <c r="G560" s="220"/>
      <c r="H560" s="224">
        <v>0.54000000000000004</v>
      </c>
      <c r="I560" s="225"/>
      <c r="J560" s="220"/>
      <c r="K560" s="220"/>
      <c r="L560" s="226"/>
      <c r="M560" s="227"/>
      <c r="N560" s="228"/>
      <c r="O560" s="228"/>
      <c r="P560" s="228"/>
      <c r="Q560" s="228"/>
      <c r="R560" s="228"/>
      <c r="S560" s="228"/>
      <c r="T560" s="22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0" t="s">
        <v>141</v>
      </c>
      <c r="AU560" s="230" t="s">
        <v>81</v>
      </c>
      <c r="AV560" s="13" t="s">
        <v>81</v>
      </c>
      <c r="AW560" s="13" t="s">
        <v>33</v>
      </c>
      <c r="AX560" s="13" t="s">
        <v>79</v>
      </c>
      <c r="AY560" s="230" t="s">
        <v>126</v>
      </c>
    </row>
    <row r="561" s="2" customFormat="1" ht="21.75" customHeight="1">
      <c r="A561" s="39"/>
      <c r="B561" s="40"/>
      <c r="C561" s="201" t="s">
        <v>818</v>
      </c>
      <c r="D561" s="201" t="s">
        <v>128</v>
      </c>
      <c r="E561" s="202" t="s">
        <v>819</v>
      </c>
      <c r="F561" s="203" t="s">
        <v>820</v>
      </c>
      <c r="G561" s="204" t="s">
        <v>252</v>
      </c>
      <c r="H561" s="205">
        <v>17</v>
      </c>
      <c r="I561" s="206"/>
      <c r="J561" s="207">
        <f>ROUND(I561*H561,2)</f>
        <v>0</v>
      </c>
      <c r="K561" s="203" t="s">
        <v>821</v>
      </c>
      <c r="L561" s="45"/>
      <c r="M561" s="208" t="s">
        <v>19</v>
      </c>
      <c r="N561" s="209" t="s">
        <v>42</v>
      </c>
      <c r="O561" s="85"/>
      <c r="P561" s="210">
        <f>O561*H561</f>
        <v>0</v>
      </c>
      <c r="Q561" s="210">
        <v>0</v>
      </c>
      <c r="R561" s="210">
        <f>Q561*H561</f>
        <v>0</v>
      </c>
      <c r="S561" s="210">
        <v>0</v>
      </c>
      <c r="T561" s="21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2" t="s">
        <v>132</v>
      </c>
      <c r="AT561" s="212" t="s">
        <v>128</v>
      </c>
      <c r="AU561" s="212" t="s">
        <v>81</v>
      </c>
      <c r="AY561" s="18" t="s">
        <v>126</v>
      </c>
      <c r="BE561" s="213">
        <f>IF(N561="základní",J561,0)</f>
        <v>0</v>
      </c>
      <c r="BF561" s="213">
        <f>IF(N561="snížená",J561,0)</f>
        <v>0</v>
      </c>
      <c r="BG561" s="213">
        <f>IF(N561="zákl. přenesená",J561,0)</f>
        <v>0</v>
      </c>
      <c r="BH561" s="213">
        <f>IF(N561="sníž. přenesená",J561,0)</f>
        <v>0</v>
      </c>
      <c r="BI561" s="213">
        <f>IF(N561="nulová",J561,0)</f>
        <v>0</v>
      </c>
      <c r="BJ561" s="18" t="s">
        <v>79</v>
      </c>
      <c r="BK561" s="213">
        <f>ROUND(I561*H561,2)</f>
        <v>0</v>
      </c>
      <c r="BL561" s="18" t="s">
        <v>132</v>
      </c>
      <c r="BM561" s="212" t="s">
        <v>822</v>
      </c>
    </row>
    <row r="562" s="2" customFormat="1">
      <c r="A562" s="39"/>
      <c r="B562" s="40"/>
      <c r="C562" s="41"/>
      <c r="D562" s="214" t="s">
        <v>139</v>
      </c>
      <c r="E562" s="41"/>
      <c r="F562" s="215" t="s">
        <v>823</v>
      </c>
      <c r="G562" s="41"/>
      <c r="H562" s="41"/>
      <c r="I562" s="216"/>
      <c r="J562" s="41"/>
      <c r="K562" s="41"/>
      <c r="L562" s="45"/>
      <c r="M562" s="217"/>
      <c r="N562" s="218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139</v>
      </c>
      <c r="AU562" s="18" t="s">
        <v>81</v>
      </c>
    </row>
    <row r="563" s="2" customFormat="1" ht="37.8" customHeight="1">
      <c r="A563" s="39"/>
      <c r="B563" s="40"/>
      <c r="C563" s="201" t="s">
        <v>824</v>
      </c>
      <c r="D563" s="201" t="s">
        <v>128</v>
      </c>
      <c r="E563" s="202" t="s">
        <v>825</v>
      </c>
      <c r="F563" s="203" t="s">
        <v>826</v>
      </c>
      <c r="G563" s="204" t="s">
        <v>242</v>
      </c>
      <c r="H563" s="205">
        <v>1</v>
      </c>
      <c r="I563" s="206"/>
      <c r="J563" s="207">
        <f>ROUND(I563*H563,2)</f>
        <v>0</v>
      </c>
      <c r="K563" s="203" t="s">
        <v>137</v>
      </c>
      <c r="L563" s="45"/>
      <c r="M563" s="208" t="s">
        <v>19</v>
      </c>
      <c r="N563" s="209" t="s">
        <v>42</v>
      </c>
      <c r="O563" s="85"/>
      <c r="P563" s="210">
        <f>O563*H563</f>
        <v>0</v>
      </c>
      <c r="Q563" s="210">
        <v>0.058029999999999998</v>
      </c>
      <c r="R563" s="210">
        <f>Q563*H563</f>
        <v>0.058029999999999998</v>
      </c>
      <c r="S563" s="210">
        <v>0</v>
      </c>
      <c r="T563" s="21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2" t="s">
        <v>132</v>
      </c>
      <c r="AT563" s="212" t="s">
        <v>128</v>
      </c>
      <c r="AU563" s="212" t="s">
        <v>81</v>
      </c>
      <c r="AY563" s="18" t="s">
        <v>126</v>
      </c>
      <c r="BE563" s="213">
        <f>IF(N563="základní",J563,0)</f>
        <v>0</v>
      </c>
      <c r="BF563" s="213">
        <f>IF(N563="snížená",J563,0)</f>
        <v>0</v>
      </c>
      <c r="BG563" s="213">
        <f>IF(N563="zákl. přenesená",J563,0)</f>
        <v>0</v>
      </c>
      <c r="BH563" s="213">
        <f>IF(N563="sníž. přenesená",J563,0)</f>
        <v>0</v>
      </c>
      <c r="BI563" s="213">
        <f>IF(N563="nulová",J563,0)</f>
        <v>0</v>
      </c>
      <c r="BJ563" s="18" t="s">
        <v>79</v>
      </c>
      <c r="BK563" s="213">
        <f>ROUND(I563*H563,2)</f>
        <v>0</v>
      </c>
      <c r="BL563" s="18" t="s">
        <v>132</v>
      </c>
      <c r="BM563" s="212" t="s">
        <v>827</v>
      </c>
    </row>
    <row r="564" s="2" customFormat="1">
      <c r="A564" s="39"/>
      <c r="B564" s="40"/>
      <c r="C564" s="41"/>
      <c r="D564" s="214" t="s">
        <v>139</v>
      </c>
      <c r="E564" s="41"/>
      <c r="F564" s="215" t="s">
        <v>828</v>
      </c>
      <c r="G564" s="41"/>
      <c r="H564" s="41"/>
      <c r="I564" s="216"/>
      <c r="J564" s="41"/>
      <c r="K564" s="41"/>
      <c r="L564" s="45"/>
      <c r="M564" s="217"/>
      <c r="N564" s="218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139</v>
      </c>
      <c r="AU564" s="18" t="s">
        <v>81</v>
      </c>
    </row>
    <row r="565" s="2" customFormat="1" ht="37.8" customHeight="1">
      <c r="A565" s="39"/>
      <c r="B565" s="40"/>
      <c r="C565" s="201" t="s">
        <v>829</v>
      </c>
      <c r="D565" s="201" t="s">
        <v>128</v>
      </c>
      <c r="E565" s="202" t="s">
        <v>830</v>
      </c>
      <c r="F565" s="203" t="s">
        <v>831</v>
      </c>
      <c r="G565" s="204" t="s">
        <v>242</v>
      </c>
      <c r="H565" s="205">
        <v>1</v>
      </c>
      <c r="I565" s="206"/>
      <c r="J565" s="207">
        <f>ROUND(I565*H565,2)</f>
        <v>0</v>
      </c>
      <c r="K565" s="203" t="s">
        <v>137</v>
      </c>
      <c r="L565" s="45"/>
      <c r="M565" s="208" t="s">
        <v>19</v>
      </c>
      <c r="N565" s="209" t="s">
        <v>42</v>
      </c>
      <c r="O565" s="85"/>
      <c r="P565" s="210">
        <f>O565*H565</f>
        <v>0</v>
      </c>
      <c r="Q565" s="210">
        <v>0.01136</v>
      </c>
      <c r="R565" s="210">
        <f>Q565*H565</f>
        <v>0.01136</v>
      </c>
      <c r="S565" s="210">
        <v>0</v>
      </c>
      <c r="T565" s="21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2" t="s">
        <v>132</v>
      </c>
      <c r="AT565" s="212" t="s">
        <v>128</v>
      </c>
      <c r="AU565" s="212" t="s">
        <v>81</v>
      </c>
      <c r="AY565" s="18" t="s">
        <v>126</v>
      </c>
      <c r="BE565" s="213">
        <f>IF(N565="základní",J565,0)</f>
        <v>0</v>
      </c>
      <c r="BF565" s="213">
        <f>IF(N565="snížená",J565,0)</f>
        <v>0</v>
      </c>
      <c r="BG565" s="213">
        <f>IF(N565="zákl. přenesená",J565,0)</f>
        <v>0</v>
      </c>
      <c r="BH565" s="213">
        <f>IF(N565="sníž. přenesená",J565,0)</f>
        <v>0</v>
      </c>
      <c r="BI565" s="213">
        <f>IF(N565="nulová",J565,0)</f>
        <v>0</v>
      </c>
      <c r="BJ565" s="18" t="s">
        <v>79</v>
      </c>
      <c r="BK565" s="213">
        <f>ROUND(I565*H565,2)</f>
        <v>0</v>
      </c>
      <c r="BL565" s="18" t="s">
        <v>132</v>
      </c>
      <c r="BM565" s="212" t="s">
        <v>832</v>
      </c>
    </row>
    <row r="566" s="2" customFormat="1">
      <c r="A566" s="39"/>
      <c r="B566" s="40"/>
      <c r="C566" s="41"/>
      <c r="D566" s="214" t="s">
        <v>139</v>
      </c>
      <c r="E566" s="41"/>
      <c r="F566" s="215" t="s">
        <v>833</v>
      </c>
      <c r="G566" s="41"/>
      <c r="H566" s="41"/>
      <c r="I566" s="216"/>
      <c r="J566" s="41"/>
      <c r="K566" s="41"/>
      <c r="L566" s="45"/>
      <c r="M566" s="217"/>
      <c r="N566" s="218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139</v>
      </c>
      <c r="AU566" s="18" t="s">
        <v>81</v>
      </c>
    </row>
    <row r="567" s="2" customFormat="1" ht="44.25" customHeight="1">
      <c r="A567" s="39"/>
      <c r="B567" s="40"/>
      <c r="C567" s="201" t="s">
        <v>834</v>
      </c>
      <c r="D567" s="201" t="s">
        <v>128</v>
      </c>
      <c r="E567" s="202" t="s">
        <v>835</v>
      </c>
      <c r="F567" s="203" t="s">
        <v>836</v>
      </c>
      <c r="G567" s="204" t="s">
        <v>242</v>
      </c>
      <c r="H567" s="205">
        <v>1</v>
      </c>
      <c r="I567" s="206"/>
      <c r="J567" s="207">
        <f>ROUND(I567*H567,2)</f>
        <v>0</v>
      </c>
      <c r="K567" s="203" t="s">
        <v>137</v>
      </c>
      <c r="L567" s="45"/>
      <c r="M567" s="208" t="s">
        <v>19</v>
      </c>
      <c r="N567" s="209" t="s">
        <v>42</v>
      </c>
      <c r="O567" s="85"/>
      <c r="P567" s="210">
        <f>O567*H567</f>
        <v>0</v>
      </c>
      <c r="Q567" s="210">
        <v>0</v>
      </c>
      <c r="R567" s="210">
        <f>Q567*H567</f>
        <v>0</v>
      </c>
      <c r="S567" s="210">
        <v>0</v>
      </c>
      <c r="T567" s="21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2" t="s">
        <v>132</v>
      </c>
      <c r="AT567" s="212" t="s">
        <v>128</v>
      </c>
      <c r="AU567" s="212" t="s">
        <v>81</v>
      </c>
      <c r="AY567" s="18" t="s">
        <v>126</v>
      </c>
      <c r="BE567" s="213">
        <f>IF(N567="základní",J567,0)</f>
        <v>0</v>
      </c>
      <c r="BF567" s="213">
        <f>IF(N567="snížená",J567,0)</f>
        <v>0</v>
      </c>
      <c r="BG567" s="213">
        <f>IF(N567="zákl. přenesená",J567,0)</f>
        <v>0</v>
      </c>
      <c r="BH567" s="213">
        <f>IF(N567="sníž. přenesená",J567,0)</f>
        <v>0</v>
      </c>
      <c r="BI567" s="213">
        <f>IF(N567="nulová",J567,0)</f>
        <v>0</v>
      </c>
      <c r="BJ567" s="18" t="s">
        <v>79</v>
      </c>
      <c r="BK567" s="213">
        <f>ROUND(I567*H567,2)</f>
        <v>0</v>
      </c>
      <c r="BL567" s="18" t="s">
        <v>132</v>
      </c>
      <c r="BM567" s="212" t="s">
        <v>837</v>
      </c>
    </row>
    <row r="568" s="2" customFormat="1">
      <c r="A568" s="39"/>
      <c r="B568" s="40"/>
      <c r="C568" s="41"/>
      <c r="D568" s="214" t="s">
        <v>139</v>
      </c>
      <c r="E568" s="41"/>
      <c r="F568" s="215" t="s">
        <v>838</v>
      </c>
      <c r="G568" s="41"/>
      <c r="H568" s="41"/>
      <c r="I568" s="216"/>
      <c r="J568" s="41"/>
      <c r="K568" s="41"/>
      <c r="L568" s="45"/>
      <c r="M568" s="217"/>
      <c r="N568" s="218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139</v>
      </c>
      <c r="AU568" s="18" t="s">
        <v>81</v>
      </c>
    </row>
    <row r="569" s="2" customFormat="1" ht="37.8" customHeight="1">
      <c r="A569" s="39"/>
      <c r="B569" s="40"/>
      <c r="C569" s="201" t="s">
        <v>839</v>
      </c>
      <c r="D569" s="201" t="s">
        <v>128</v>
      </c>
      <c r="E569" s="202" t="s">
        <v>840</v>
      </c>
      <c r="F569" s="203" t="s">
        <v>841</v>
      </c>
      <c r="G569" s="204" t="s">
        <v>242</v>
      </c>
      <c r="H569" s="205">
        <v>1</v>
      </c>
      <c r="I569" s="206"/>
      <c r="J569" s="207">
        <f>ROUND(I569*H569,2)</f>
        <v>0</v>
      </c>
      <c r="K569" s="203" t="s">
        <v>137</v>
      </c>
      <c r="L569" s="45"/>
      <c r="M569" s="208" t="s">
        <v>19</v>
      </c>
      <c r="N569" s="209" t="s">
        <v>42</v>
      </c>
      <c r="O569" s="85"/>
      <c r="P569" s="210">
        <f>O569*H569</f>
        <v>0</v>
      </c>
      <c r="Q569" s="210">
        <v>0.054539999999999998</v>
      </c>
      <c r="R569" s="210">
        <f>Q569*H569</f>
        <v>0.054539999999999998</v>
      </c>
      <c r="S569" s="210">
        <v>0</v>
      </c>
      <c r="T569" s="21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2" t="s">
        <v>132</v>
      </c>
      <c r="AT569" s="212" t="s">
        <v>128</v>
      </c>
      <c r="AU569" s="212" t="s">
        <v>81</v>
      </c>
      <c r="AY569" s="18" t="s">
        <v>126</v>
      </c>
      <c r="BE569" s="213">
        <f>IF(N569="základní",J569,0)</f>
        <v>0</v>
      </c>
      <c r="BF569" s="213">
        <f>IF(N569="snížená",J569,0)</f>
        <v>0</v>
      </c>
      <c r="BG569" s="213">
        <f>IF(N569="zákl. přenesená",J569,0)</f>
        <v>0</v>
      </c>
      <c r="BH569" s="213">
        <f>IF(N569="sníž. přenesená",J569,0)</f>
        <v>0</v>
      </c>
      <c r="BI569" s="213">
        <f>IF(N569="nulová",J569,0)</f>
        <v>0</v>
      </c>
      <c r="BJ569" s="18" t="s">
        <v>79</v>
      </c>
      <c r="BK569" s="213">
        <f>ROUND(I569*H569,2)</f>
        <v>0</v>
      </c>
      <c r="BL569" s="18" t="s">
        <v>132</v>
      </c>
      <c r="BM569" s="212" t="s">
        <v>842</v>
      </c>
    </row>
    <row r="570" s="2" customFormat="1">
      <c r="A570" s="39"/>
      <c r="B570" s="40"/>
      <c r="C570" s="41"/>
      <c r="D570" s="214" t="s">
        <v>139</v>
      </c>
      <c r="E570" s="41"/>
      <c r="F570" s="215" t="s">
        <v>843</v>
      </c>
      <c r="G570" s="41"/>
      <c r="H570" s="41"/>
      <c r="I570" s="216"/>
      <c r="J570" s="41"/>
      <c r="K570" s="41"/>
      <c r="L570" s="45"/>
      <c r="M570" s="217"/>
      <c r="N570" s="218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139</v>
      </c>
      <c r="AU570" s="18" t="s">
        <v>81</v>
      </c>
    </row>
    <row r="571" s="2" customFormat="1" ht="24.15" customHeight="1">
      <c r="A571" s="39"/>
      <c r="B571" s="40"/>
      <c r="C571" s="201" t="s">
        <v>844</v>
      </c>
      <c r="D571" s="201" t="s">
        <v>128</v>
      </c>
      <c r="E571" s="202" t="s">
        <v>845</v>
      </c>
      <c r="F571" s="203" t="s">
        <v>846</v>
      </c>
      <c r="G571" s="204" t="s">
        <v>242</v>
      </c>
      <c r="H571" s="205">
        <v>1</v>
      </c>
      <c r="I571" s="206"/>
      <c r="J571" s="207">
        <f>ROUND(I571*H571,2)</f>
        <v>0</v>
      </c>
      <c r="K571" s="203" t="s">
        <v>137</v>
      </c>
      <c r="L571" s="45"/>
      <c r="M571" s="208" t="s">
        <v>19</v>
      </c>
      <c r="N571" s="209" t="s">
        <v>42</v>
      </c>
      <c r="O571" s="85"/>
      <c r="P571" s="210">
        <f>O571*H571</f>
        <v>0</v>
      </c>
      <c r="Q571" s="210">
        <v>0.12422</v>
      </c>
      <c r="R571" s="210">
        <f>Q571*H571</f>
        <v>0.12422</v>
      </c>
      <c r="S571" s="210">
        <v>0</v>
      </c>
      <c r="T571" s="21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2" t="s">
        <v>132</v>
      </c>
      <c r="AT571" s="212" t="s">
        <v>128</v>
      </c>
      <c r="AU571" s="212" t="s">
        <v>81</v>
      </c>
      <c r="AY571" s="18" t="s">
        <v>126</v>
      </c>
      <c r="BE571" s="213">
        <f>IF(N571="základní",J571,0)</f>
        <v>0</v>
      </c>
      <c r="BF571" s="213">
        <f>IF(N571="snížená",J571,0)</f>
        <v>0</v>
      </c>
      <c r="BG571" s="213">
        <f>IF(N571="zákl. přenesená",J571,0)</f>
        <v>0</v>
      </c>
      <c r="BH571" s="213">
        <f>IF(N571="sníž. přenesená",J571,0)</f>
        <v>0</v>
      </c>
      <c r="BI571" s="213">
        <f>IF(N571="nulová",J571,0)</f>
        <v>0</v>
      </c>
      <c r="BJ571" s="18" t="s">
        <v>79</v>
      </c>
      <c r="BK571" s="213">
        <f>ROUND(I571*H571,2)</f>
        <v>0</v>
      </c>
      <c r="BL571" s="18" t="s">
        <v>132</v>
      </c>
      <c r="BM571" s="212" t="s">
        <v>847</v>
      </c>
    </row>
    <row r="572" s="2" customFormat="1">
      <c r="A572" s="39"/>
      <c r="B572" s="40"/>
      <c r="C572" s="41"/>
      <c r="D572" s="214" t="s">
        <v>139</v>
      </c>
      <c r="E572" s="41"/>
      <c r="F572" s="215" t="s">
        <v>848</v>
      </c>
      <c r="G572" s="41"/>
      <c r="H572" s="41"/>
      <c r="I572" s="216"/>
      <c r="J572" s="41"/>
      <c r="K572" s="41"/>
      <c r="L572" s="45"/>
      <c r="M572" s="217"/>
      <c r="N572" s="218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139</v>
      </c>
      <c r="AU572" s="18" t="s">
        <v>81</v>
      </c>
    </row>
    <row r="573" s="2" customFormat="1" ht="21.75" customHeight="1">
      <c r="A573" s="39"/>
      <c r="B573" s="40"/>
      <c r="C573" s="253" t="s">
        <v>849</v>
      </c>
      <c r="D573" s="253" t="s">
        <v>355</v>
      </c>
      <c r="E573" s="254" t="s">
        <v>850</v>
      </c>
      <c r="F573" s="255" t="s">
        <v>851</v>
      </c>
      <c r="G573" s="256" t="s">
        <v>242</v>
      </c>
      <c r="H573" s="257">
        <v>1</v>
      </c>
      <c r="I573" s="258"/>
      <c r="J573" s="259">
        <f>ROUND(I573*H573,2)</f>
        <v>0</v>
      </c>
      <c r="K573" s="255" t="s">
        <v>137</v>
      </c>
      <c r="L573" s="260"/>
      <c r="M573" s="261" t="s">
        <v>19</v>
      </c>
      <c r="N573" s="262" t="s">
        <v>42</v>
      </c>
      <c r="O573" s="85"/>
      <c r="P573" s="210">
        <f>O573*H573</f>
        <v>0</v>
      </c>
      <c r="Q573" s="210">
        <v>0.067000000000000004</v>
      </c>
      <c r="R573" s="210">
        <f>Q573*H573</f>
        <v>0.067000000000000004</v>
      </c>
      <c r="S573" s="210">
        <v>0</v>
      </c>
      <c r="T573" s="21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2" t="s">
        <v>173</v>
      </c>
      <c r="AT573" s="212" t="s">
        <v>355</v>
      </c>
      <c r="AU573" s="212" t="s">
        <v>81</v>
      </c>
      <c r="AY573" s="18" t="s">
        <v>126</v>
      </c>
      <c r="BE573" s="213">
        <f>IF(N573="základní",J573,0)</f>
        <v>0</v>
      </c>
      <c r="BF573" s="213">
        <f>IF(N573="snížená",J573,0)</f>
        <v>0</v>
      </c>
      <c r="BG573" s="213">
        <f>IF(N573="zákl. přenesená",J573,0)</f>
        <v>0</v>
      </c>
      <c r="BH573" s="213">
        <f>IF(N573="sníž. přenesená",J573,0)</f>
        <v>0</v>
      </c>
      <c r="BI573" s="213">
        <f>IF(N573="nulová",J573,0)</f>
        <v>0</v>
      </c>
      <c r="BJ573" s="18" t="s">
        <v>79</v>
      </c>
      <c r="BK573" s="213">
        <f>ROUND(I573*H573,2)</f>
        <v>0</v>
      </c>
      <c r="BL573" s="18" t="s">
        <v>132</v>
      </c>
      <c r="BM573" s="212" t="s">
        <v>852</v>
      </c>
    </row>
    <row r="574" s="2" customFormat="1" ht="24.15" customHeight="1">
      <c r="A574" s="39"/>
      <c r="B574" s="40"/>
      <c r="C574" s="201" t="s">
        <v>853</v>
      </c>
      <c r="D574" s="201" t="s">
        <v>128</v>
      </c>
      <c r="E574" s="202" t="s">
        <v>854</v>
      </c>
      <c r="F574" s="203" t="s">
        <v>855</v>
      </c>
      <c r="G574" s="204" t="s">
        <v>242</v>
      </c>
      <c r="H574" s="205">
        <v>1</v>
      </c>
      <c r="I574" s="206"/>
      <c r="J574" s="207">
        <f>ROUND(I574*H574,2)</f>
        <v>0</v>
      </c>
      <c r="K574" s="203" t="s">
        <v>137</v>
      </c>
      <c r="L574" s="45"/>
      <c r="M574" s="208" t="s">
        <v>19</v>
      </c>
      <c r="N574" s="209" t="s">
        <v>42</v>
      </c>
      <c r="O574" s="85"/>
      <c r="P574" s="210">
        <f>O574*H574</f>
        <v>0</v>
      </c>
      <c r="Q574" s="210">
        <v>0.02972</v>
      </c>
      <c r="R574" s="210">
        <f>Q574*H574</f>
        <v>0.02972</v>
      </c>
      <c r="S574" s="210">
        <v>0</v>
      </c>
      <c r="T574" s="211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2" t="s">
        <v>132</v>
      </c>
      <c r="AT574" s="212" t="s">
        <v>128</v>
      </c>
      <c r="AU574" s="212" t="s">
        <v>81</v>
      </c>
      <c r="AY574" s="18" t="s">
        <v>126</v>
      </c>
      <c r="BE574" s="213">
        <f>IF(N574="základní",J574,0)</f>
        <v>0</v>
      </c>
      <c r="BF574" s="213">
        <f>IF(N574="snížená",J574,0)</f>
        <v>0</v>
      </c>
      <c r="BG574" s="213">
        <f>IF(N574="zákl. přenesená",J574,0)</f>
        <v>0</v>
      </c>
      <c r="BH574" s="213">
        <f>IF(N574="sníž. přenesená",J574,0)</f>
        <v>0</v>
      </c>
      <c r="BI574" s="213">
        <f>IF(N574="nulová",J574,0)</f>
        <v>0</v>
      </c>
      <c r="BJ574" s="18" t="s">
        <v>79</v>
      </c>
      <c r="BK574" s="213">
        <f>ROUND(I574*H574,2)</f>
        <v>0</v>
      </c>
      <c r="BL574" s="18" t="s">
        <v>132</v>
      </c>
      <c r="BM574" s="212" t="s">
        <v>856</v>
      </c>
    </row>
    <row r="575" s="2" customFormat="1">
      <c r="A575" s="39"/>
      <c r="B575" s="40"/>
      <c r="C575" s="41"/>
      <c r="D575" s="214" t="s">
        <v>139</v>
      </c>
      <c r="E575" s="41"/>
      <c r="F575" s="215" t="s">
        <v>857</v>
      </c>
      <c r="G575" s="41"/>
      <c r="H575" s="41"/>
      <c r="I575" s="216"/>
      <c r="J575" s="41"/>
      <c r="K575" s="41"/>
      <c r="L575" s="45"/>
      <c r="M575" s="217"/>
      <c r="N575" s="218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139</v>
      </c>
      <c r="AU575" s="18" t="s">
        <v>81</v>
      </c>
    </row>
    <row r="576" s="2" customFormat="1" ht="24.15" customHeight="1">
      <c r="A576" s="39"/>
      <c r="B576" s="40"/>
      <c r="C576" s="253" t="s">
        <v>858</v>
      </c>
      <c r="D576" s="253" t="s">
        <v>355</v>
      </c>
      <c r="E576" s="254" t="s">
        <v>859</v>
      </c>
      <c r="F576" s="255" t="s">
        <v>860</v>
      </c>
      <c r="G576" s="256" t="s">
        <v>242</v>
      </c>
      <c r="H576" s="257">
        <v>1</v>
      </c>
      <c r="I576" s="258"/>
      <c r="J576" s="259">
        <f>ROUND(I576*H576,2)</f>
        <v>0</v>
      </c>
      <c r="K576" s="255" t="s">
        <v>137</v>
      </c>
      <c r="L576" s="260"/>
      <c r="M576" s="261" t="s">
        <v>19</v>
      </c>
      <c r="N576" s="262" t="s">
        <v>42</v>
      </c>
      <c r="O576" s="85"/>
      <c r="P576" s="210">
        <f>O576*H576</f>
        <v>0</v>
      </c>
      <c r="Q576" s="210">
        <v>0.027</v>
      </c>
      <c r="R576" s="210">
        <f>Q576*H576</f>
        <v>0.027</v>
      </c>
      <c r="S576" s="210">
        <v>0</v>
      </c>
      <c r="T576" s="211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2" t="s">
        <v>173</v>
      </c>
      <c r="AT576" s="212" t="s">
        <v>355</v>
      </c>
      <c r="AU576" s="212" t="s">
        <v>81</v>
      </c>
      <c r="AY576" s="18" t="s">
        <v>126</v>
      </c>
      <c r="BE576" s="213">
        <f>IF(N576="základní",J576,0)</f>
        <v>0</v>
      </c>
      <c r="BF576" s="213">
        <f>IF(N576="snížená",J576,0)</f>
        <v>0</v>
      </c>
      <c r="BG576" s="213">
        <f>IF(N576="zákl. přenesená",J576,0)</f>
        <v>0</v>
      </c>
      <c r="BH576" s="213">
        <f>IF(N576="sníž. přenesená",J576,0)</f>
        <v>0</v>
      </c>
      <c r="BI576" s="213">
        <f>IF(N576="nulová",J576,0)</f>
        <v>0</v>
      </c>
      <c r="BJ576" s="18" t="s">
        <v>79</v>
      </c>
      <c r="BK576" s="213">
        <f>ROUND(I576*H576,2)</f>
        <v>0</v>
      </c>
      <c r="BL576" s="18" t="s">
        <v>132</v>
      </c>
      <c r="BM576" s="212" t="s">
        <v>861</v>
      </c>
    </row>
    <row r="577" s="14" customFormat="1">
      <c r="A577" s="14"/>
      <c r="B577" s="231"/>
      <c r="C577" s="232"/>
      <c r="D577" s="221" t="s">
        <v>141</v>
      </c>
      <c r="E577" s="233" t="s">
        <v>19</v>
      </c>
      <c r="F577" s="234" t="s">
        <v>862</v>
      </c>
      <c r="G577" s="232"/>
      <c r="H577" s="233" t="s">
        <v>19</v>
      </c>
      <c r="I577" s="235"/>
      <c r="J577" s="232"/>
      <c r="K577" s="232"/>
      <c r="L577" s="236"/>
      <c r="M577" s="237"/>
      <c r="N577" s="238"/>
      <c r="O577" s="238"/>
      <c r="P577" s="238"/>
      <c r="Q577" s="238"/>
      <c r="R577" s="238"/>
      <c r="S577" s="238"/>
      <c r="T577" s="23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0" t="s">
        <v>141</v>
      </c>
      <c r="AU577" s="240" t="s">
        <v>81</v>
      </c>
      <c r="AV577" s="14" t="s">
        <v>79</v>
      </c>
      <c r="AW577" s="14" t="s">
        <v>33</v>
      </c>
      <c r="AX577" s="14" t="s">
        <v>71</v>
      </c>
      <c r="AY577" s="240" t="s">
        <v>126</v>
      </c>
    </row>
    <row r="578" s="13" customFormat="1">
      <c r="A578" s="13"/>
      <c r="B578" s="219"/>
      <c r="C578" s="220"/>
      <c r="D578" s="221" t="s">
        <v>141</v>
      </c>
      <c r="E578" s="222" t="s">
        <v>19</v>
      </c>
      <c r="F578" s="223" t="s">
        <v>79</v>
      </c>
      <c r="G578" s="220"/>
      <c r="H578" s="224">
        <v>1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141</v>
      </c>
      <c r="AU578" s="230" t="s">
        <v>81</v>
      </c>
      <c r="AV578" s="13" t="s">
        <v>81</v>
      </c>
      <c r="AW578" s="13" t="s">
        <v>33</v>
      </c>
      <c r="AX578" s="13" t="s">
        <v>79</v>
      </c>
      <c r="AY578" s="230" t="s">
        <v>126</v>
      </c>
    </row>
    <row r="579" s="2" customFormat="1" ht="24.15" customHeight="1">
      <c r="A579" s="39"/>
      <c r="B579" s="40"/>
      <c r="C579" s="201" t="s">
        <v>863</v>
      </c>
      <c r="D579" s="201" t="s">
        <v>128</v>
      </c>
      <c r="E579" s="202" t="s">
        <v>864</v>
      </c>
      <c r="F579" s="203" t="s">
        <v>865</v>
      </c>
      <c r="G579" s="204" t="s">
        <v>242</v>
      </c>
      <c r="H579" s="205">
        <v>1</v>
      </c>
      <c r="I579" s="206"/>
      <c r="J579" s="207">
        <f>ROUND(I579*H579,2)</f>
        <v>0</v>
      </c>
      <c r="K579" s="203" t="s">
        <v>137</v>
      </c>
      <c r="L579" s="45"/>
      <c r="M579" s="208" t="s">
        <v>19</v>
      </c>
      <c r="N579" s="209" t="s">
        <v>42</v>
      </c>
      <c r="O579" s="85"/>
      <c r="P579" s="210">
        <f>O579*H579</f>
        <v>0</v>
      </c>
      <c r="Q579" s="210">
        <v>0.02972</v>
      </c>
      <c r="R579" s="210">
        <f>Q579*H579</f>
        <v>0.02972</v>
      </c>
      <c r="S579" s="210">
        <v>0</v>
      </c>
      <c r="T579" s="21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2" t="s">
        <v>132</v>
      </c>
      <c r="AT579" s="212" t="s">
        <v>128</v>
      </c>
      <c r="AU579" s="212" t="s">
        <v>81</v>
      </c>
      <c r="AY579" s="18" t="s">
        <v>126</v>
      </c>
      <c r="BE579" s="213">
        <f>IF(N579="základní",J579,0)</f>
        <v>0</v>
      </c>
      <c r="BF579" s="213">
        <f>IF(N579="snížená",J579,0)</f>
        <v>0</v>
      </c>
      <c r="BG579" s="213">
        <f>IF(N579="zákl. přenesená",J579,0)</f>
        <v>0</v>
      </c>
      <c r="BH579" s="213">
        <f>IF(N579="sníž. přenesená",J579,0)</f>
        <v>0</v>
      </c>
      <c r="BI579" s="213">
        <f>IF(N579="nulová",J579,0)</f>
        <v>0</v>
      </c>
      <c r="BJ579" s="18" t="s">
        <v>79</v>
      </c>
      <c r="BK579" s="213">
        <f>ROUND(I579*H579,2)</f>
        <v>0</v>
      </c>
      <c r="BL579" s="18" t="s">
        <v>132</v>
      </c>
      <c r="BM579" s="212" t="s">
        <v>866</v>
      </c>
    </row>
    <row r="580" s="2" customFormat="1">
      <c r="A580" s="39"/>
      <c r="B580" s="40"/>
      <c r="C580" s="41"/>
      <c r="D580" s="214" t="s">
        <v>139</v>
      </c>
      <c r="E580" s="41"/>
      <c r="F580" s="215" t="s">
        <v>867</v>
      </c>
      <c r="G580" s="41"/>
      <c r="H580" s="41"/>
      <c r="I580" s="216"/>
      <c r="J580" s="41"/>
      <c r="K580" s="41"/>
      <c r="L580" s="45"/>
      <c r="M580" s="217"/>
      <c r="N580" s="218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139</v>
      </c>
      <c r="AU580" s="18" t="s">
        <v>81</v>
      </c>
    </row>
    <row r="581" s="2" customFormat="1" ht="24.15" customHeight="1">
      <c r="A581" s="39"/>
      <c r="B581" s="40"/>
      <c r="C581" s="253" t="s">
        <v>868</v>
      </c>
      <c r="D581" s="253" t="s">
        <v>355</v>
      </c>
      <c r="E581" s="254" t="s">
        <v>869</v>
      </c>
      <c r="F581" s="255" t="s">
        <v>870</v>
      </c>
      <c r="G581" s="256" t="s">
        <v>242</v>
      </c>
      <c r="H581" s="257">
        <v>1</v>
      </c>
      <c r="I581" s="258"/>
      <c r="J581" s="259">
        <f>ROUND(I581*H581,2)</f>
        <v>0</v>
      </c>
      <c r="K581" s="255" t="s">
        <v>137</v>
      </c>
      <c r="L581" s="260"/>
      <c r="M581" s="261" t="s">
        <v>19</v>
      </c>
      <c r="N581" s="262" t="s">
        <v>42</v>
      </c>
      <c r="O581" s="85"/>
      <c r="P581" s="210">
        <f>O581*H581</f>
        <v>0</v>
      </c>
      <c r="Q581" s="210">
        <v>0.055</v>
      </c>
      <c r="R581" s="210">
        <f>Q581*H581</f>
        <v>0.055</v>
      </c>
      <c r="S581" s="210">
        <v>0</v>
      </c>
      <c r="T581" s="21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2" t="s">
        <v>173</v>
      </c>
      <c r="AT581" s="212" t="s">
        <v>355</v>
      </c>
      <c r="AU581" s="212" t="s">
        <v>81</v>
      </c>
      <c r="AY581" s="18" t="s">
        <v>126</v>
      </c>
      <c r="BE581" s="213">
        <f>IF(N581="základní",J581,0)</f>
        <v>0</v>
      </c>
      <c r="BF581" s="213">
        <f>IF(N581="snížená",J581,0)</f>
        <v>0</v>
      </c>
      <c r="BG581" s="213">
        <f>IF(N581="zákl. přenesená",J581,0)</f>
        <v>0</v>
      </c>
      <c r="BH581" s="213">
        <f>IF(N581="sníž. přenesená",J581,0)</f>
        <v>0</v>
      </c>
      <c r="BI581" s="213">
        <f>IF(N581="nulová",J581,0)</f>
        <v>0</v>
      </c>
      <c r="BJ581" s="18" t="s">
        <v>79</v>
      </c>
      <c r="BK581" s="213">
        <f>ROUND(I581*H581,2)</f>
        <v>0</v>
      </c>
      <c r="BL581" s="18" t="s">
        <v>132</v>
      </c>
      <c r="BM581" s="212" t="s">
        <v>871</v>
      </c>
    </row>
    <row r="582" s="2" customFormat="1" ht="24.15" customHeight="1">
      <c r="A582" s="39"/>
      <c r="B582" s="40"/>
      <c r="C582" s="201" t="s">
        <v>872</v>
      </c>
      <c r="D582" s="201" t="s">
        <v>128</v>
      </c>
      <c r="E582" s="202" t="s">
        <v>873</v>
      </c>
      <c r="F582" s="203" t="s">
        <v>874</v>
      </c>
      <c r="G582" s="204" t="s">
        <v>242</v>
      </c>
      <c r="H582" s="205">
        <v>1</v>
      </c>
      <c r="I582" s="206"/>
      <c r="J582" s="207">
        <f>ROUND(I582*H582,2)</f>
        <v>0</v>
      </c>
      <c r="K582" s="203" t="s">
        <v>137</v>
      </c>
      <c r="L582" s="45"/>
      <c r="M582" s="208" t="s">
        <v>19</v>
      </c>
      <c r="N582" s="209" t="s">
        <v>42</v>
      </c>
      <c r="O582" s="85"/>
      <c r="P582" s="210">
        <f>O582*H582</f>
        <v>0</v>
      </c>
      <c r="Q582" s="210">
        <v>0.02972</v>
      </c>
      <c r="R582" s="210">
        <f>Q582*H582</f>
        <v>0.02972</v>
      </c>
      <c r="S582" s="210">
        <v>0</v>
      </c>
      <c r="T582" s="21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2" t="s">
        <v>132</v>
      </c>
      <c r="AT582" s="212" t="s">
        <v>128</v>
      </c>
      <c r="AU582" s="212" t="s">
        <v>81</v>
      </c>
      <c r="AY582" s="18" t="s">
        <v>126</v>
      </c>
      <c r="BE582" s="213">
        <f>IF(N582="základní",J582,0)</f>
        <v>0</v>
      </c>
      <c r="BF582" s="213">
        <f>IF(N582="snížená",J582,0)</f>
        <v>0</v>
      </c>
      <c r="BG582" s="213">
        <f>IF(N582="zákl. přenesená",J582,0)</f>
        <v>0</v>
      </c>
      <c r="BH582" s="213">
        <f>IF(N582="sníž. přenesená",J582,0)</f>
        <v>0</v>
      </c>
      <c r="BI582" s="213">
        <f>IF(N582="nulová",J582,0)</f>
        <v>0</v>
      </c>
      <c r="BJ582" s="18" t="s">
        <v>79</v>
      </c>
      <c r="BK582" s="213">
        <f>ROUND(I582*H582,2)</f>
        <v>0</v>
      </c>
      <c r="BL582" s="18" t="s">
        <v>132</v>
      </c>
      <c r="BM582" s="212" t="s">
        <v>875</v>
      </c>
    </row>
    <row r="583" s="2" customFormat="1">
      <c r="A583" s="39"/>
      <c r="B583" s="40"/>
      <c r="C583" s="41"/>
      <c r="D583" s="214" t="s">
        <v>139</v>
      </c>
      <c r="E583" s="41"/>
      <c r="F583" s="215" t="s">
        <v>876</v>
      </c>
      <c r="G583" s="41"/>
      <c r="H583" s="41"/>
      <c r="I583" s="216"/>
      <c r="J583" s="41"/>
      <c r="K583" s="41"/>
      <c r="L583" s="45"/>
      <c r="M583" s="217"/>
      <c r="N583" s="218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139</v>
      </c>
      <c r="AU583" s="18" t="s">
        <v>81</v>
      </c>
    </row>
    <row r="584" s="2" customFormat="1" ht="24.15" customHeight="1">
      <c r="A584" s="39"/>
      <c r="B584" s="40"/>
      <c r="C584" s="253" t="s">
        <v>877</v>
      </c>
      <c r="D584" s="253" t="s">
        <v>355</v>
      </c>
      <c r="E584" s="254" t="s">
        <v>878</v>
      </c>
      <c r="F584" s="255" t="s">
        <v>879</v>
      </c>
      <c r="G584" s="256" t="s">
        <v>242</v>
      </c>
      <c r="H584" s="257">
        <v>1</v>
      </c>
      <c r="I584" s="258"/>
      <c r="J584" s="259">
        <f>ROUND(I584*H584,2)</f>
        <v>0</v>
      </c>
      <c r="K584" s="255" t="s">
        <v>137</v>
      </c>
      <c r="L584" s="260"/>
      <c r="M584" s="261" t="s">
        <v>19</v>
      </c>
      <c r="N584" s="262" t="s">
        <v>42</v>
      </c>
      <c r="O584" s="85"/>
      <c r="P584" s="210">
        <f>O584*H584</f>
        <v>0</v>
      </c>
      <c r="Q584" s="210">
        <v>0.053999999999999999</v>
      </c>
      <c r="R584" s="210">
        <f>Q584*H584</f>
        <v>0.053999999999999999</v>
      </c>
      <c r="S584" s="210">
        <v>0</v>
      </c>
      <c r="T584" s="21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2" t="s">
        <v>173</v>
      </c>
      <c r="AT584" s="212" t="s">
        <v>355</v>
      </c>
      <c r="AU584" s="212" t="s">
        <v>81</v>
      </c>
      <c r="AY584" s="18" t="s">
        <v>126</v>
      </c>
      <c r="BE584" s="213">
        <f>IF(N584="základní",J584,0)</f>
        <v>0</v>
      </c>
      <c r="BF584" s="213">
        <f>IF(N584="snížená",J584,0)</f>
        <v>0</v>
      </c>
      <c r="BG584" s="213">
        <f>IF(N584="zákl. přenesená",J584,0)</f>
        <v>0</v>
      </c>
      <c r="BH584" s="213">
        <f>IF(N584="sníž. přenesená",J584,0)</f>
        <v>0</v>
      </c>
      <c r="BI584" s="213">
        <f>IF(N584="nulová",J584,0)</f>
        <v>0</v>
      </c>
      <c r="BJ584" s="18" t="s">
        <v>79</v>
      </c>
      <c r="BK584" s="213">
        <f>ROUND(I584*H584,2)</f>
        <v>0</v>
      </c>
      <c r="BL584" s="18" t="s">
        <v>132</v>
      </c>
      <c r="BM584" s="212" t="s">
        <v>880</v>
      </c>
    </row>
    <row r="585" s="2" customFormat="1" ht="24.15" customHeight="1">
      <c r="A585" s="39"/>
      <c r="B585" s="40"/>
      <c r="C585" s="201" t="s">
        <v>881</v>
      </c>
      <c r="D585" s="201" t="s">
        <v>128</v>
      </c>
      <c r="E585" s="202" t="s">
        <v>882</v>
      </c>
      <c r="F585" s="203" t="s">
        <v>883</v>
      </c>
      <c r="G585" s="204" t="s">
        <v>242</v>
      </c>
      <c r="H585" s="205">
        <v>1</v>
      </c>
      <c r="I585" s="206"/>
      <c r="J585" s="207">
        <f>ROUND(I585*H585,2)</f>
        <v>0</v>
      </c>
      <c r="K585" s="203" t="s">
        <v>137</v>
      </c>
      <c r="L585" s="45"/>
      <c r="M585" s="208" t="s">
        <v>19</v>
      </c>
      <c r="N585" s="209" t="s">
        <v>42</v>
      </c>
      <c r="O585" s="85"/>
      <c r="P585" s="210">
        <f>O585*H585</f>
        <v>0</v>
      </c>
      <c r="Q585" s="210">
        <v>0.02972</v>
      </c>
      <c r="R585" s="210">
        <f>Q585*H585</f>
        <v>0.02972</v>
      </c>
      <c r="S585" s="210">
        <v>0</v>
      </c>
      <c r="T585" s="21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12" t="s">
        <v>132</v>
      </c>
      <c r="AT585" s="212" t="s">
        <v>128</v>
      </c>
      <c r="AU585" s="212" t="s">
        <v>81</v>
      </c>
      <c r="AY585" s="18" t="s">
        <v>126</v>
      </c>
      <c r="BE585" s="213">
        <f>IF(N585="základní",J585,0)</f>
        <v>0</v>
      </c>
      <c r="BF585" s="213">
        <f>IF(N585="snížená",J585,0)</f>
        <v>0</v>
      </c>
      <c r="BG585" s="213">
        <f>IF(N585="zákl. přenesená",J585,0)</f>
        <v>0</v>
      </c>
      <c r="BH585" s="213">
        <f>IF(N585="sníž. přenesená",J585,0)</f>
        <v>0</v>
      </c>
      <c r="BI585" s="213">
        <f>IF(N585="nulová",J585,0)</f>
        <v>0</v>
      </c>
      <c r="BJ585" s="18" t="s">
        <v>79</v>
      </c>
      <c r="BK585" s="213">
        <f>ROUND(I585*H585,2)</f>
        <v>0</v>
      </c>
      <c r="BL585" s="18" t="s">
        <v>132</v>
      </c>
      <c r="BM585" s="212" t="s">
        <v>884</v>
      </c>
    </row>
    <row r="586" s="2" customFormat="1">
      <c r="A586" s="39"/>
      <c r="B586" s="40"/>
      <c r="C586" s="41"/>
      <c r="D586" s="214" t="s">
        <v>139</v>
      </c>
      <c r="E586" s="41"/>
      <c r="F586" s="215" t="s">
        <v>885</v>
      </c>
      <c r="G586" s="41"/>
      <c r="H586" s="41"/>
      <c r="I586" s="216"/>
      <c r="J586" s="41"/>
      <c r="K586" s="41"/>
      <c r="L586" s="45"/>
      <c r="M586" s="217"/>
      <c r="N586" s="218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139</v>
      </c>
      <c r="AU586" s="18" t="s">
        <v>81</v>
      </c>
    </row>
    <row r="587" s="2" customFormat="1" ht="24.15" customHeight="1">
      <c r="A587" s="39"/>
      <c r="B587" s="40"/>
      <c r="C587" s="253" t="s">
        <v>886</v>
      </c>
      <c r="D587" s="253" t="s">
        <v>355</v>
      </c>
      <c r="E587" s="254" t="s">
        <v>887</v>
      </c>
      <c r="F587" s="255" t="s">
        <v>888</v>
      </c>
      <c r="G587" s="256" t="s">
        <v>242</v>
      </c>
      <c r="H587" s="257">
        <v>1</v>
      </c>
      <c r="I587" s="258"/>
      <c r="J587" s="259">
        <f>ROUND(I587*H587,2)</f>
        <v>0</v>
      </c>
      <c r="K587" s="255" t="s">
        <v>137</v>
      </c>
      <c r="L587" s="260"/>
      <c r="M587" s="261" t="s">
        <v>19</v>
      </c>
      <c r="N587" s="262" t="s">
        <v>42</v>
      </c>
      <c r="O587" s="85"/>
      <c r="P587" s="210">
        <f>O587*H587</f>
        <v>0</v>
      </c>
      <c r="Q587" s="210">
        <v>0.089999999999999997</v>
      </c>
      <c r="R587" s="210">
        <f>Q587*H587</f>
        <v>0.089999999999999997</v>
      </c>
      <c r="S587" s="210">
        <v>0</v>
      </c>
      <c r="T587" s="21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2" t="s">
        <v>173</v>
      </c>
      <c r="AT587" s="212" t="s">
        <v>355</v>
      </c>
      <c r="AU587" s="212" t="s">
        <v>81</v>
      </c>
      <c r="AY587" s="18" t="s">
        <v>126</v>
      </c>
      <c r="BE587" s="213">
        <f>IF(N587="základní",J587,0)</f>
        <v>0</v>
      </c>
      <c r="BF587" s="213">
        <f>IF(N587="snížená",J587,0)</f>
        <v>0</v>
      </c>
      <c r="BG587" s="213">
        <f>IF(N587="zákl. přenesená",J587,0)</f>
        <v>0</v>
      </c>
      <c r="BH587" s="213">
        <f>IF(N587="sníž. přenesená",J587,0)</f>
        <v>0</v>
      </c>
      <c r="BI587" s="213">
        <f>IF(N587="nulová",J587,0)</f>
        <v>0</v>
      </c>
      <c r="BJ587" s="18" t="s">
        <v>79</v>
      </c>
      <c r="BK587" s="213">
        <f>ROUND(I587*H587,2)</f>
        <v>0</v>
      </c>
      <c r="BL587" s="18" t="s">
        <v>132</v>
      </c>
      <c r="BM587" s="212" t="s">
        <v>889</v>
      </c>
    </row>
    <row r="588" s="2" customFormat="1" ht="24.15" customHeight="1">
      <c r="A588" s="39"/>
      <c r="B588" s="40"/>
      <c r="C588" s="201" t="s">
        <v>890</v>
      </c>
      <c r="D588" s="201" t="s">
        <v>128</v>
      </c>
      <c r="E588" s="202" t="s">
        <v>891</v>
      </c>
      <c r="F588" s="203" t="s">
        <v>892</v>
      </c>
      <c r="G588" s="204" t="s">
        <v>242</v>
      </c>
      <c r="H588" s="205">
        <v>1</v>
      </c>
      <c r="I588" s="206"/>
      <c r="J588" s="207">
        <f>ROUND(I588*H588,2)</f>
        <v>0</v>
      </c>
      <c r="K588" s="203" t="s">
        <v>137</v>
      </c>
      <c r="L588" s="45"/>
      <c r="M588" s="208" t="s">
        <v>19</v>
      </c>
      <c r="N588" s="209" t="s">
        <v>42</v>
      </c>
      <c r="O588" s="85"/>
      <c r="P588" s="210">
        <f>O588*H588</f>
        <v>0</v>
      </c>
      <c r="Q588" s="210">
        <v>0</v>
      </c>
      <c r="R588" s="210">
        <f>Q588*H588</f>
        <v>0</v>
      </c>
      <c r="S588" s="210">
        <v>0.050000000000000003</v>
      </c>
      <c r="T588" s="211">
        <f>S588*H588</f>
        <v>0.050000000000000003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2" t="s">
        <v>132</v>
      </c>
      <c r="AT588" s="212" t="s">
        <v>128</v>
      </c>
      <c r="AU588" s="212" t="s">
        <v>81</v>
      </c>
      <c r="AY588" s="18" t="s">
        <v>126</v>
      </c>
      <c r="BE588" s="213">
        <f>IF(N588="základní",J588,0)</f>
        <v>0</v>
      </c>
      <c r="BF588" s="213">
        <f>IF(N588="snížená",J588,0)</f>
        <v>0</v>
      </c>
      <c r="BG588" s="213">
        <f>IF(N588="zákl. přenesená",J588,0)</f>
        <v>0</v>
      </c>
      <c r="BH588" s="213">
        <f>IF(N588="sníž. přenesená",J588,0)</f>
        <v>0</v>
      </c>
      <c r="BI588" s="213">
        <f>IF(N588="nulová",J588,0)</f>
        <v>0</v>
      </c>
      <c r="BJ588" s="18" t="s">
        <v>79</v>
      </c>
      <c r="BK588" s="213">
        <f>ROUND(I588*H588,2)</f>
        <v>0</v>
      </c>
      <c r="BL588" s="18" t="s">
        <v>132</v>
      </c>
      <c r="BM588" s="212" t="s">
        <v>893</v>
      </c>
    </row>
    <row r="589" s="2" customFormat="1">
      <c r="A589" s="39"/>
      <c r="B589" s="40"/>
      <c r="C589" s="41"/>
      <c r="D589" s="214" t="s">
        <v>139</v>
      </c>
      <c r="E589" s="41"/>
      <c r="F589" s="215" t="s">
        <v>894</v>
      </c>
      <c r="G589" s="41"/>
      <c r="H589" s="41"/>
      <c r="I589" s="216"/>
      <c r="J589" s="41"/>
      <c r="K589" s="41"/>
      <c r="L589" s="45"/>
      <c r="M589" s="217"/>
      <c r="N589" s="218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139</v>
      </c>
      <c r="AU589" s="18" t="s">
        <v>81</v>
      </c>
    </row>
    <row r="590" s="14" customFormat="1">
      <c r="A590" s="14"/>
      <c r="B590" s="231"/>
      <c r="C590" s="232"/>
      <c r="D590" s="221" t="s">
        <v>141</v>
      </c>
      <c r="E590" s="233" t="s">
        <v>19</v>
      </c>
      <c r="F590" s="234" t="s">
        <v>895</v>
      </c>
      <c r="G590" s="232"/>
      <c r="H590" s="233" t="s">
        <v>19</v>
      </c>
      <c r="I590" s="235"/>
      <c r="J590" s="232"/>
      <c r="K590" s="232"/>
      <c r="L590" s="236"/>
      <c r="M590" s="237"/>
      <c r="N590" s="238"/>
      <c r="O590" s="238"/>
      <c r="P590" s="238"/>
      <c r="Q590" s="238"/>
      <c r="R590" s="238"/>
      <c r="S590" s="238"/>
      <c r="T590" s="23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0" t="s">
        <v>141</v>
      </c>
      <c r="AU590" s="240" t="s">
        <v>81</v>
      </c>
      <c r="AV590" s="14" t="s">
        <v>79</v>
      </c>
      <c r="AW590" s="14" t="s">
        <v>33</v>
      </c>
      <c r="AX590" s="14" t="s">
        <v>71</v>
      </c>
      <c r="AY590" s="240" t="s">
        <v>126</v>
      </c>
    </row>
    <row r="591" s="13" customFormat="1">
      <c r="A591" s="13"/>
      <c r="B591" s="219"/>
      <c r="C591" s="220"/>
      <c r="D591" s="221" t="s">
        <v>141</v>
      </c>
      <c r="E591" s="222" t="s">
        <v>19</v>
      </c>
      <c r="F591" s="223" t="s">
        <v>79</v>
      </c>
      <c r="G591" s="220"/>
      <c r="H591" s="224">
        <v>1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0" t="s">
        <v>141</v>
      </c>
      <c r="AU591" s="230" t="s">
        <v>81</v>
      </c>
      <c r="AV591" s="13" t="s">
        <v>81</v>
      </c>
      <c r="AW591" s="13" t="s">
        <v>33</v>
      </c>
      <c r="AX591" s="13" t="s">
        <v>79</v>
      </c>
      <c r="AY591" s="230" t="s">
        <v>126</v>
      </c>
    </row>
    <row r="592" s="2" customFormat="1" ht="24.15" customHeight="1">
      <c r="A592" s="39"/>
      <c r="B592" s="40"/>
      <c r="C592" s="201" t="s">
        <v>896</v>
      </c>
      <c r="D592" s="201" t="s">
        <v>128</v>
      </c>
      <c r="E592" s="202" t="s">
        <v>897</v>
      </c>
      <c r="F592" s="203" t="s">
        <v>898</v>
      </c>
      <c r="G592" s="204" t="s">
        <v>242</v>
      </c>
      <c r="H592" s="205">
        <v>1</v>
      </c>
      <c r="I592" s="206"/>
      <c r="J592" s="207">
        <f>ROUND(I592*H592,2)</f>
        <v>0</v>
      </c>
      <c r="K592" s="203" t="s">
        <v>137</v>
      </c>
      <c r="L592" s="45"/>
      <c r="M592" s="208" t="s">
        <v>19</v>
      </c>
      <c r="N592" s="209" t="s">
        <v>42</v>
      </c>
      <c r="O592" s="85"/>
      <c r="P592" s="210">
        <f>O592*H592</f>
        <v>0</v>
      </c>
      <c r="Q592" s="210">
        <v>0.21734000000000001</v>
      </c>
      <c r="R592" s="210">
        <f>Q592*H592</f>
        <v>0.21734000000000001</v>
      </c>
      <c r="S592" s="210">
        <v>0</v>
      </c>
      <c r="T592" s="211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2" t="s">
        <v>132</v>
      </c>
      <c r="AT592" s="212" t="s">
        <v>128</v>
      </c>
      <c r="AU592" s="212" t="s">
        <v>81</v>
      </c>
      <c r="AY592" s="18" t="s">
        <v>126</v>
      </c>
      <c r="BE592" s="213">
        <f>IF(N592="základní",J592,0)</f>
        <v>0</v>
      </c>
      <c r="BF592" s="213">
        <f>IF(N592="snížená",J592,0)</f>
        <v>0</v>
      </c>
      <c r="BG592" s="213">
        <f>IF(N592="zákl. přenesená",J592,0)</f>
        <v>0</v>
      </c>
      <c r="BH592" s="213">
        <f>IF(N592="sníž. přenesená",J592,0)</f>
        <v>0</v>
      </c>
      <c r="BI592" s="213">
        <f>IF(N592="nulová",J592,0)</f>
        <v>0</v>
      </c>
      <c r="BJ592" s="18" t="s">
        <v>79</v>
      </c>
      <c r="BK592" s="213">
        <f>ROUND(I592*H592,2)</f>
        <v>0</v>
      </c>
      <c r="BL592" s="18" t="s">
        <v>132</v>
      </c>
      <c r="BM592" s="212" t="s">
        <v>899</v>
      </c>
    </row>
    <row r="593" s="2" customFormat="1">
      <c r="A593" s="39"/>
      <c r="B593" s="40"/>
      <c r="C593" s="41"/>
      <c r="D593" s="214" t="s">
        <v>139</v>
      </c>
      <c r="E593" s="41"/>
      <c r="F593" s="215" t="s">
        <v>900</v>
      </c>
      <c r="G593" s="41"/>
      <c r="H593" s="41"/>
      <c r="I593" s="216"/>
      <c r="J593" s="41"/>
      <c r="K593" s="41"/>
      <c r="L593" s="45"/>
      <c r="M593" s="217"/>
      <c r="N593" s="218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139</v>
      </c>
      <c r="AU593" s="18" t="s">
        <v>81</v>
      </c>
    </row>
    <row r="594" s="2" customFormat="1" ht="24.15" customHeight="1">
      <c r="A594" s="39"/>
      <c r="B594" s="40"/>
      <c r="C594" s="253" t="s">
        <v>901</v>
      </c>
      <c r="D594" s="253" t="s">
        <v>355</v>
      </c>
      <c r="E594" s="254" t="s">
        <v>902</v>
      </c>
      <c r="F594" s="255" t="s">
        <v>903</v>
      </c>
      <c r="G594" s="256" t="s">
        <v>242</v>
      </c>
      <c r="H594" s="257">
        <v>1</v>
      </c>
      <c r="I594" s="258"/>
      <c r="J594" s="259">
        <f>ROUND(I594*H594,2)</f>
        <v>0</v>
      </c>
      <c r="K594" s="255" t="s">
        <v>137</v>
      </c>
      <c r="L594" s="260"/>
      <c r="M594" s="261" t="s">
        <v>19</v>
      </c>
      <c r="N594" s="262" t="s">
        <v>42</v>
      </c>
      <c r="O594" s="85"/>
      <c r="P594" s="210">
        <f>O594*H594</f>
        <v>0</v>
      </c>
      <c r="Q594" s="210">
        <v>0.095799999999999996</v>
      </c>
      <c r="R594" s="210">
        <f>Q594*H594</f>
        <v>0.095799999999999996</v>
      </c>
      <c r="S594" s="210">
        <v>0</v>
      </c>
      <c r="T594" s="211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12" t="s">
        <v>173</v>
      </c>
      <c r="AT594" s="212" t="s">
        <v>355</v>
      </c>
      <c r="AU594" s="212" t="s">
        <v>81</v>
      </c>
      <c r="AY594" s="18" t="s">
        <v>126</v>
      </c>
      <c r="BE594" s="213">
        <f>IF(N594="základní",J594,0)</f>
        <v>0</v>
      </c>
      <c r="BF594" s="213">
        <f>IF(N594="snížená",J594,0)</f>
        <v>0</v>
      </c>
      <c r="BG594" s="213">
        <f>IF(N594="zákl. přenesená",J594,0)</f>
        <v>0</v>
      </c>
      <c r="BH594" s="213">
        <f>IF(N594="sníž. přenesená",J594,0)</f>
        <v>0</v>
      </c>
      <c r="BI594" s="213">
        <f>IF(N594="nulová",J594,0)</f>
        <v>0</v>
      </c>
      <c r="BJ594" s="18" t="s">
        <v>79</v>
      </c>
      <c r="BK594" s="213">
        <f>ROUND(I594*H594,2)</f>
        <v>0</v>
      </c>
      <c r="BL594" s="18" t="s">
        <v>132</v>
      </c>
      <c r="BM594" s="212" t="s">
        <v>904</v>
      </c>
    </row>
    <row r="595" s="2" customFormat="1" ht="16.5" customHeight="1">
      <c r="A595" s="39"/>
      <c r="B595" s="40"/>
      <c r="C595" s="253" t="s">
        <v>905</v>
      </c>
      <c r="D595" s="253" t="s">
        <v>355</v>
      </c>
      <c r="E595" s="254" t="s">
        <v>906</v>
      </c>
      <c r="F595" s="255" t="s">
        <v>907</v>
      </c>
      <c r="G595" s="256" t="s">
        <v>242</v>
      </c>
      <c r="H595" s="257">
        <v>1</v>
      </c>
      <c r="I595" s="258"/>
      <c r="J595" s="259">
        <f>ROUND(I595*H595,2)</f>
        <v>0</v>
      </c>
      <c r="K595" s="255" t="s">
        <v>137</v>
      </c>
      <c r="L595" s="260"/>
      <c r="M595" s="261" t="s">
        <v>19</v>
      </c>
      <c r="N595" s="262" t="s">
        <v>42</v>
      </c>
      <c r="O595" s="85"/>
      <c r="P595" s="210">
        <f>O595*H595</f>
        <v>0</v>
      </c>
      <c r="Q595" s="210">
        <v>0.0071999999999999998</v>
      </c>
      <c r="R595" s="210">
        <f>Q595*H595</f>
        <v>0.0071999999999999998</v>
      </c>
      <c r="S595" s="210">
        <v>0</v>
      </c>
      <c r="T595" s="21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2" t="s">
        <v>173</v>
      </c>
      <c r="AT595" s="212" t="s">
        <v>355</v>
      </c>
      <c r="AU595" s="212" t="s">
        <v>81</v>
      </c>
      <c r="AY595" s="18" t="s">
        <v>126</v>
      </c>
      <c r="BE595" s="213">
        <f>IF(N595="základní",J595,0)</f>
        <v>0</v>
      </c>
      <c r="BF595" s="213">
        <f>IF(N595="snížená",J595,0)</f>
        <v>0</v>
      </c>
      <c r="BG595" s="213">
        <f>IF(N595="zákl. přenesená",J595,0)</f>
        <v>0</v>
      </c>
      <c r="BH595" s="213">
        <f>IF(N595="sníž. přenesená",J595,0)</f>
        <v>0</v>
      </c>
      <c r="BI595" s="213">
        <f>IF(N595="nulová",J595,0)</f>
        <v>0</v>
      </c>
      <c r="BJ595" s="18" t="s">
        <v>79</v>
      </c>
      <c r="BK595" s="213">
        <f>ROUND(I595*H595,2)</f>
        <v>0</v>
      </c>
      <c r="BL595" s="18" t="s">
        <v>132</v>
      </c>
      <c r="BM595" s="212" t="s">
        <v>908</v>
      </c>
    </row>
    <row r="596" s="12" customFormat="1" ht="22.8" customHeight="1">
      <c r="A596" s="12"/>
      <c r="B596" s="185"/>
      <c r="C596" s="186"/>
      <c r="D596" s="187" t="s">
        <v>70</v>
      </c>
      <c r="E596" s="199" t="s">
        <v>178</v>
      </c>
      <c r="F596" s="199" t="s">
        <v>909</v>
      </c>
      <c r="G596" s="186"/>
      <c r="H596" s="186"/>
      <c r="I596" s="189"/>
      <c r="J596" s="200">
        <f>BK596</f>
        <v>0</v>
      </c>
      <c r="K596" s="186"/>
      <c r="L596" s="191"/>
      <c r="M596" s="192"/>
      <c r="N596" s="193"/>
      <c r="O596" s="193"/>
      <c r="P596" s="194">
        <f>SUM(P597:P647)</f>
        <v>0</v>
      </c>
      <c r="Q596" s="193"/>
      <c r="R596" s="194">
        <f>SUM(R597:R647)</f>
        <v>25.065953940000004</v>
      </c>
      <c r="S596" s="193"/>
      <c r="T596" s="195">
        <f>SUM(T597:T647)</f>
        <v>0.046817629999999999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96" t="s">
        <v>79</v>
      </c>
      <c r="AT596" s="197" t="s">
        <v>70</v>
      </c>
      <c r="AU596" s="197" t="s">
        <v>79</v>
      </c>
      <c r="AY596" s="196" t="s">
        <v>126</v>
      </c>
      <c r="BK596" s="198">
        <f>SUM(BK597:BK647)</f>
        <v>0</v>
      </c>
    </row>
    <row r="597" s="2" customFormat="1" ht="24.15" customHeight="1">
      <c r="A597" s="39"/>
      <c r="B597" s="40"/>
      <c r="C597" s="201" t="s">
        <v>910</v>
      </c>
      <c r="D597" s="201" t="s">
        <v>128</v>
      </c>
      <c r="E597" s="202" t="s">
        <v>911</v>
      </c>
      <c r="F597" s="203" t="s">
        <v>912</v>
      </c>
      <c r="G597" s="204" t="s">
        <v>252</v>
      </c>
      <c r="H597" s="205">
        <v>4.093</v>
      </c>
      <c r="I597" s="206"/>
      <c r="J597" s="207">
        <f>ROUND(I597*H597,2)</f>
        <v>0</v>
      </c>
      <c r="K597" s="203" t="s">
        <v>137</v>
      </c>
      <c r="L597" s="45"/>
      <c r="M597" s="208" t="s">
        <v>19</v>
      </c>
      <c r="N597" s="209" t="s">
        <v>42</v>
      </c>
      <c r="O597" s="85"/>
      <c r="P597" s="210">
        <f>O597*H597</f>
        <v>0</v>
      </c>
      <c r="Q597" s="210">
        <v>0</v>
      </c>
      <c r="R597" s="210">
        <f>Q597*H597</f>
        <v>0</v>
      </c>
      <c r="S597" s="210">
        <v>0.00191</v>
      </c>
      <c r="T597" s="211">
        <f>S597*H597</f>
        <v>0.0078176300000000008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2" t="s">
        <v>249</v>
      </c>
      <c r="AT597" s="212" t="s">
        <v>128</v>
      </c>
      <c r="AU597" s="212" t="s">
        <v>81</v>
      </c>
      <c r="AY597" s="18" t="s">
        <v>126</v>
      </c>
      <c r="BE597" s="213">
        <f>IF(N597="základní",J597,0)</f>
        <v>0</v>
      </c>
      <c r="BF597" s="213">
        <f>IF(N597="snížená",J597,0)</f>
        <v>0</v>
      </c>
      <c r="BG597" s="213">
        <f>IF(N597="zákl. přenesená",J597,0)</f>
        <v>0</v>
      </c>
      <c r="BH597" s="213">
        <f>IF(N597="sníž. přenesená",J597,0)</f>
        <v>0</v>
      </c>
      <c r="BI597" s="213">
        <f>IF(N597="nulová",J597,0)</f>
        <v>0</v>
      </c>
      <c r="BJ597" s="18" t="s">
        <v>79</v>
      </c>
      <c r="BK597" s="213">
        <f>ROUND(I597*H597,2)</f>
        <v>0</v>
      </c>
      <c r="BL597" s="18" t="s">
        <v>249</v>
      </c>
      <c r="BM597" s="212" t="s">
        <v>913</v>
      </c>
    </row>
    <row r="598" s="2" customFormat="1">
      <c r="A598" s="39"/>
      <c r="B598" s="40"/>
      <c r="C598" s="41"/>
      <c r="D598" s="214" t="s">
        <v>139</v>
      </c>
      <c r="E598" s="41"/>
      <c r="F598" s="215" t="s">
        <v>914</v>
      </c>
      <c r="G598" s="41"/>
      <c r="H598" s="41"/>
      <c r="I598" s="216"/>
      <c r="J598" s="41"/>
      <c r="K598" s="41"/>
      <c r="L598" s="45"/>
      <c r="M598" s="217"/>
      <c r="N598" s="218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139</v>
      </c>
      <c r="AU598" s="18" t="s">
        <v>81</v>
      </c>
    </row>
    <row r="599" s="13" customFormat="1">
      <c r="A599" s="13"/>
      <c r="B599" s="219"/>
      <c r="C599" s="220"/>
      <c r="D599" s="221" t="s">
        <v>141</v>
      </c>
      <c r="E599" s="222" t="s">
        <v>19</v>
      </c>
      <c r="F599" s="223" t="s">
        <v>915</v>
      </c>
      <c r="G599" s="220"/>
      <c r="H599" s="224">
        <v>1.9279999999999999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0" t="s">
        <v>141</v>
      </c>
      <c r="AU599" s="230" t="s">
        <v>81</v>
      </c>
      <c r="AV599" s="13" t="s">
        <v>81</v>
      </c>
      <c r="AW599" s="13" t="s">
        <v>33</v>
      </c>
      <c r="AX599" s="13" t="s">
        <v>71</v>
      </c>
      <c r="AY599" s="230" t="s">
        <v>126</v>
      </c>
    </row>
    <row r="600" s="13" customFormat="1">
      <c r="A600" s="13"/>
      <c r="B600" s="219"/>
      <c r="C600" s="220"/>
      <c r="D600" s="221" t="s">
        <v>141</v>
      </c>
      <c r="E600" s="222" t="s">
        <v>19</v>
      </c>
      <c r="F600" s="223" t="s">
        <v>916</v>
      </c>
      <c r="G600" s="220"/>
      <c r="H600" s="224">
        <v>2.165</v>
      </c>
      <c r="I600" s="225"/>
      <c r="J600" s="220"/>
      <c r="K600" s="220"/>
      <c r="L600" s="226"/>
      <c r="M600" s="227"/>
      <c r="N600" s="228"/>
      <c r="O600" s="228"/>
      <c r="P600" s="228"/>
      <c r="Q600" s="228"/>
      <c r="R600" s="228"/>
      <c r="S600" s="228"/>
      <c r="T600" s="22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0" t="s">
        <v>141</v>
      </c>
      <c r="AU600" s="230" t="s">
        <v>81</v>
      </c>
      <c r="AV600" s="13" t="s">
        <v>81</v>
      </c>
      <c r="AW600" s="13" t="s">
        <v>33</v>
      </c>
      <c r="AX600" s="13" t="s">
        <v>71</v>
      </c>
      <c r="AY600" s="230" t="s">
        <v>126</v>
      </c>
    </row>
    <row r="601" s="15" customFormat="1">
      <c r="A601" s="15"/>
      <c r="B601" s="241"/>
      <c r="C601" s="242"/>
      <c r="D601" s="221" t="s">
        <v>141</v>
      </c>
      <c r="E601" s="243" t="s">
        <v>19</v>
      </c>
      <c r="F601" s="244" t="s">
        <v>172</v>
      </c>
      <c r="G601" s="242"/>
      <c r="H601" s="245">
        <v>4.093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1" t="s">
        <v>141</v>
      </c>
      <c r="AU601" s="251" t="s">
        <v>81</v>
      </c>
      <c r="AV601" s="15" t="s">
        <v>132</v>
      </c>
      <c r="AW601" s="15" t="s">
        <v>33</v>
      </c>
      <c r="AX601" s="15" t="s">
        <v>79</v>
      </c>
      <c r="AY601" s="251" t="s">
        <v>126</v>
      </c>
    </row>
    <row r="602" s="2" customFormat="1" ht="37.8" customHeight="1">
      <c r="A602" s="39"/>
      <c r="B602" s="40"/>
      <c r="C602" s="201" t="s">
        <v>917</v>
      </c>
      <c r="D602" s="201" t="s">
        <v>128</v>
      </c>
      <c r="E602" s="202" t="s">
        <v>918</v>
      </c>
      <c r="F602" s="203" t="s">
        <v>919</v>
      </c>
      <c r="G602" s="204" t="s">
        <v>252</v>
      </c>
      <c r="H602" s="205">
        <v>37.880000000000003</v>
      </c>
      <c r="I602" s="206"/>
      <c r="J602" s="207">
        <f>ROUND(I602*H602,2)</f>
        <v>0</v>
      </c>
      <c r="K602" s="203" t="s">
        <v>137</v>
      </c>
      <c r="L602" s="45"/>
      <c r="M602" s="208" t="s">
        <v>19</v>
      </c>
      <c r="N602" s="209" t="s">
        <v>42</v>
      </c>
      <c r="O602" s="85"/>
      <c r="P602" s="210">
        <f>O602*H602</f>
        <v>0</v>
      </c>
      <c r="Q602" s="210">
        <v>0.14215</v>
      </c>
      <c r="R602" s="210">
        <f>Q602*H602</f>
        <v>5.3846420000000004</v>
      </c>
      <c r="S602" s="210">
        <v>0</v>
      </c>
      <c r="T602" s="211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12" t="s">
        <v>132</v>
      </c>
      <c r="AT602" s="212" t="s">
        <v>128</v>
      </c>
      <c r="AU602" s="212" t="s">
        <v>81</v>
      </c>
      <c r="AY602" s="18" t="s">
        <v>126</v>
      </c>
      <c r="BE602" s="213">
        <f>IF(N602="základní",J602,0)</f>
        <v>0</v>
      </c>
      <c r="BF602" s="213">
        <f>IF(N602="snížená",J602,0)</f>
        <v>0</v>
      </c>
      <c r="BG602" s="213">
        <f>IF(N602="zákl. přenesená",J602,0)</f>
        <v>0</v>
      </c>
      <c r="BH602" s="213">
        <f>IF(N602="sníž. přenesená",J602,0)</f>
        <v>0</v>
      </c>
      <c r="BI602" s="213">
        <f>IF(N602="nulová",J602,0)</f>
        <v>0</v>
      </c>
      <c r="BJ602" s="18" t="s">
        <v>79</v>
      </c>
      <c r="BK602" s="213">
        <f>ROUND(I602*H602,2)</f>
        <v>0</v>
      </c>
      <c r="BL602" s="18" t="s">
        <v>132</v>
      </c>
      <c r="BM602" s="212" t="s">
        <v>920</v>
      </c>
    </row>
    <row r="603" s="2" customFormat="1">
      <c r="A603" s="39"/>
      <c r="B603" s="40"/>
      <c r="C603" s="41"/>
      <c r="D603" s="214" t="s">
        <v>139</v>
      </c>
      <c r="E603" s="41"/>
      <c r="F603" s="215" t="s">
        <v>921</v>
      </c>
      <c r="G603" s="41"/>
      <c r="H603" s="41"/>
      <c r="I603" s="216"/>
      <c r="J603" s="41"/>
      <c r="K603" s="41"/>
      <c r="L603" s="45"/>
      <c r="M603" s="217"/>
      <c r="N603" s="218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139</v>
      </c>
      <c r="AU603" s="18" t="s">
        <v>81</v>
      </c>
    </row>
    <row r="604" s="13" customFormat="1">
      <c r="A604" s="13"/>
      <c r="B604" s="219"/>
      <c r="C604" s="220"/>
      <c r="D604" s="221" t="s">
        <v>141</v>
      </c>
      <c r="E604" s="222" t="s">
        <v>19</v>
      </c>
      <c r="F604" s="223" t="s">
        <v>922</v>
      </c>
      <c r="G604" s="220"/>
      <c r="H604" s="224">
        <v>37.880000000000003</v>
      </c>
      <c r="I604" s="225"/>
      <c r="J604" s="220"/>
      <c r="K604" s="220"/>
      <c r="L604" s="226"/>
      <c r="M604" s="227"/>
      <c r="N604" s="228"/>
      <c r="O604" s="228"/>
      <c r="P604" s="228"/>
      <c r="Q604" s="228"/>
      <c r="R604" s="228"/>
      <c r="S604" s="228"/>
      <c r="T604" s="22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0" t="s">
        <v>141</v>
      </c>
      <c r="AU604" s="230" t="s">
        <v>81</v>
      </c>
      <c r="AV604" s="13" t="s">
        <v>81</v>
      </c>
      <c r="AW604" s="13" t="s">
        <v>33</v>
      </c>
      <c r="AX604" s="13" t="s">
        <v>79</v>
      </c>
      <c r="AY604" s="230" t="s">
        <v>126</v>
      </c>
    </row>
    <row r="605" s="2" customFormat="1" ht="16.5" customHeight="1">
      <c r="A605" s="39"/>
      <c r="B605" s="40"/>
      <c r="C605" s="253" t="s">
        <v>923</v>
      </c>
      <c r="D605" s="253" t="s">
        <v>355</v>
      </c>
      <c r="E605" s="254" t="s">
        <v>924</v>
      </c>
      <c r="F605" s="255" t="s">
        <v>925</v>
      </c>
      <c r="G605" s="256" t="s">
        <v>136</v>
      </c>
      <c r="H605" s="257">
        <v>15.455</v>
      </c>
      <c r="I605" s="258"/>
      <c r="J605" s="259">
        <f>ROUND(I605*H605,2)</f>
        <v>0</v>
      </c>
      <c r="K605" s="255" t="s">
        <v>19</v>
      </c>
      <c r="L605" s="260"/>
      <c r="M605" s="261" t="s">
        <v>19</v>
      </c>
      <c r="N605" s="262" t="s">
        <v>42</v>
      </c>
      <c r="O605" s="85"/>
      <c r="P605" s="210">
        <f>O605*H605</f>
        <v>0</v>
      </c>
      <c r="Q605" s="210">
        <v>0.216</v>
      </c>
      <c r="R605" s="210">
        <f>Q605*H605</f>
        <v>3.3382800000000001</v>
      </c>
      <c r="S605" s="210">
        <v>0</v>
      </c>
      <c r="T605" s="211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2" t="s">
        <v>173</v>
      </c>
      <c r="AT605" s="212" t="s">
        <v>355</v>
      </c>
      <c r="AU605" s="212" t="s">
        <v>81</v>
      </c>
      <c r="AY605" s="18" t="s">
        <v>126</v>
      </c>
      <c r="BE605" s="213">
        <f>IF(N605="základní",J605,0)</f>
        <v>0</v>
      </c>
      <c r="BF605" s="213">
        <f>IF(N605="snížená",J605,0)</f>
        <v>0</v>
      </c>
      <c r="BG605" s="213">
        <f>IF(N605="zákl. přenesená",J605,0)</f>
        <v>0</v>
      </c>
      <c r="BH605" s="213">
        <f>IF(N605="sníž. přenesená",J605,0)</f>
        <v>0</v>
      </c>
      <c r="BI605" s="213">
        <f>IF(N605="nulová",J605,0)</f>
        <v>0</v>
      </c>
      <c r="BJ605" s="18" t="s">
        <v>79</v>
      </c>
      <c r="BK605" s="213">
        <f>ROUND(I605*H605,2)</f>
        <v>0</v>
      </c>
      <c r="BL605" s="18" t="s">
        <v>132</v>
      </c>
      <c r="BM605" s="212" t="s">
        <v>926</v>
      </c>
    </row>
    <row r="606" s="13" customFormat="1">
      <c r="A606" s="13"/>
      <c r="B606" s="219"/>
      <c r="C606" s="220"/>
      <c r="D606" s="221" t="s">
        <v>141</v>
      </c>
      <c r="E606" s="222" t="s">
        <v>19</v>
      </c>
      <c r="F606" s="223" t="s">
        <v>927</v>
      </c>
      <c r="G606" s="220"/>
      <c r="H606" s="224">
        <v>15.455</v>
      </c>
      <c r="I606" s="225"/>
      <c r="J606" s="220"/>
      <c r="K606" s="220"/>
      <c r="L606" s="226"/>
      <c r="M606" s="227"/>
      <c r="N606" s="228"/>
      <c r="O606" s="228"/>
      <c r="P606" s="228"/>
      <c r="Q606" s="228"/>
      <c r="R606" s="228"/>
      <c r="S606" s="228"/>
      <c r="T606" s="22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0" t="s">
        <v>141</v>
      </c>
      <c r="AU606" s="230" t="s">
        <v>81</v>
      </c>
      <c r="AV606" s="13" t="s">
        <v>81</v>
      </c>
      <c r="AW606" s="13" t="s">
        <v>33</v>
      </c>
      <c r="AX606" s="13" t="s">
        <v>79</v>
      </c>
      <c r="AY606" s="230" t="s">
        <v>126</v>
      </c>
    </row>
    <row r="607" s="2" customFormat="1" ht="24.15" customHeight="1">
      <c r="A607" s="39"/>
      <c r="B607" s="40"/>
      <c r="C607" s="201" t="s">
        <v>928</v>
      </c>
      <c r="D607" s="201" t="s">
        <v>128</v>
      </c>
      <c r="E607" s="202" t="s">
        <v>929</v>
      </c>
      <c r="F607" s="203" t="s">
        <v>930</v>
      </c>
      <c r="G607" s="204" t="s">
        <v>252</v>
      </c>
      <c r="H607" s="205">
        <v>84.584999999999994</v>
      </c>
      <c r="I607" s="206"/>
      <c r="J607" s="207">
        <f>ROUND(I607*H607,2)</f>
        <v>0</v>
      </c>
      <c r="K607" s="203" t="s">
        <v>19</v>
      </c>
      <c r="L607" s="45"/>
      <c r="M607" s="208" t="s">
        <v>19</v>
      </c>
      <c r="N607" s="209" t="s">
        <v>42</v>
      </c>
      <c r="O607" s="85"/>
      <c r="P607" s="210">
        <f>O607*H607</f>
        <v>0</v>
      </c>
      <c r="Q607" s="210">
        <v>0</v>
      </c>
      <c r="R607" s="210">
        <f>Q607*H607</f>
        <v>0</v>
      </c>
      <c r="S607" s="210">
        <v>0</v>
      </c>
      <c r="T607" s="211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2" t="s">
        <v>132</v>
      </c>
      <c r="AT607" s="212" t="s">
        <v>128</v>
      </c>
      <c r="AU607" s="212" t="s">
        <v>81</v>
      </c>
      <c r="AY607" s="18" t="s">
        <v>126</v>
      </c>
      <c r="BE607" s="213">
        <f>IF(N607="základní",J607,0)</f>
        <v>0</v>
      </c>
      <c r="BF607" s="213">
        <f>IF(N607="snížená",J607,0)</f>
        <v>0</v>
      </c>
      <c r="BG607" s="213">
        <f>IF(N607="zákl. přenesená",J607,0)</f>
        <v>0</v>
      </c>
      <c r="BH607" s="213">
        <f>IF(N607="sníž. přenesená",J607,0)</f>
        <v>0</v>
      </c>
      <c r="BI607" s="213">
        <f>IF(N607="nulová",J607,0)</f>
        <v>0</v>
      </c>
      <c r="BJ607" s="18" t="s">
        <v>79</v>
      </c>
      <c r="BK607" s="213">
        <f>ROUND(I607*H607,2)</f>
        <v>0</v>
      </c>
      <c r="BL607" s="18" t="s">
        <v>132</v>
      </c>
      <c r="BM607" s="212" t="s">
        <v>931</v>
      </c>
    </row>
    <row r="608" s="14" customFormat="1">
      <c r="A608" s="14"/>
      <c r="B608" s="231"/>
      <c r="C608" s="232"/>
      <c r="D608" s="221" t="s">
        <v>141</v>
      </c>
      <c r="E608" s="233" t="s">
        <v>19</v>
      </c>
      <c r="F608" s="234" t="s">
        <v>932</v>
      </c>
      <c r="G608" s="232"/>
      <c r="H608" s="233" t="s">
        <v>19</v>
      </c>
      <c r="I608" s="235"/>
      <c r="J608" s="232"/>
      <c r="K608" s="232"/>
      <c r="L608" s="236"/>
      <c r="M608" s="237"/>
      <c r="N608" s="238"/>
      <c r="O608" s="238"/>
      <c r="P608" s="238"/>
      <c r="Q608" s="238"/>
      <c r="R608" s="238"/>
      <c r="S608" s="238"/>
      <c r="T608" s="23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0" t="s">
        <v>141</v>
      </c>
      <c r="AU608" s="240" t="s">
        <v>81</v>
      </c>
      <c r="AV608" s="14" t="s">
        <v>79</v>
      </c>
      <c r="AW608" s="14" t="s">
        <v>33</v>
      </c>
      <c r="AX608" s="14" t="s">
        <v>71</v>
      </c>
      <c r="AY608" s="240" t="s">
        <v>126</v>
      </c>
    </row>
    <row r="609" s="13" customFormat="1">
      <c r="A609" s="13"/>
      <c r="B609" s="219"/>
      <c r="C609" s="220"/>
      <c r="D609" s="221" t="s">
        <v>141</v>
      </c>
      <c r="E609" s="222" t="s">
        <v>19</v>
      </c>
      <c r="F609" s="223" t="s">
        <v>933</v>
      </c>
      <c r="G609" s="220"/>
      <c r="H609" s="224">
        <v>84.584999999999994</v>
      </c>
      <c r="I609" s="225"/>
      <c r="J609" s="220"/>
      <c r="K609" s="220"/>
      <c r="L609" s="226"/>
      <c r="M609" s="227"/>
      <c r="N609" s="228"/>
      <c r="O609" s="228"/>
      <c r="P609" s="228"/>
      <c r="Q609" s="228"/>
      <c r="R609" s="228"/>
      <c r="S609" s="228"/>
      <c r="T609" s="22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0" t="s">
        <v>141</v>
      </c>
      <c r="AU609" s="230" t="s">
        <v>81</v>
      </c>
      <c r="AV609" s="13" t="s">
        <v>81</v>
      </c>
      <c r="AW609" s="13" t="s">
        <v>33</v>
      </c>
      <c r="AX609" s="13" t="s">
        <v>79</v>
      </c>
      <c r="AY609" s="230" t="s">
        <v>126</v>
      </c>
    </row>
    <row r="610" s="2" customFormat="1" ht="24.15" customHeight="1">
      <c r="A610" s="39"/>
      <c r="B610" s="40"/>
      <c r="C610" s="253" t="s">
        <v>934</v>
      </c>
      <c r="D610" s="253" t="s">
        <v>355</v>
      </c>
      <c r="E610" s="254" t="s">
        <v>935</v>
      </c>
      <c r="F610" s="255" t="s">
        <v>936</v>
      </c>
      <c r="G610" s="256" t="s">
        <v>252</v>
      </c>
      <c r="H610" s="257">
        <v>88.813999999999993</v>
      </c>
      <c r="I610" s="258"/>
      <c r="J610" s="259">
        <f>ROUND(I610*H610,2)</f>
        <v>0</v>
      </c>
      <c r="K610" s="255" t="s">
        <v>19</v>
      </c>
      <c r="L610" s="260"/>
      <c r="M610" s="261" t="s">
        <v>19</v>
      </c>
      <c r="N610" s="262" t="s">
        <v>42</v>
      </c>
      <c r="O610" s="85"/>
      <c r="P610" s="210">
        <f>O610*H610</f>
        <v>0</v>
      </c>
      <c r="Q610" s="210">
        <v>0.012800000000000001</v>
      </c>
      <c r="R610" s="210">
        <f>Q610*H610</f>
        <v>1.1368191999999999</v>
      </c>
      <c r="S610" s="210">
        <v>0</v>
      </c>
      <c r="T610" s="211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2" t="s">
        <v>173</v>
      </c>
      <c r="AT610" s="212" t="s">
        <v>355</v>
      </c>
      <c r="AU610" s="212" t="s">
        <v>81</v>
      </c>
      <c r="AY610" s="18" t="s">
        <v>126</v>
      </c>
      <c r="BE610" s="213">
        <f>IF(N610="základní",J610,0)</f>
        <v>0</v>
      </c>
      <c r="BF610" s="213">
        <f>IF(N610="snížená",J610,0)</f>
        <v>0</v>
      </c>
      <c r="BG610" s="213">
        <f>IF(N610="zákl. přenesená",J610,0)</f>
        <v>0</v>
      </c>
      <c r="BH610" s="213">
        <f>IF(N610="sníž. přenesená",J610,0)</f>
        <v>0</v>
      </c>
      <c r="BI610" s="213">
        <f>IF(N610="nulová",J610,0)</f>
        <v>0</v>
      </c>
      <c r="BJ610" s="18" t="s">
        <v>79</v>
      </c>
      <c r="BK610" s="213">
        <f>ROUND(I610*H610,2)</f>
        <v>0</v>
      </c>
      <c r="BL610" s="18" t="s">
        <v>132</v>
      </c>
      <c r="BM610" s="212" t="s">
        <v>937</v>
      </c>
    </row>
    <row r="611" s="13" customFormat="1">
      <c r="A611" s="13"/>
      <c r="B611" s="219"/>
      <c r="C611" s="220"/>
      <c r="D611" s="221" t="s">
        <v>141</v>
      </c>
      <c r="E611" s="222" t="s">
        <v>19</v>
      </c>
      <c r="F611" s="223" t="s">
        <v>938</v>
      </c>
      <c r="G611" s="220"/>
      <c r="H611" s="224">
        <v>88.813999999999993</v>
      </c>
      <c r="I611" s="225"/>
      <c r="J611" s="220"/>
      <c r="K611" s="220"/>
      <c r="L611" s="226"/>
      <c r="M611" s="227"/>
      <c r="N611" s="228"/>
      <c r="O611" s="228"/>
      <c r="P611" s="228"/>
      <c r="Q611" s="228"/>
      <c r="R611" s="228"/>
      <c r="S611" s="228"/>
      <c r="T611" s="22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0" t="s">
        <v>141</v>
      </c>
      <c r="AU611" s="230" t="s">
        <v>81</v>
      </c>
      <c r="AV611" s="13" t="s">
        <v>81</v>
      </c>
      <c r="AW611" s="13" t="s">
        <v>33</v>
      </c>
      <c r="AX611" s="13" t="s">
        <v>79</v>
      </c>
      <c r="AY611" s="230" t="s">
        <v>126</v>
      </c>
    </row>
    <row r="612" s="2" customFormat="1" ht="62.7" customHeight="1">
      <c r="A612" s="39"/>
      <c r="B612" s="40"/>
      <c r="C612" s="201" t="s">
        <v>939</v>
      </c>
      <c r="D612" s="201" t="s">
        <v>128</v>
      </c>
      <c r="E612" s="202" t="s">
        <v>940</v>
      </c>
      <c r="F612" s="203" t="s">
        <v>941</v>
      </c>
      <c r="G612" s="204" t="s">
        <v>252</v>
      </c>
      <c r="H612" s="205">
        <v>48</v>
      </c>
      <c r="I612" s="206"/>
      <c r="J612" s="207">
        <f>ROUND(I612*H612,2)</f>
        <v>0</v>
      </c>
      <c r="K612" s="203" t="s">
        <v>137</v>
      </c>
      <c r="L612" s="45"/>
      <c r="M612" s="208" t="s">
        <v>19</v>
      </c>
      <c r="N612" s="209" t="s">
        <v>42</v>
      </c>
      <c r="O612" s="85"/>
      <c r="P612" s="210">
        <f>O612*H612</f>
        <v>0</v>
      </c>
      <c r="Q612" s="210">
        <v>0.089779999999999999</v>
      </c>
      <c r="R612" s="210">
        <f>Q612*H612</f>
        <v>4.3094400000000004</v>
      </c>
      <c r="S612" s="210">
        <v>0</v>
      </c>
      <c r="T612" s="211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12" t="s">
        <v>132</v>
      </c>
      <c r="AT612" s="212" t="s">
        <v>128</v>
      </c>
      <c r="AU612" s="212" t="s">
        <v>81</v>
      </c>
      <c r="AY612" s="18" t="s">
        <v>126</v>
      </c>
      <c r="BE612" s="213">
        <f>IF(N612="základní",J612,0)</f>
        <v>0</v>
      </c>
      <c r="BF612" s="213">
        <f>IF(N612="snížená",J612,0)</f>
        <v>0</v>
      </c>
      <c r="BG612" s="213">
        <f>IF(N612="zákl. přenesená",J612,0)</f>
        <v>0</v>
      </c>
      <c r="BH612" s="213">
        <f>IF(N612="sníž. přenesená",J612,0)</f>
        <v>0</v>
      </c>
      <c r="BI612" s="213">
        <f>IF(N612="nulová",J612,0)</f>
        <v>0</v>
      </c>
      <c r="BJ612" s="18" t="s">
        <v>79</v>
      </c>
      <c r="BK612" s="213">
        <f>ROUND(I612*H612,2)</f>
        <v>0</v>
      </c>
      <c r="BL612" s="18" t="s">
        <v>132</v>
      </c>
      <c r="BM612" s="212" t="s">
        <v>942</v>
      </c>
    </row>
    <row r="613" s="2" customFormat="1">
      <c r="A613" s="39"/>
      <c r="B613" s="40"/>
      <c r="C613" s="41"/>
      <c r="D613" s="214" t="s">
        <v>139</v>
      </c>
      <c r="E613" s="41"/>
      <c r="F613" s="215" t="s">
        <v>943</v>
      </c>
      <c r="G613" s="41"/>
      <c r="H613" s="41"/>
      <c r="I613" s="216"/>
      <c r="J613" s="41"/>
      <c r="K613" s="41"/>
      <c r="L613" s="45"/>
      <c r="M613" s="217"/>
      <c r="N613" s="218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139</v>
      </c>
      <c r="AU613" s="18" t="s">
        <v>81</v>
      </c>
    </row>
    <row r="614" s="14" customFormat="1">
      <c r="A614" s="14"/>
      <c r="B614" s="231"/>
      <c r="C614" s="232"/>
      <c r="D614" s="221" t="s">
        <v>141</v>
      </c>
      <c r="E614" s="233" t="s">
        <v>19</v>
      </c>
      <c r="F614" s="234" t="s">
        <v>944</v>
      </c>
      <c r="G614" s="232"/>
      <c r="H614" s="233" t="s">
        <v>19</v>
      </c>
      <c r="I614" s="235"/>
      <c r="J614" s="232"/>
      <c r="K614" s="232"/>
      <c r="L614" s="236"/>
      <c r="M614" s="237"/>
      <c r="N614" s="238"/>
      <c r="O614" s="238"/>
      <c r="P614" s="238"/>
      <c r="Q614" s="238"/>
      <c r="R614" s="238"/>
      <c r="S614" s="238"/>
      <c r="T614" s="23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0" t="s">
        <v>141</v>
      </c>
      <c r="AU614" s="240" t="s">
        <v>81</v>
      </c>
      <c r="AV614" s="14" t="s">
        <v>79</v>
      </c>
      <c r="AW614" s="14" t="s">
        <v>33</v>
      </c>
      <c r="AX614" s="14" t="s">
        <v>71</v>
      </c>
      <c r="AY614" s="240" t="s">
        <v>126</v>
      </c>
    </row>
    <row r="615" s="13" customFormat="1">
      <c r="A615" s="13"/>
      <c r="B615" s="219"/>
      <c r="C615" s="220"/>
      <c r="D615" s="221" t="s">
        <v>141</v>
      </c>
      <c r="E615" s="222" t="s">
        <v>19</v>
      </c>
      <c r="F615" s="223" t="s">
        <v>945</v>
      </c>
      <c r="G615" s="220"/>
      <c r="H615" s="224">
        <v>48</v>
      </c>
      <c r="I615" s="225"/>
      <c r="J615" s="220"/>
      <c r="K615" s="220"/>
      <c r="L615" s="226"/>
      <c r="M615" s="227"/>
      <c r="N615" s="228"/>
      <c r="O615" s="228"/>
      <c r="P615" s="228"/>
      <c r="Q615" s="228"/>
      <c r="R615" s="228"/>
      <c r="S615" s="228"/>
      <c r="T615" s="22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0" t="s">
        <v>141</v>
      </c>
      <c r="AU615" s="230" t="s">
        <v>81</v>
      </c>
      <c r="AV615" s="13" t="s">
        <v>81</v>
      </c>
      <c r="AW615" s="13" t="s">
        <v>33</v>
      </c>
      <c r="AX615" s="13" t="s">
        <v>79</v>
      </c>
      <c r="AY615" s="230" t="s">
        <v>126</v>
      </c>
    </row>
    <row r="616" s="2" customFormat="1" ht="24.15" customHeight="1">
      <c r="A616" s="39"/>
      <c r="B616" s="40"/>
      <c r="C616" s="253" t="s">
        <v>946</v>
      </c>
      <c r="D616" s="253" t="s">
        <v>355</v>
      </c>
      <c r="E616" s="254" t="s">
        <v>719</v>
      </c>
      <c r="F616" s="255" t="s">
        <v>720</v>
      </c>
      <c r="G616" s="256" t="s">
        <v>136</v>
      </c>
      <c r="H616" s="257">
        <v>4.8959999999999999</v>
      </c>
      <c r="I616" s="258"/>
      <c r="J616" s="259">
        <f>ROUND(I616*H616,2)</f>
        <v>0</v>
      </c>
      <c r="K616" s="255" t="s">
        <v>137</v>
      </c>
      <c r="L616" s="260"/>
      <c r="M616" s="261" t="s">
        <v>19</v>
      </c>
      <c r="N616" s="262" t="s">
        <v>42</v>
      </c>
      <c r="O616" s="85"/>
      <c r="P616" s="210">
        <f>O616*H616</f>
        <v>0</v>
      </c>
      <c r="Q616" s="210">
        <v>0.222</v>
      </c>
      <c r="R616" s="210">
        <f>Q616*H616</f>
        <v>1.0869120000000001</v>
      </c>
      <c r="S616" s="210">
        <v>0</v>
      </c>
      <c r="T616" s="211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2" t="s">
        <v>173</v>
      </c>
      <c r="AT616" s="212" t="s">
        <v>355</v>
      </c>
      <c r="AU616" s="212" t="s">
        <v>81</v>
      </c>
      <c r="AY616" s="18" t="s">
        <v>126</v>
      </c>
      <c r="BE616" s="213">
        <f>IF(N616="základní",J616,0)</f>
        <v>0</v>
      </c>
      <c r="BF616" s="213">
        <f>IF(N616="snížená",J616,0)</f>
        <v>0</v>
      </c>
      <c r="BG616" s="213">
        <f>IF(N616="zákl. přenesená",J616,0)</f>
        <v>0</v>
      </c>
      <c r="BH616" s="213">
        <f>IF(N616="sníž. přenesená",J616,0)</f>
        <v>0</v>
      </c>
      <c r="BI616" s="213">
        <f>IF(N616="nulová",J616,0)</f>
        <v>0</v>
      </c>
      <c r="BJ616" s="18" t="s">
        <v>79</v>
      </c>
      <c r="BK616" s="213">
        <f>ROUND(I616*H616,2)</f>
        <v>0</v>
      </c>
      <c r="BL616" s="18" t="s">
        <v>132</v>
      </c>
      <c r="BM616" s="212" t="s">
        <v>947</v>
      </c>
    </row>
    <row r="617" s="13" customFormat="1">
      <c r="A617" s="13"/>
      <c r="B617" s="219"/>
      <c r="C617" s="220"/>
      <c r="D617" s="221" t="s">
        <v>141</v>
      </c>
      <c r="E617" s="222" t="s">
        <v>19</v>
      </c>
      <c r="F617" s="223" t="s">
        <v>948</v>
      </c>
      <c r="G617" s="220"/>
      <c r="H617" s="224">
        <v>4.8959999999999999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0" t="s">
        <v>141</v>
      </c>
      <c r="AU617" s="230" t="s">
        <v>81</v>
      </c>
      <c r="AV617" s="13" t="s">
        <v>81</v>
      </c>
      <c r="AW617" s="13" t="s">
        <v>33</v>
      </c>
      <c r="AX617" s="13" t="s">
        <v>79</v>
      </c>
      <c r="AY617" s="230" t="s">
        <v>126</v>
      </c>
    </row>
    <row r="618" s="2" customFormat="1" ht="24.15" customHeight="1">
      <c r="A618" s="39"/>
      <c r="B618" s="40"/>
      <c r="C618" s="201" t="s">
        <v>949</v>
      </c>
      <c r="D618" s="201" t="s">
        <v>128</v>
      </c>
      <c r="E618" s="202" t="s">
        <v>950</v>
      </c>
      <c r="F618" s="203" t="s">
        <v>951</v>
      </c>
      <c r="G618" s="204" t="s">
        <v>197</v>
      </c>
      <c r="H618" s="205">
        <v>3.6000000000000001</v>
      </c>
      <c r="I618" s="206"/>
      <c r="J618" s="207">
        <f>ROUND(I618*H618,2)</f>
        <v>0</v>
      </c>
      <c r="K618" s="203" t="s">
        <v>137</v>
      </c>
      <c r="L618" s="45"/>
      <c r="M618" s="208" t="s">
        <v>19</v>
      </c>
      <c r="N618" s="209" t="s">
        <v>42</v>
      </c>
      <c r="O618" s="85"/>
      <c r="P618" s="210">
        <f>O618*H618</f>
        <v>0</v>
      </c>
      <c r="Q618" s="210">
        <v>2.2563399999999998</v>
      </c>
      <c r="R618" s="210">
        <f>Q618*H618</f>
        <v>8.1228239999999996</v>
      </c>
      <c r="S618" s="210">
        <v>0</v>
      </c>
      <c r="T618" s="211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2" t="s">
        <v>132</v>
      </c>
      <c r="AT618" s="212" t="s">
        <v>128</v>
      </c>
      <c r="AU618" s="212" t="s">
        <v>81</v>
      </c>
      <c r="AY618" s="18" t="s">
        <v>126</v>
      </c>
      <c r="BE618" s="213">
        <f>IF(N618="základní",J618,0)</f>
        <v>0</v>
      </c>
      <c r="BF618" s="213">
        <f>IF(N618="snížená",J618,0)</f>
        <v>0</v>
      </c>
      <c r="BG618" s="213">
        <f>IF(N618="zákl. přenesená",J618,0)</f>
        <v>0</v>
      </c>
      <c r="BH618" s="213">
        <f>IF(N618="sníž. přenesená",J618,0)</f>
        <v>0</v>
      </c>
      <c r="BI618" s="213">
        <f>IF(N618="nulová",J618,0)</f>
        <v>0</v>
      </c>
      <c r="BJ618" s="18" t="s">
        <v>79</v>
      </c>
      <c r="BK618" s="213">
        <f>ROUND(I618*H618,2)</f>
        <v>0</v>
      </c>
      <c r="BL618" s="18" t="s">
        <v>132</v>
      </c>
      <c r="BM618" s="212" t="s">
        <v>952</v>
      </c>
    </row>
    <row r="619" s="2" customFormat="1">
      <c r="A619" s="39"/>
      <c r="B619" s="40"/>
      <c r="C619" s="41"/>
      <c r="D619" s="214" t="s">
        <v>139</v>
      </c>
      <c r="E619" s="41"/>
      <c r="F619" s="215" t="s">
        <v>953</v>
      </c>
      <c r="G619" s="41"/>
      <c r="H619" s="41"/>
      <c r="I619" s="216"/>
      <c r="J619" s="41"/>
      <c r="K619" s="41"/>
      <c r="L619" s="45"/>
      <c r="M619" s="217"/>
      <c r="N619" s="218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139</v>
      </c>
      <c r="AU619" s="18" t="s">
        <v>81</v>
      </c>
    </row>
    <row r="620" s="13" customFormat="1">
      <c r="A620" s="13"/>
      <c r="B620" s="219"/>
      <c r="C620" s="220"/>
      <c r="D620" s="221" t="s">
        <v>141</v>
      </c>
      <c r="E620" s="222" t="s">
        <v>19</v>
      </c>
      <c r="F620" s="223" t="s">
        <v>954</v>
      </c>
      <c r="G620" s="220"/>
      <c r="H620" s="224">
        <v>3.6000000000000001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0" t="s">
        <v>141</v>
      </c>
      <c r="AU620" s="230" t="s">
        <v>81</v>
      </c>
      <c r="AV620" s="13" t="s">
        <v>81</v>
      </c>
      <c r="AW620" s="13" t="s">
        <v>33</v>
      </c>
      <c r="AX620" s="13" t="s">
        <v>79</v>
      </c>
      <c r="AY620" s="230" t="s">
        <v>126</v>
      </c>
    </row>
    <row r="621" s="2" customFormat="1" ht="24.15" customHeight="1">
      <c r="A621" s="39"/>
      <c r="B621" s="40"/>
      <c r="C621" s="201" t="s">
        <v>955</v>
      </c>
      <c r="D621" s="201" t="s">
        <v>128</v>
      </c>
      <c r="E621" s="202" t="s">
        <v>956</v>
      </c>
      <c r="F621" s="203" t="s">
        <v>957</v>
      </c>
      <c r="G621" s="204" t="s">
        <v>252</v>
      </c>
      <c r="H621" s="205">
        <v>3.5</v>
      </c>
      <c r="I621" s="206"/>
      <c r="J621" s="207">
        <f>ROUND(I621*H621,2)</f>
        <v>0</v>
      </c>
      <c r="K621" s="203" t="s">
        <v>137</v>
      </c>
      <c r="L621" s="45"/>
      <c r="M621" s="208" t="s">
        <v>19</v>
      </c>
      <c r="N621" s="209" t="s">
        <v>42</v>
      </c>
      <c r="O621" s="85"/>
      <c r="P621" s="210">
        <f>O621*H621</f>
        <v>0</v>
      </c>
      <c r="Q621" s="210">
        <v>0.29221000000000003</v>
      </c>
      <c r="R621" s="210">
        <f>Q621*H621</f>
        <v>1.0227350000000002</v>
      </c>
      <c r="S621" s="210">
        <v>0</v>
      </c>
      <c r="T621" s="211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12" t="s">
        <v>132</v>
      </c>
      <c r="AT621" s="212" t="s">
        <v>128</v>
      </c>
      <c r="AU621" s="212" t="s">
        <v>81</v>
      </c>
      <c r="AY621" s="18" t="s">
        <v>126</v>
      </c>
      <c r="BE621" s="213">
        <f>IF(N621="základní",J621,0)</f>
        <v>0</v>
      </c>
      <c r="BF621" s="213">
        <f>IF(N621="snížená",J621,0)</f>
        <v>0</v>
      </c>
      <c r="BG621" s="213">
        <f>IF(N621="zákl. přenesená",J621,0)</f>
        <v>0</v>
      </c>
      <c r="BH621" s="213">
        <f>IF(N621="sníž. přenesená",J621,0)</f>
        <v>0</v>
      </c>
      <c r="BI621" s="213">
        <f>IF(N621="nulová",J621,0)</f>
        <v>0</v>
      </c>
      <c r="BJ621" s="18" t="s">
        <v>79</v>
      </c>
      <c r="BK621" s="213">
        <f>ROUND(I621*H621,2)</f>
        <v>0</v>
      </c>
      <c r="BL621" s="18" t="s">
        <v>132</v>
      </c>
      <c r="BM621" s="212" t="s">
        <v>958</v>
      </c>
    </row>
    <row r="622" s="2" customFormat="1">
      <c r="A622" s="39"/>
      <c r="B622" s="40"/>
      <c r="C622" s="41"/>
      <c r="D622" s="214" t="s">
        <v>139</v>
      </c>
      <c r="E622" s="41"/>
      <c r="F622" s="215" t="s">
        <v>959</v>
      </c>
      <c r="G622" s="41"/>
      <c r="H622" s="41"/>
      <c r="I622" s="216"/>
      <c r="J622" s="41"/>
      <c r="K622" s="41"/>
      <c r="L622" s="45"/>
      <c r="M622" s="217"/>
      <c r="N622" s="218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139</v>
      </c>
      <c r="AU622" s="18" t="s">
        <v>81</v>
      </c>
    </row>
    <row r="623" s="2" customFormat="1" ht="24.15" customHeight="1">
      <c r="A623" s="39"/>
      <c r="B623" s="40"/>
      <c r="C623" s="253" t="s">
        <v>960</v>
      </c>
      <c r="D623" s="253" t="s">
        <v>355</v>
      </c>
      <c r="E623" s="254" t="s">
        <v>961</v>
      </c>
      <c r="F623" s="255" t="s">
        <v>962</v>
      </c>
      <c r="G623" s="256" t="s">
        <v>252</v>
      </c>
      <c r="H623" s="257">
        <v>3.5</v>
      </c>
      <c r="I623" s="258"/>
      <c r="J623" s="259">
        <f>ROUND(I623*H623,2)</f>
        <v>0</v>
      </c>
      <c r="K623" s="255" t="s">
        <v>137</v>
      </c>
      <c r="L623" s="260"/>
      <c r="M623" s="261" t="s">
        <v>19</v>
      </c>
      <c r="N623" s="262" t="s">
        <v>42</v>
      </c>
      <c r="O623" s="85"/>
      <c r="P623" s="210">
        <f>O623*H623</f>
        <v>0</v>
      </c>
      <c r="Q623" s="210">
        <v>0.033000000000000002</v>
      </c>
      <c r="R623" s="210">
        <f>Q623*H623</f>
        <v>0.11550000000000001</v>
      </c>
      <c r="S623" s="210">
        <v>0</v>
      </c>
      <c r="T623" s="21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2" t="s">
        <v>173</v>
      </c>
      <c r="AT623" s="212" t="s">
        <v>355</v>
      </c>
      <c r="AU623" s="212" t="s">
        <v>81</v>
      </c>
      <c r="AY623" s="18" t="s">
        <v>126</v>
      </c>
      <c r="BE623" s="213">
        <f>IF(N623="základní",J623,0)</f>
        <v>0</v>
      </c>
      <c r="BF623" s="213">
        <f>IF(N623="snížená",J623,0)</f>
        <v>0</v>
      </c>
      <c r="BG623" s="213">
        <f>IF(N623="zákl. přenesená",J623,0)</f>
        <v>0</v>
      </c>
      <c r="BH623" s="213">
        <f>IF(N623="sníž. přenesená",J623,0)</f>
        <v>0</v>
      </c>
      <c r="BI623" s="213">
        <f>IF(N623="nulová",J623,0)</f>
        <v>0</v>
      </c>
      <c r="BJ623" s="18" t="s">
        <v>79</v>
      </c>
      <c r="BK623" s="213">
        <f>ROUND(I623*H623,2)</f>
        <v>0</v>
      </c>
      <c r="BL623" s="18" t="s">
        <v>132</v>
      </c>
      <c r="BM623" s="212" t="s">
        <v>963</v>
      </c>
    </row>
    <row r="624" s="2" customFormat="1" ht="24.15" customHeight="1">
      <c r="A624" s="39"/>
      <c r="B624" s="40"/>
      <c r="C624" s="201" t="s">
        <v>964</v>
      </c>
      <c r="D624" s="201" t="s">
        <v>128</v>
      </c>
      <c r="E624" s="202" t="s">
        <v>965</v>
      </c>
      <c r="F624" s="203" t="s">
        <v>966</v>
      </c>
      <c r="G624" s="204" t="s">
        <v>242</v>
      </c>
      <c r="H624" s="205">
        <v>1</v>
      </c>
      <c r="I624" s="206"/>
      <c r="J624" s="207">
        <f>ROUND(I624*H624,2)</f>
        <v>0</v>
      </c>
      <c r="K624" s="203" t="s">
        <v>137</v>
      </c>
      <c r="L624" s="45"/>
      <c r="M624" s="208" t="s">
        <v>19</v>
      </c>
      <c r="N624" s="209" t="s">
        <v>42</v>
      </c>
      <c r="O624" s="85"/>
      <c r="P624" s="210">
        <f>O624*H624</f>
        <v>0</v>
      </c>
      <c r="Q624" s="210">
        <v>0.27205000000000001</v>
      </c>
      <c r="R624" s="210">
        <f>Q624*H624</f>
        <v>0.27205000000000001</v>
      </c>
      <c r="S624" s="210">
        <v>0</v>
      </c>
      <c r="T624" s="21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2" t="s">
        <v>132</v>
      </c>
      <c r="AT624" s="212" t="s">
        <v>128</v>
      </c>
      <c r="AU624" s="212" t="s">
        <v>81</v>
      </c>
      <c r="AY624" s="18" t="s">
        <v>126</v>
      </c>
      <c r="BE624" s="213">
        <f>IF(N624="základní",J624,0)</f>
        <v>0</v>
      </c>
      <c r="BF624" s="213">
        <f>IF(N624="snížená",J624,0)</f>
        <v>0</v>
      </c>
      <c r="BG624" s="213">
        <f>IF(N624="zákl. přenesená",J624,0)</f>
        <v>0</v>
      </c>
      <c r="BH624" s="213">
        <f>IF(N624="sníž. přenesená",J624,0)</f>
        <v>0</v>
      </c>
      <c r="BI624" s="213">
        <f>IF(N624="nulová",J624,0)</f>
        <v>0</v>
      </c>
      <c r="BJ624" s="18" t="s">
        <v>79</v>
      </c>
      <c r="BK624" s="213">
        <f>ROUND(I624*H624,2)</f>
        <v>0</v>
      </c>
      <c r="BL624" s="18" t="s">
        <v>132</v>
      </c>
      <c r="BM624" s="212" t="s">
        <v>967</v>
      </c>
    </row>
    <row r="625" s="2" customFormat="1">
      <c r="A625" s="39"/>
      <c r="B625" s="40"/>
      <c r="C625" s="41"/>
      <c r="D625" s="214" t="s">
        <v>139</v>
      </c>
      <c r="E625" s="41"/>
      <c r="F625" s="215" t="s">
        <v>968</v>
      </c>
      <c r="G625" s="41"/>
      <c r="H625" s="41"/>
      <c r="I625" s="216"/>
      <c r="J625" s="41"/>
      <c r="K625" s="41"/>
      <c r="L625" s="45"/>
      <c r="M625" s="217"/>
      <c r="N625" s="218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139</v>
      </c>
      <c r="AU625" s="18" t="s">
        <v>81</v>
      </c>
    </row>
    <row r="626" s="2" customFormat="1" ht="37.8" customHeight="1">
      <c r="A626" s="39"/>
      <c r="B626" s="40"/>
      <c r="C626" s="253" t="s">
        <v>969</v>
      </c>
      <c r="D626" s="253" t="s">
        <v>355</v>
      </c>
      <c r="E626" s="254" t="s">
        <v>970</v>
      </c>
      <c r="F626" s="255" t="s">
        <v>971</v>
      </c>
      <c r="G626" s="256" t="s">
        <v>242</v>
      </c>
      <c r="H626" s="257">
        <v>1</v>
      </c>
      <c r="I626" s="258"/>
      <c r="J626" s="259">
        <f>ROUND(I626*H626,2)</f>
        <v>0</v>
      </c>
      <c r="K626" s="255" t="s">
        <v>137</v>
      </c>
      <c r="L626" s="260"/>
      <c r="M626" s="261" t="s">
        <v>19</v>
      </c>
      <c r="N626" s="262" t="s">
        <v>42</v>
      </c>
      <c r="O626" s="85"/>
      <c r="P626" s="210">
        <f>O626*H626</f>
        <v>0</v>
      </c>
      <c r="Q626" s="210">
        <v>0.044999999999999998</v>
      </c>
      <c r="R626" s="210">
        <f>Q626*H626</f>
        <v>0.044999999999999998</v>
      </c>
      <c r="S626" s="210">
        <v>0</v>
      </c>
      <c r="T626" s="211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12" t="s">
        <v>173</v>
      </c>
      <c r="AT626" s="212" t="s">
        <v>355</v>
      </c>
      <c r="AU626" s="212" t="s">
        <v>81</v>
      </c>
      <c r="AY626" s="18" t="s">
        <v>126</v>
      </c>
      <c r="BE626" s="213">
        <f>IF(N626="základní",J626,0)</f>
        <v>0</v>
      </c>
      <c r="BF626" s="213">
        <f>IF(N626="snížená",J626,0)</f>
        <v>0</v>
      </c>
      <c r="BG626" s="213">
        <f>IF(N626="zákl. přenesená",J626,0)</f>
        <v>0</v>
      </c>
      <c r="BH626" s="213">
        <f>IF(N626="sníž. přenesená",J626,0)</f>
        <v>0</v>
      </c>
      <c r="BI626" s="213">
        <f>IF(N626="nulová",J626,0)</f>
        <v>0</v>
      </c>
      <c r="BJ626" s="18" t="s">
        <v>79</v>
      </c>
      <c r="BK626" s="213">
        <f>ROUND(I626*H626,2)</f>
        <v>0</v>
      </c>
      <c r="BL626" s="18" t="s">
        <v>132</v>
      </c>
      <c r="BM626" s="212" t="s">
        <v>972</v>
      </c>
    </row>
    <row r="627" s="2" customFormat="1" ht="16.5" customHeight="1">
      <c r="A627" s="39"/>
      <c r="B627" s="40"/>
      <c r="C627" s="201" t="s">
        <v>973</v>
      </c>
      <c r="D627" s="201" t="s">
        <v>128</v>
      </c>
      <c r="E627" s="202" t="s">
        <v>974</v>
      </c>
      <c r="F627" s="203" t="s">
        <v>975</v>
      </c>
      <c r="G627" s="204" t="s">
        <v>242</v>
      </c>
      <c r="H627" s="205">
        <v>2</v>
      </c>
      <c r="I627" s="206"/>
      <c r="J627" s="207">
        <f>ROUND(I627*H627,2)</f>
        <v>0</v>
      </c>
      <c r="K627" s="203" t="s">
        <v>137</v>
      </c>
      <c r="L627" s="45"/>
      <c r="M627" s="208" t="s">
        <v>19</v>
      </c>
      <c r="N627" s="209" t="s">
        <v>42</v>
      </c>
      <c r="O627" s="85"/>
      <c r="P627" s="210">
        <f>O627*H627</f>
        <v>0</v>
      </c>
      <c r="Q627" s="210">
        <v>0.072870000000000004</v>
      </c>
      <c r="R627" s="210">
        <f>Q627*H627</f>
        <v>0.14574000000000001</v>
      </c>
      <c r="S627" s="210">
        <v>0</v>
      </c>
      <c r="T627" s="21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2" t="s">
        <v>132</v>
      </c>
      <c r="AT627" s="212" t="s">
        <v>128</v>
      </c>
      <c r="AU627" s="212" t="s">
        <v>81</v>
      </c>
      <c r="AY627" s="18" t="s">
        <v>126</v>
      </c>
      <c r="BE627" s="213">
        <f>IF(N627="základní",J627,0)</f>
        <v>0</v>
      </c>
      <c r="BF627" s="213">
        <f>IF(N627="snížená",J627,0)</f>
        <v>0</v>
      </c>
      <c r="BG627" s="213">
        <f>IF(N627="zákl. přenesená",J627,0)</f>
        <v>0</v>
      </c>
      <c r="BH627" s="213">
        <f>IF(N627="sníž. přenesená",J627,0)</f>
        <v>0</v>
      </c>
      <c r="BI627" s="213">
        <f>IF(N627="nulová",J627,0)</f>
        <v>0</v>
      </c>
      <c r="BJ627" s="18" t="s">
        <v>79</v>
      </c>
      <c r="BK627" s="213">
        <f>ROUND(I627*H627,2)</f>
        <v>0</v>
      </c>
      <c r="BL627" s="18" t="s">
        <v>132</v>
      </c>
      <c r="BM627" s="212" t="s">
        <v>976</v>
      </c>
    </row>
    <row r="628" s="2" customFormat="1">
      <c r="A628" s="39"/>
      <c r="B628" s="40"/>
      <c r="C628" s="41"/>
      <c r="D628" s="214" t="s">
        <v>139</v>
      </c>
      <c r="E628" s="41"/>
      <c r="F628" s="215" t="s">
        <v>977</v>
      </c>
      <c r="G628" s="41"/>
      <c r="H628" s="41"/>
      <c r="I628" s="216"/>
      <c r="J628" s="41"/>
      <c r="K628" s="41"/>
      <c r="L628" s="45"/>
      <c r="M628" s="217"/>
      <c r="N628" s="218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139</v>
      </c>
      <c r="AU628" s="18" t="s">
        <v>81</v>
      </c>
    </row>
    <row r="629" s="2" customFormat="1" ht="16.5" customHeight="1">
      <c r="A629" s="39"/>
      <c r="B629" s="40"/>
      <c r="C629" s="253" t="s">
        <v>978</v>
      </c>
      <c r="D629" s="253" t="s">
        <v>355</v>
      </c>
      <c r="E629" s="254" t="s">
        <v>979</v>
      </c>
      <c r="F629" s="255" t="s">
        <v>980</v>
      </c>
      <c r="G629" s="256" t="s">
        <v>242</v>
      </c>
      <c r="H629" s="257">
        <v>2</v>
      </c>
      <c r="I629" s="258"/>
      <c r="J629" s="259">
        <f>ROUND(I629*H629,2)</f>
        <v>0</v>
      </c>
      <c r="K629" s="255" t="s">
        <v>137</v>
      </c>
      <c r="L629" s="260"/>
      <c r="M629" s="261" t="s">
        <v>19</v>
      </c>
      <c r="N629" s="262" t="s">
        <v>42</v>
      </c>
      <c r="O629" s="85"/>
      <c r="P629" s="210">
        <f>O629*H629</f>
        <v>0</v>
      </c>
      <c r="Q629" s="210">
        <v>0.014500000000000001</v>
      </c>
      <c r="R629" s="210">
        <f>Q629*H629</f>
        <v>0.029000000000000001</v>
      </c>
      <c r="S629" s="210">
        <v>0</v>
      </c>
      <c r="T629" s="211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2" t="s">
        <v>173</v>
      </c>
      <c r="AT629" s="212" t="s">
        <v>355</v>
      </c>
      <c r="AU629" s="212" t="s">
        <v>81</v>
      </c>
      <c r="AY629" s="18" t="s">
        <v>126</v>
      </c>
      <c r="BE629" s="213">
        <f>IF(N629="základní",J629,0)</f>
        <v>0</v>
      </c>
      <c r="BF629" s="213">
        <f>IF(N629="snížená",J629,0)</f>
        <v>0</v>
      </c>
      <c r="BG629" s="213">
        <f>IF(N629="zákl. přenesená",J629,0)</f>
        <v>0</v>
      </c>
      <c r="BH629" s="213">
        <f>IF(N629="sníž. přenesená",J629,0)</f>
        <v>0</v>
      </c>
      <c r="BI629" s="213">
        <f>IF(N629="nulová",J629,0)</f>
        <v>0</v>
      </c>
      <c r="BJ629" s="18" t="s">
        <v>79</v>
      </c>
      <c r="BK629" s="213">
        <f>ROUND(I629*H629,2)</f>
        <v>0</v>
      </c>
      <c r="BL629" s="18" t="s">
        <v>132</v>
      </c>
      <c r="BM629" s="212" t="s">
        <v>981</v>
      </c>
    </row>
    <row r="630" s="2" customFormat="1" ht="37.8" customHeight="1">
      <c r="A630" s="39"/>
      <c r="B630" s="40"/>
      <c r="C630" s="201" t="s">
        <v>982</v>
      </c>
      <c r="D630" s="201" t="s">
        <v>128</v>
      </c>
      <c r="E630" s="202" t="s">
        <v>983</v>
      </c>
      <c r="F630" s="203" t="s">
        <v>984</v>
      </c>
      <c r="G630" s="204" t="s">
        <v>136</v>
      </c>
      <c r="H630" s="205">
        <v>73.799999999999997</v>
      </c>
      <c r="I630" s="206"/>
      <c r="J630" s="207">
        <f>ROUND(I630*H630,2)</f>
        <v>0</v>
      </c>
      <c r="K630" s="203" t="s">
        <v>137</v>
      </c>
      <c r="L630" s="45"/>
      <c r="M630" s="208" t="s">
        <v>19</v>
      </c>
      <c r="N630" s="209" t="s">
        <v>42</v>
      </c>
      <c r="O630" s="85"/>
      <c r="P630" s="210">
        <f>O630*H630</f>
        <v>0</v>
      </c>
      <c r="Q630" s="210">
        <v>0.00012999999999999999</v>
      </c>
      <c r="R630" s="210">
        <f>Q630*H630</f>
        <v>0.0095939999999999984</v>
      </c>
      <c r="S630" s="210">
        <v>0</v>
      </c>
      <c r="T630" s="211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2" t="s">
        <v>132</v>
      </c>
      <c r="AT630" s="212" t="s">
        <v>128</v>
      </c>
      <c r="AU630" s="212" t="s">
        <v>81</v>
      </c>
      <c r="AY630" s="18" t="s">
        <v>126</v>
      </c>
      <c r="BE630" s="213">
        <f>IF(N630="základní",J630,0)</f>
        <v>0</v>
      </c>
      <c r="BF630" s="213">
        <f>IF(N630="snížená",J630,0)</f>
        <v>0</v>
      </c>
      <c r="BG630" s="213">
        <f>IF(N630="zákl. přenesená",J630,0)</f>
        <v>0</v>
      </c>
      <c r="BH630" s="213">
        <f>IF(N630="sníž. přenesená",J630,0)</f>
        <v>0</v>
      </c>
      <c r="BI630" s="213">
        <f>IF(N630="nulová",J630,0)</f>
        <v>0</v>
      </c>
      <c r="BJ630" s="18" t="s">
        <v>79</v>
      </c>
      <c r="BK630" s="213">
        <f>ROUND(I630*H630,2)</f>
        <v>0</v>
      </c>
      <c r="BL630" s="18" t="s">
        <v>132</v>
      </c>
      <c r="BM630" s="212" t="s">
        <v>985</v>
      </c>
    </row>
    <row r="631" s="2" customFormat="1">
      <c r="A631" s="39"/>
      <c r="B631" s="40"/>
      <c r="C631" s="41"/>
      <c r="D631" s="214" t="s">
        <v>139</v>
      </c>
      <c r="E631" s="41"/>
      <c r="F631" s="215" t="s">
        <v>986</v>
      </c>
      <c r="G631" s="41"/>
      <c r="H631" s="41"/>
      <c r="I631" s="216"/>
      <c r="J631" s="41"/>
      <c r="K631" s="41"/>
      <c r="L631" s="45"/>
      <c r="M631" s="217"/>
      <c r="N631" s="218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139</v>
      </c>
      <c r="AU631" s="18" t="s">
        <v>81</v>
      </c>
    </row>
    <row r="632" s="13" customFormat="1">
      <c r="A632" s="13"/>
      <c r="B632" s="219"/>
      <c r="C632" s="220"/>
      <c r="D632" s="221" t="s">
        <v>141</v>
      </c>
      <c r="E632" s="222" t="s">
        <v>19</v>
      </c>
      <c r="F632" s="223" t="s">
        <v>987</v>
      </c>
      <c r="G632" s="220"/>
      <c r="H632" s="224">
        <v>73.799999999999997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141</v>
      </c>
      <c r="AU632" s="230" t="s">
        <v>81</v>
      </c>
      <c r="AV632" s="13" t="s">
        <v>81</v>
      </c>
      <c r="AW632" s="13" t="s">
        <v>33</v>
      </c>
      <c r="AX632" s="13" t="s">
        <v>79</v>
      </c>
      <c r="AY632" s="230" t="s">
        <v>126</v>
      </c>
    </row>
    <row r="633" s="2" customFormat="1" ht="44.25" customHeight="1">
      <c r="A633" s="39"/>
      <c r="B633" s="40"/>
      <c r="C633" s="201" t="s">
        <v>988</v>
      </c>
      <c r="D633" s="201" t="s">
        <v>128</v>
      </c>
      <c r="E633" s="202" t="s">
        <v>989</v>
      </c>
      <c r="F633" s="203" t="s">
        <v>990</v>
      </c>
      <c r="G633" s="204" t="s">
        <v>136</v>
      </c>
      <c r="H633" s="205">
        <v>2.298</v>
      </c>
      <c r="I633" s="206"/>
      <c r="J633" s="207">
        <f>ROUND(I633*H633,2)</f>
        <v>0</v>
      </c>
      <c r="K633" s="203" t="s">
        <v>137</v>
      </c>
      <c r="L633" s="45"/>
      <c r="M633" s="208" t="s">
        <v>19</v>
      </c>
      <c r="N633" s="209" t="s">
        <v>42</v>
      </c>
      <c r="O633" s="85"/>
      <c r="P633" s="210">
        <f>O633*H633</f>
        <v>0</v>
      </c>
      <c r="Q633" s="210">
        <v>0.00063000000000000003</v>
      </c>
      <c r="R633" s="210">
        <f>Q633*H633</f>
        <v>0.0014477400000000001</v>
      </c>
      <c r="S633" s="210">
        <v>0</v>
      </c>
      <c r="T633" s="211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2" t="s">
        <v>132</v>
      </c>
      <c r="AT633" s="212" t="s">
        <v>128</v>
      </c>
      <c r="AU633" s="212" t="s">
        <v>81</v>
      </c>
      <c r="AY633" s="18" t="s">
        <v>126</v>
      </c>
      <c r="BE633" s="213">
        <f>IF(N633="základní",J633,0)</f>
        <v>0</v>
      </c>
      <c r="BF633" s="213">
        <f>IF(N633="snížená",J633,0)</f>
        <v>0</v>
      </c>
      <c r="BG633" s="213">
        <f>IF(N633="zákl. přenesená",J633,0)</f>
        <v>0</v>
      </c>
      <c r="BH633" s="213">
        <f>IF(N633="sníž. přenesená",J633,0)</f>
        <v>0</v>
      </c>
      <c r="BI633" s="213">
        <f>IF(N633="nulová",J633,0)</f>
        <v>0</v>
      </c>
      <c r="BJ633" s="18" t="s">
        <v>79</v>
      </c>
      <c r="BK633" s="213">
        <f>ROUND(I633*H633,2)</f>
        <v>0</v>
      </c>
      <c r="BL633" s="18" t="s">
        <v>132</v>
      </c>
      <c r="BM633" s="212" t="s">
        <v>991</v>
      </c>
    </row>
    <row r="634" s="2" customFormat="1">
      <c r="A634" s="39"/>
      <c r="B634" s="40"/>
      <c r="C634" s="41"/>
      <c r="D634" s="214" t="s">
        <v>139</v>
      </c>
      <c r="E634" s="41"/>
      <c r="F634" s="215" t="s">
        <v>992</v>
      </c>
      <c r="G634" s="41"/>
      <c r="H634" s="41"/>
      <c r="I634" s="216"/>
      <c r="J634" s="41"/>
      <c r="K634" s="41"/>
      <c r="L634" s="45"/>
      <c r="M634" s="217"/>
      <c r="N634" s="218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139</v>
      </c>
      <c r="AU634" s="18" t="s">
        <v>81</v>
      </c>
    </row>
    <row r="635" s="14" customFormat="1">
      <c r="A635" s="14"/>
      <c r="B635" s="231"/>
      <c r="C635" s="232"/>
      <c r="D635" s="221" t="s">
        <v>141</v>
      </c>
      <c r="E635" s="233" t="s">
        <v>19</v>
      </c>
      <c r="F635" s="234" t="s">
        <v>993</v>
      </c>
      <c r="G635" s="232"/>
      <c r="H635" s="233" t="s">
        <v>19</v>
      </c>
      <c r="I635" s="235"/>
      <c r="J635" s="232"/>
      <c r="K635" s="232"/>
      <c r="L635" s="236"/>
      <c r="M635" s="237"/>
      <c r="N635" s="238"/>
      <c r="O635" s="238"/>
      <c r="P635" s="238"/>
      <c r="Q635" s="238"/>
      <c r="R635" s="238"/>
      <c r="S635" s="238"/>
      <c r="T635" s="23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0" t="s">
        <v>141</v>
      </c>
      <c r="AU635" s="240" t="s">
        <v>81</v>
      </c>
      <c r="AV635" s="14" t="s">
        <v>79</v>
      </c>
      <c r="AW635" s="14" t="s">
        <v>33</v>
      </c>
      <c r="AX635" s="14" t="s">
        <v>71</v>
      </c>
      <c r="AY635" s="240" t="s">
        <v>126</v>
      </c>
    </row>
    <row r="636" s="13" customFormat="1">
      <c r="A636" s="13"/>
      <c r="B636" s="219"/>
      <c r="C636" s="220"/>
      <c r="D636" s="221" t="s">
        <v>141</v>
      </c>
      <c r="E636" s="222" t="s">
        <v>19</v>
      </c>
      <c r="F636" s="223" t="s">
        <v>994</v>
      </c>
      <c r="G636" s="220"/>
      <c r="H636" s="224">
        <v>2.298</v>
      </c>
      <c r="I636" s="225"/>
      <c r="J636" s="220"/>
      <c r="K636" s="220"/>
      <c r="L636" s="226"/>
      <c r="M636" s="227"/>
      <c r="N636" s="228"/>
      <c r="O636" s="228"/>
      <c r="P636" s="228"/>
      <c r="Q636" s="228"/>
      <c r="R636" s="228"/>
      <c r="S636" s="228"/>
      <c r="T636" s="22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0" t="s">
        <v>141</v>
      </c>
      <c r="AU636" s="230" t="s">
        <v>81</v>
      </c>
      <c r="AV636" s="13" t="s">
        <v>81</v>
      </c>
      <c r="AW636" s="13" t="s">
        <v>33</v>
      </c>
      <c r="AX636" s="13" t="s">
        <v>79</v>
      </c>
      <c r="AY636" s="230" t="s">
        <v>126</v>
      </c>
    </row>
    <row r="637" s="2" customFormat="1" ht="49.05" customHeight="1">
      <c r="A637" s="39"/>
      <c r="B637" s="40"/>
      <c r="C637" s="201" t="s">
        <v>995</v>
      </c>
      <c r="D637" s="201" t="s">
        <v>128</v>
      </c>
      <c r="E637" s="202" t="s">
        <v>996</v>
      </c>
      <c r="F637" s="203" t="s">
        <v>997</v>
      </c>
      <c r="G637" s="204" t="s">
        <v>242</v>
      </c>
      <c r="H637" s="205">
        <v>1</v>
      </c>
      <c r="I637" s="206"/>
      <c r="J637" s="207">
        <f>ROUND(I637*H637,2)</f>
        <v>0</v>
      </c>
      <c r="K637" s="203" t="s">
        <v>137</v>
      </c>
      <c r="L637" s="45"/>
      <c r="M637" s="208" t="s">
        <v>19</v>
      </c>
      <c r="N637" s="209" t="s">
        <v>42</v>
      </c>
      <c r="O637" s="85"/>
      <c r="P637" s="210">
        <f>O637*H637</f>
        <v>0</v>
      </c>
      <c r="Q637" s="210">
        <v>0.045969999999999997</v>
      </c>
      <c r="R637" s="210">
        <f>Q637*H637</f>
        <v>0.045969999999999997</v>
      </c>
      <c r="S637" s="210">
        <v>0</v>
      </c>
      <c r="T637" s="211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2" t="s">
        <v>132</v>
      </c>
      <c r="AT637" s="212" t="s">
        <v>128</v>
      </c>
      <c r="AU637" s="212" t="s">
        <v>81</v>
      </c>
      <c r="AY637" s="18" t="s">
        <v>126</v>
      </c>
      <c r="BE637" s="213">
        <f>IF(N637="základní",J637,0)</f>
        <v>0</v>
      </c>
      <c r="BF637" s="213">
        <f>IF(N637="snížená",J637,0)</f>
        <v>0</v>
      </c>
      <c r="BG637" s="213">
        <f>IF(N637="zákl. přenesená",J637,0)</f>
        <v>0</v>
      </c>
      <c r="BH637" s="213">
        <f>IF(N637="sníž. přenesená",J637,0)</f>
        <v>0</v>
      </c>
      <c r="BI637" s="213">
        <f>IF(N637="nulová",J637,0)</f>
        <v>0</v>
      </c>
      <c r="BJ637" s="18" t="s">
        <v>79</v>
      </c>
      <c r="BK637" s="213">
        <f>ROUND(I637*H637,2)</f>
        <v>0</v>
      </c>
      <c r="BL637" s="18" t="s">
        <v>132</v>
      </c>
      <c r="BM637" s="212" t="s">
        <v>998</v>
      </c>
    </row>
    <row r="638" s="2" customFormat="1">
      <c r="A638" s="39"/>
      <c r="B638" s="40"/>
      <c r="C638" s="41"/>
      <c r="D638" s="214" t="s">
        <v>139</v>
      </c>
      <c r="E638" s="41"/>
      <c r="F638" s="215" t="s">
        <v>999</v>
      </c>
      <c r="G638" s="41"/>
      <c r="H638" s="41"/>
      <c r="I638" s="216"/>
      <c r="J638" s="41"/>
      <c r="K638" s="41"/>
      <c r="L638" s="45"/>
      <c r="M638" s="217"/>
      <c r="N638" s="218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139</v>
      </c>
      <c r="AU638" s="18" t="s">
        <v>81</v>
      </c>
    </row>
    <row r="639" s="14" customFormat="1">
      <c r="A639" s="14"/>
      <c r="B639" s="231"/>
      <c r="C639" s="232"/>
      <c r="D639" s="221" t="s">
        <v>141</v>
      </c>
      <c r="E639" s="233" t="s">
        <v>19</v>
      </c>
      <c r="F639" s="234" t="s">
        <v>1000</v>
      </c>
      <c r="G639" s="232"/>
      <c r="H639" s="233" t="s">
        <v>19</v>
      </c>
      <c r="I639" s="235"/>
      <c r="J639" s="232"/>
      <c r="K639" s="232"/>
      <c r="L639" s="236"/>
      <c r="M639" s="237"/>
      <c r="N639" s="238"/>
      <c r="O639" s="238"/>
      <c r="P639" s="238"/>
      <c r="Q639" s="238"/>
      <c r="R639" s="238"/>
      <c r="S639" s="238"/>
      <c r="T639" s="23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0" t="s">
        <v>141</v>
      </c>
      <c r="AU639" s="240" t="s">
        <v>81</v>
      </c>
      <c r="AV639" s="14" t="s">
        <v>79</v>
      </c>
      <c r="AW639" s="14" t="s">
        <v>33</v>
      </c>
      <c r="AX639" s="14" t="s">
        <v>71</v>
      </c>
      <c r="AY639" s="240" t="s">
        <v>126</v>
      </c>
    </row>
    <row r="640" s="14" customFormat="1">
      <c r="A640" s="14"/>
      <c r="B640" s="231"/>
      <c r="C640" s="232"/>
      <c r="D640" s="221" t="s">
        <v>141</v>
      </c>
      <c r="E640" s="233" t="s">
        <v>19</v>
      </c>
      <c r="F640" s="234" t="s">
        <v>1001</v>
      </c>
      <c r="G640" s="232"/>
      <c r="H640" s="233" t="s">
        <v>19</v>
      </c>
      <c r="I640" s="235"/>
      <c r="J640" s="232"/>
      <c r="K640" s="232"/>
      <c r="L640" s="236"/>
      <c r="M640" s="237"/>
      <c r="N640" s="238"/>
      <c r="O640" s="238"/>
      <c r="P640" s="238"/>
      <c r="Q640" s="238"/>
      <c r="R640" s="238"/>
      <c r="S640" s="238"/>
      <c r="T640" s="23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0" t="s">
        <v>141</v>
      </c>
      <c r="AU640" s="240" t="s">
        <v>81</v>
      </c>
      <c r="AV640" s="14" t="s">
        <v>79</v>
      </c>
      <c r="AW640" s="14" t="s">
        <v>33</v>
      </c>
      <c r="AX640" s="14" t="s">
        <v>71</v>
      </c>
      <c r="AY640" s="240" t="s">
        <v>126</v>
      </c>
    </row>
    <row r="641" s="13" customFormat="1">
      <c r="A641" s="13"/>
      <c r="B641" s="219"/>
      <c r="C641" s="220"/>
      <c r="D641" s="221" t="s">
        <v>141</v>
      </c>
      <c r="E641" s="222" t="s">
        <v>19</v>
      </c>
      <c r="F641" s="223" t="s">
        <v>79</v>
      </c>
      <c r="G641" s="220"/>
      <c r="H641" s="224">
        <v>1</v>
      </c>
      <c r="I641" s="225"/>
      <c r="J641" s="220"/>
      <c r="K641" s="220"/>
      <c r="L641" s="226"/>
      <c r="M641" s="227"/>
      <c r="N641" s="228"/>
      <c r="O641" s="228"/>
      <c r="P641" s="228"/>
      <c r="Q641" s="228"/>
      <c r="R641" s="228"/>
      <c r="S641" s="228"/>
      <c r="T641" s="22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0" t="s">
        <v>141</v>
      </c>
      <c r="AU641" s="230" t="s">
        <v>81</v>
      </c>
      <c r="AV641" s="13" t="s">
        <v>81</v>
      </c>
      <c r="AW641" s="13" t="s">
        <v>33</v>
      </c>
      <c r="AX641" s="13" t="s">
        <v>79</v>
      </c>
      <c r="AY641" s="230" t="s">
        <v>126</v>
      </c>
    </row>
    <row r="642" s="2" customFormat="1" ht="16.5" customHeight="1">
      <c r="A642" s="39"/>
      <c r="B642" s="40"/>
      <c r="C642" s="201" t="s">
        <v>1002</v>
      </c>
      <c r="D642" s="201" t="s">
        <v>128</v>
      </c>
      <c r="E642" s="202" t="s">
        <v>1003</v>
      </c>
      <c r="F642" s="203" t="s">
        <v>1004</v>
      </c>
      <c r="G642" s="204" t="s">
        <v>242</v>
      </c>
      <c r="H642" s="205">
        <v>1</v>
      </c>
      <c r="I642" s="206"/>
      <c r="J642" s="207">
        <f>ROUND(I642*H642,2)</f>
        <v>0</v>
      </c>
      <c r="K642" s="203" t="s">
        <v>19</v>
      </c>
      <c r="L642" s="45"/>
      <c r="M642" s="208" t="s">
        <v>19</v>
      </c>
      <c r="N642" s="209" t="s">
        <v>42</v>
      </c>
      <c r="O642" s="85"/>
      <c r="P642" s="210">
        <f>O642*H642</f>
        <v>0</v>
      </c>
      <c r="Q642" s="210">
        <v>0</v>
      </c>
      <c r="R642" s="210">
        <f>Q642*H642</f>
        <v>0</v>
      </c>
      <c r="S642" s="210">
        <v>0</v>
      </c>
      <c r="T642" s="21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12" t="s">
        <v>132</v>
      </c>
      <c r="AT642" s="212" t="s">
        <v>128</v>
      </c>
      <c r="AU642" s="212" t="s">
        <v>81</v>
      </c>
      <c r="AY642" s="18" t="s">
        <v>126</v>
      </c>
      <c r="BE642" s="213">
        <f>IF(N642="základní",J642,0)</f>
        <v>0</v>
      </c>
      <c r="BF642" s="213">
        <f>IF(N642="snížená",J642,0)</f>
        <v>0</v>
      </c>
      <c r="BG642" s="213">
        <f>IF(N642="zákl. přenesená",J642,0)</f>
        <v>0</v>
      </c>
      <c r="BH642" s="213">
        <f>IF(N642="sníž. přenesená",J642,0)</f>
        <v>0</v>
      </c>
      <c r="BI642" s="213">
        <f>IF(N642="nulová",J642,0)</f>
        <v>0</v>
      </c>
      <c r="BJ642" s="18" t="s">
        <v>79</v>
      </c>
      <c r="BK642" s="213">
        <f>ROUND(I642*H642,2)</f>
        <v>0</v>
      </c>
      <c r="BL642" s="18" t="s">
        <v>132</v>
      </c>
      <c r="BM642" s="212" t="s">
        <v>1005</v>
      </c>
    </row>
    <row r="643" s="2" customFormat="1" ht="24.15" customHeight="1">
      <c r="A643" s="39"/>
      <c r="B643" s="40"/>
      <c r="C643" s="201" t="s">
        <v>1006</v>
      </c>
      <c r="D643" s="201" t="s">
        <v>128</v>
      </c>
      <c r="E643" s="202" t="s">
        <v>1007</v>
      </c>
      <c r="F643" s="203" t="s">
        <v>1008</v>
      </c>
      <c r="G643" s="204" t="s">
        <v>242</v>
      </c>
      <c r="H643" s="205">
        <v>2</v>
      </c>
      <c r="I643" s="206"/>
      <c r="J643" s="207">
        <f>ROUND(I643*H643,2)</f>
        <v>0</v>
      </c>
      <c r="K643" s="203" t="s">
        <v>19</v>
      </c>
      <c r="L643" s="45"/>
      <c r="M643" s="208" t="s">
        <v>19</v>
      </c>
      <c r="N643" s="209" t="s">
        <v>42</v>
      </c>
      <c r="O643" s="85"/>
      <c r="P643" s="210">
        <f>O643*H643</f>
        <v>0</v>
      </c>
      <c r="Q643" s="210">
        <v>0</v>
      </c>
      <c r="R643" s="210">
        <f>Q643*H643</f>
        <v>0</v>
      </c>
      <c r="S643" s="210">
        <v>0</v>
      </c>
      <c r="T643" s="211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12" t="s">
        <v>132</v>
      </c>
      <c r="AT643" s="212" t="s">
        <v>128</v>
      </c>
      <c r="AU643" s="212" t="s">
        <v>81</v>
      </c>
      <c r="AY643" s="18" t="s">
        <v>126</v>
      </c>
      <c r="BE643" s="213">
        <f>IF(N643="základní",J643,0)</f>
        <v>0</v>
      </c>
      <c r="BF643" s="213">
        <f>IF(N643="snížená",J643,0)</f>
        <v>0</v>
      </c>
      <c r="BG643" s="213">
        <f>IF(N643="zákl. přenesená",J643,0)</f>
        <v>0</v>
      </c>
      <c r="BH643" s="213">
        <f>IF(N643="sníž. přenesená",J643,0)</f>
        <v>0</v>
      </c>
      <c r="BI643" s="213">
        <f>IF(N643="nulová",J643,0)</f>
        <v>0</v>
      </c>
      <c r="BJ643" s="18" t="s">
        <v>79</v>
      </c>
      <c r="BK643" s="213">
        <f>ROUND(I643*H643,2)</f>
        <v>0</v>
      </c>
      <c r="BL643" s="18" t="s">
        <v>132</v>
      </c>
      <c r="BM643" s="212" t="s">
        <v>1009</v>
      </c>
    </row>
    <row r="644" s="2" customFormat="1" ht="33" customHeight="1">
      <c r="A644" s="39"/>
      <c r="B644" s="40"/>
      <c r="C644" s="201" t="s">
        <v>1010</v>
      </c>
      <c r="D644" s="201" t="s">
        <v>128</v>
      </c>
      <c r="E644" s="202" t="s">
        <v>1011</v>
      </c>
      <c r="F644" s="203" t="s">
        <v>1012</v>
      </c>
      <c r="G644" s="204" t="s">
        <v>242</v>
      </c>
      <c r="H644" s="205">
        <v>1</v>
      </c>
      <c r="I644" s="206"/>
      <c r="J644" s="207">
        <f>ROUND(I644*H644,2)</f>
        <v>0</v>
      </c>
      <c r="K644" s="203" t="s">
        <v>137</v>
      </c>
      <c r="L644" s="45"/>
      <c r="M644" s="208" t="s">
        <v>19</v>
      </c>
      <c r="N644" s="209" t="s">
        <v>42</v>
      </c>
      <c r="O644" s="85"/>
      <c r="P644" s="210">
        <f>O644*H644</f>
        <v>0</v>
      </c>
      <c r="Q644" s="210">
        <v>0</v>
      </c>
      <c r="R644" s="210">
        <f>Q644*H644</f>
        <v>0</v>
      </c>
      <c r="S644" s="210">
        <v>0.039</v>
      </c>
      <c r="T644" s="211">
        <f>S644*H644</f>
        <v>0.039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2" t="s">
        <v>132</v>
      </c>
      <c r="AT644" s="212" t="s">
        <v>128</v>
      </c>
      <c r="AU644" s="212" t="s">
        <v>81</v>
      </c>
      <c r="AY644" s="18" t="s">
        <v>126</v>
      </c>
      <c r="BE644" s="213">
        <f>IF(N644="základní",J644,0)</f>
        <v>0</v>
      </c>
      <c r="BF644" s="213">
        <f>IF(N644="snížená",J644,0)</f>
        <v>0</v>
      </c>
      <c r="BG644" s="213">
        <f>IF(N644="zákl. přenesená",J644,0)</f>
        <v>0</v>
      </c>
      <c r="BH644" s="213">
        <f>IF(N644="sníž. přenesená",J644,0)</f>
        <v>0</v>
      </c>
      <c r="BI644" s="213">
        <f>IF(N644="nulová",J644,0)</f>
        <v>0</v>
      </c>
      <c r="BJ644" s="18" t="s">
        <v>79</v>
      </c>
      <c r="BK644" s="213">
        <f>ROUND(I644*H644,2)</f>
        <v>0</v>
      </c>
      <c r="BL644" s="18" t="s">
        <v>132</v>
      </c>
      <c r="BM644" s="212" t="s">
        <v>1013</v>
      </c>
    </row>
    <row r="645" s="2" customFormat="1">
      <c r="A645" s="39"/>
      <c r="B645" s="40"/>
      <c r="C645" s="41"/>
      <c r="D645" s="214" t="s">
        <v>139</v>
      </c>
      <c r="E645" s="41"/>
      <c r="F645" s="215" t="s">
        <v>1014</v>
      </c>
      <c r="G645" s="41"/>
      <c r="H645" s="41"/>
      <c r="I645" s="216"/>
      <c r="J645" s="41"/>
      <c r="K645" s="41"/>
      <c r="L645" s="45"/>
      <c r="M645" s="217"/>
      <c r="N645" s="218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139</v>
      </c>
      <c r="AU645" s="18" t="s">
        <v>81</v>
      </c>
    </row>
    <row r="646" s="14" customFormat="1">
      <c r="A646" s="14"/>
      <c r="B646" s="231"/>
      <c r="C646" s="232"/>
      <c r="D646" s="221" t="s">
        <v>141</v>
      </c>
      <c r="E646" s="233" t="s">
        <v>19</v>
      </c>
      <c r="F646" s="234" t="s">
        <v>1015</v>
      </c>
      <c r="G646" s="232"/>
      <c r="H646" s="233" t="s">
        <v>19</v>
      </c>
      <c r="I646" s="235"/>
      <c r="J646" s="232"/>
      <c r="K646" s="232"/>
      <c r="L646" s="236"/>
      <c r="M646" s="237"/>
      <c r="N646" s="238"/>
      <c r="O646" s="238"/>
      <c r="P646" s="238"/>
      <c r="Q646" s="238"/>
      <c r="R646" s="238"/>
      <c r="S646" s="238"/>
      <c r="T646" s="23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0" t="s">
        <v>141</v>
      </c>
      <c r="AU646" s="240" t="s">
        <v>81</v>
      </c>
      <c r="AV646" s="14" t="s">
        <v>79</v>
      </c>
      <c r="AW646" s="14" t="s">
        <v>33</v>
      </c>
      <c r="AX646" s="14" t="s">
        <v>71</v>
      </c>
      <c r="AY646" s="240" t="s">
        <v>126</v>
      </c>
    </row>
    <row r="647" s="13" customFormat="1">
      <c r="A647" s="13"/>
      <c r="B647" s="219"/>
      <c r="C647" s="220"/>
      <c r="D647" s="221" t="s">
        <v>141</v>
      </c>
      <c r="E647" s="222" t="s">
        <v>19</v>
      </c>
      <c r="F647" s="223" t="s">
        <v>79</v>
      </c>
      <c r="G647" s="220"/>
      <c r="H647" s="224">
        <v>1</v>
      </c>
      <c r="I647" s="225"/>
      <c r="J647" s="220"/>
      <c r="K647" s="220"/>
      <c r="L647" s="226"/>
      <c r="M647" s="227"/>
      <c r="N647" s="228"/>
      <c r="O647" s="228"/>
      <c r="P647" s="228"/>
      <c r="Q647" s="228"/>
      <c r="R647" s="228"/>
      <c r="S647" s="228"/>
      <c r="T647" s="22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0" t="s">
        <v>141</v>
      </c>
      <c r="AU647" s="230" t="s">
        <v>81</v>
      </c>
      <c r="AV647" s="13" t="s">
        <v>81</v>
      </c>
      <c r="AW647" s="13" t="s">
        <v>33</v>
      </c>
      <c r="AX647" s="13" t="s">
        <v>79</v>
      </c>
      <c r="AY647" s="230" t="s">
        <v>126</v>
      </c>
    </row>
    <row r="648" s="12" customFormat="1" ht="22.8" customHeight="1">
      <c r="A648" s="12"/>
      <c r="B648" s="185"/>
      <c r="C648" s="186"/>
      <c r="D648" s="187" t="s">
        <v>70</v>
      </c>
      <c r="E648" s="199" t="s">
        <v>1016</v>
      </c>
      <c r="F648" s="199" t="s">
        <v>1017</v>
      </c>
      <c r="G648" s="186"/>
      <c r="H648" s="186"/>
      <c r="I648" s="189"/>
      <c r="J648" s="200">
        <f>BK648</f>
        <v>0</v>
      </c>
      <c r="K648" s="186"/>
      <c r="L648" s="191"/>
      <c r="M648" s="192"/>
      <c r="N648" s="193"/>
      <c r="O648" s="193"/>
      <c r="P648" s="194">
        <f>SUM(P649:P672)</f>
        <v>0</v>
      </c>
      <c r="Q648" s="193"/>
      <c r="R648" s="194">
        <f>SUM(R649:R672)</f>
        <v>0</v>
      </c>
      <c r="S648" s="193"/>
      <c r="T648" s="195">
        <f>SUM(T649:T672)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96" t="s">
        <v>79</v>
      </c>
      <c r="AT648" s="197" t="s">
        <v>70</v>
      </c>
      <c r="AU648" s="197" t="s">
        <v>79</v>
      </c>
      <c r="AY648" s="196" t="s">
        <v>126</v>
      </c>
      <c r="BK648" s="198">
        <f>SUM(BK649:BK672)</f>
        <v>0</v>
      </c>
    </row>
    <row r="649" s="2" customFormat="1" ht="37.8" customHeight="1">
      <c r="A649" s="39"/>
      <c r="B649" s="40"/>
      <c r="C649" s="201" t="s">
        <v>1018</v>
      </c>
      <c r="D649" s="201" t="s">
        <v>128</v>
      </c>
      <c r="E649" s="202" t="s">
        <v>1019</v>
      </c>
      <c r="F649" s="203" t="s">
        <v>1020</v>
      </c>
      <c r="G649" s="204" t="s">
        <v>328</v>
      </c>
      <c r="H649" s="205">
        <v>318.05700000000002</v>
      </c>
      <c r="I649" s="206"/>
      <c r="J649" s="207">
        <f>ROUND(I649*H649,2)</f>
        <v>0</v>
      </c>
      <c r="K649" s="203" t="s">
        <v>137</v>
      </c>
      <c r="L649" s="45"/>
      <c r="M649" s="208" t="s">
        <v>19</v>
      </c>
      <c r="N649" s="209" t="s">
        <v>42</v>
      </c>
      <c r="O649" s="85"/>
      <c r="P649" s="210">
        <f>O649*H649</f>
        <v>0</v>
      </c>
      <c r="Q649" s="210">
        <v>0</v>
      </c>
      <c r="R649" s="210">
        <f>Q649*H649</f>
        <v>0</v>
      </c>
      <c r="S649" s="210">
        <v>0</v>
      </c>
      <c r="T649" s="211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2" t="s">
        <v>132</v>
      </c>
      <c r="AT649" s="212" t="s">
        <v>128</v>
      </c>
      <c r="AU649" s="212" t="s">
        <v>81</v>
      </c>
      <c r="AY649" s="18" t="s">
        <v>126</v>
      </c>
      <c r="BE649" s="213">
        <f>IF(N649="základní",J649,0)</f>
        <v>0</v>
      </c>
      <c r="BF649" s="213">
        <f>IF(N649="snížená",J649,0)</f>
        <v>0</v>
      </c>
      <c r="BG649" s="213">
        <f>IF(N649="zákl. přenesená",J649,0)</f>
        <v>0</v>
      </c>
      <c r="BH649" s="213">
        <f>IF(N649="sníž. přenesená",J649,0)</f>
        <v>0</v>
      </c>
      <c r="BI649" s="213">
        <f>IF(N649="nulová",J649,0)</f>
        <v>0</v>
      </c>
      <c r="BJ649" s="18" t="s">
        <v>79</v>
      </c>
      <c r="BK649" s="213">
        <f>ROUND(I649*H649,2)</f>
        <v>0</v>
      </c>
      <c r="BL649" s="18" t="s">
        <v>132</v>
      </c>
      <c r="BM649" s="212" t="s">
        <v>1021</v>
      </c>
    </row>
    <row r="650" s="2" customFormat="1">
      <c r="A650" s="39"/>
      <c r="B650" s="40"/>
      <c r="C650" s="41"/>
      <c r="D650" s="214" t="s">
        <v>139</v>
      </c>
      <c r="E650" s="41"/>
      <c r="F650" s="215" t="s">
        <v>1022</v>
      </c>
      <c r="G650" s="41"/>
      <c r="H650" s="41"/>
      <c r="I650" s="216"/>
      <c r="J650" s="41"/>
      <c r="K650" s="41"/>
      <c r="L650" s="45"/>
      <c r="M650" s="217"/>
      <c r="N650" s="218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139</v>
      </c>
      <c r="AU650" s="18" t="s">
        <v>81</v>
      </c>
    </row>
    <row r="651" s="2" customFormat="1" ht="37.8" customHeight="1">
      <c r="A651" s="39"/>
      <c r="B651" s="40"/>
      <c r="C651" s="201" t="s">
        <v>1023</v>
      </c>
      <c r="D651" s="201" t="s">
        <v>128</v>
      </c>
      <c r="E651" s="202" t="s">
        <v>1024</v>
      </c>
      <c r="F651" s="203" t="s">
        <v>1025</v>
      </c>
      <c r="G651" s="204" t="s">
        <v>328</v>
      </c>
      <c r="H651" s="205">
        <v>318.05700000000002</v>
      </c>
      <c r="I651" s="206"/>
      <c r="J651" s="207">
        <f>ROUND(I651*H651,2)</f>
        <v>0</v>
      </c>
      <c r="K651" s="203" t="s">
        <v>137</v>
      </c>
      <c r="L651" s="45"/>
      <c r="M651" s="208" t="s">
        <v>19</v>
      </c>
      <c r="N651" s="209" t="s">
        <v>42</v>
      </c>
      <c r="O651" s="85"/>
      <c r="P651" s="210">
        <f>O651*H651</f>
        <v>0</v>
      </c>
      <c r="Q651" s="210">
        <v>0</v>
      </c>
      <c r="R651" s="210">
        <f>Q651*H651</f>
        <v>0</v>
      </c>
      <c r="S651" s="210">
        <v>0</v>
      </c>
      <c r="T651" s="211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2" t="s">
        <v>132</v>
      </c>
      <c r="AT651" s="212" t="s">
        <v>128</v>
      </c>
      <c r="AU651" s="212" t="s">
        <v>81</v>
      </c>
      <c r="AY651" s="18" t="s">
        <v>126</v>
      </c>
      <c r="BE651" s="213">
        <f>IF(N651="základní",J651,0)</f>
        <v>0</v>
      </c>
      <c r="BF651" s="213">
        <f>IF(N651="snížená",J651,0)</f>
        <v>0</v>
      </c>
      <c r="BG651" s="213">
        <f>IF(N651="zákl. přenesená",J651,0)</f>
        <v>0</v>
      </c>
      <c r="BH651" s="213">
        <f>IF(N651="sníž. přenesená",J651,0)</f>
        <v>0</v>
      </c>
      <c r="BI651" s="213">
        <f>IF(N651="nulová",J651,0)</f>
        <v>0</v>
      </c>
      <c r="BJ651" s="18" t="s">
        <v>79</v>
      </c>
      <c r="BK651" s="213">
        <f>ROUND(I651*H651,2)</f>
        <v>0</v>
      </c>
      <c r="BL651" s="18" t="s">
        <v>132</v>
      </c>
      <c r="BM651" s="212" t="s">
        <v>1026</v>
      </c>
    </row>
    <row r="652" s="2" customFormat="1">
      <c r="A652" s="39"/>
      <c r="B652" s="40"/>
      <c r="C652" s="41"/>
      <c r="D652" s="214" t="s">
        <v>139</v>
      </c>
      <c r="E652" s="41"/>
      <c r="F652" s="215" t="s">
        <v>1027</v>
      </c>
      <c r="G652" s="41"/>
      <c r="H652" s="41"/>
      <c r="I652" s="216"/>
      <c r="J652" s="41"/>
      <c r="K652" s="41"/>
      <c r="L652" s="45"/>
      <c r="M652" s="217"/>
      <c r="N652" s="218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139</v>
      </c>
      <c r="AU652" s="18" t="s">
        <v>81</v>
      </c>
    </row>
    <row r="653" s="2" customFormat="1" ht="49.05" customHeight="1">
      <c r="A653" s="39"/>
      <c r="B653" s="40"/>
      <c r="C653" s="201" t="s">
        <v>1028</v>
      </c>
      <c r="D653" s="201" t="s">
        <v>128</v>
      </c>
      <c r="E653" s="202" t="s">
        <v>1029</v>
      </c>
      <c r="F653" s="203" t="s">
        <v>1030</v>
      </c>
      <c r="G653" s="204" t="s">
        <v>328</v>
      </c>
      <c r="H653" s="205">
        <v>5088.9120000000003</v>
      </c>
      <c r="I653" s="206"/>
      <c r="J653" s="207">
        <f>ROUND(I653*H653,2)</f>
        <v>0</v>
      </c>
      <c r="K653" s="203" t="s">
        <v>137</v>
      </c>
      <c r="L653" s="45"/>
      <c r="M653" s="208" t="s">
        <v>19</v>
      </c>
      <c r="N653" s="209" t="s">
        <v>42</v>
      </c>
      <c r="O653" s="85"/>
      <c r="P653" s="210">
        <f>O653*H653</f>
        <v>0</v>
      </c>
      <c r="Q653" s="210">
        <v>0</v>
      </c>
      <c r="R653" s="210">
        <f>Q653*H653</f>
        <v>0</v>
      </c>
      <c r="S653" s="210">
        <v>0</v>
      </c>
      <c r="T653" s="21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2" t="s">
        <v>132</v>
      </c>
      <c r="AT653" s="212" t="s">
        <v>128</v>
      </c>
      <c r="AU653" s="212" t="s">
        <v>81</v>
      </c>
      <c r="AY653" s="18" t="s">
        <v>126</v>
      </c>
      <c r="BE653" s="213">
        <f>IF(N653="základní",J653,0)</f>
        <v>0</v>
      </c>
      <c r="BF653" s="213">
        <f>IF(N653="snížená",J653,0)</f>
        <v>0</v>
      </c>
      <c r="BG653" s="213">
        <f>IF(N653="zákl. přenesená",J653,0)</f>
        <v>0</v>
      </c>
      <c r="BH653" s="213">
        <f>IF(N653="sníž. přenesená",J653,0)</f>
        <v>0</v>
      </c>
      <c r="BI653" s="213">
        <f>IF(N653="nulová",J653,0)</f>
        <v>0</v>
      </c>
      <c r="BJ653" s="18" t="s">
        <v>79</v>
      </c>
      <c r="BK653" s="213">
        <f>ROUND(I653*H653,2)</f>
        <v>0</v>
      </c>
      <c r="BL653" s="18" t="s">
        <v>132</v>
      </c>
      <c r="BM653" s="212" t="s">
        <v>1031</v>
      </c>
    </row>
    <row r="654" s="2" customFormat="1">
      <c r="A654" s="39"/>
      <c r="B654" s="40"/>
      <c r="C654" s="41"/>
      <c r="D654" s="214" t="s">
        <v>139</v>
      </c>
      <c r="E654" s="41"/>
      <c r="F654" s="215" t="s">
        <v>1032</v>
      </c>
      <c r="G654" s="41"/>
      <c r="H654" s="41"/>
      <c r="I654" s="216"/>
      <c r="J654" s="41"/>
      <c r="K654" s="41"/>
      <c r="L654" s="45"/>
      <c r="M654" s="217"/>
      <c r="N654" s="218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139</v>
      </c>
      <c r="AU654" s="18" t="s">
        <v>81</v>
      </c>
    </row>
    <row r="655" s="13" customFormat="1">
      <c r="A655" s="13"/>
      <c r="B655" s="219"/>
      <c r="C655" s="220"/>
      <c r="D655" s="221" t="s">
        <v>141</v>
      </c>
      <c r="E655" s="220"/>
      <c r="F655" s="223" t="s">
        <v>1033</v>
      </c>
      <c r="G655" s="220"/>
      <c r="H655" s="224">
        <v>5088.9120000000003</v>
      </c>
      <c r="I655" s="225"/>
      <c r="J655" s="220"/>
      <c r="K655" s="220"/>
      <c r="L655" s="226"/>
      <c r="M655" s="227"/>
      <c r="N655" s="228"/>
      <c r="O655" s="228"/>
      <c r="P655" s="228"/>
      <c r="Q655" s="228"/>
      <c r="R655" s="228"/>
      <c r="S655" s="228"/>
      <c r="T655" s="22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0" t="s">
        <v>141</v>
      </c>
      <c r="AU655" s="230" t="s">
        <v>81</v>
      </c>
      <c r="AV655" s="13" t="s">
        <v>81</v>
      </c>
      <c r="AW655" s="13" t="s">
        <v>4</v>
      </c>
      <c r="AX655" s="13" t="s">
        <v>79</v>
      </c>
      <c r="AY655" s="230" t="s">
        <v>126</v>
      </c>
    </row>
    <row r="656" s="2" customFormat="1" ht="44.25" customHeight="1">
      <c r="A656" s="39"/>
      <c r="B656" s="40"/>
      <c r="C656" s="201" t="s">
        <v>1034</v>
      </c>
      <c r="D656" s="201" t="s">
        <v>128</v>
      </c>
      <c r="E656" s="202" t="s">
        <v>1035</v>
      </c>
      <c r="F656" s="203" t="s">
        <v>1036</v>
      </c>
      <c r="G656" s="204" t="s">
        <v>328</v>
      </c>
      <c r="H656" s="205">
        <v>37.692999999999998</v>
      </c>
      <c r="I656" s="206"/>
      <c r="J656" s="207">
        <f>ROUND(I656*H656,2)</f>
        <v>0</v>
      </c>
      <c r="K656" s="203" t="s">
        <v>137</v>
      </c>
      <c r="L656" s="45"/>
      <c r="M656" s="208" t="s">
        <v>19</v>
      </c>
      <c r="N656" s="209" t="s">
        <v>42</v>
      </c>
      <c r="O656" s="85"/>
      <c r="P656" s="210">
        <f>O656*H656</f>
        <v>0</v>
      </c>
      <c r="Q656" s="210">
        <v>0</v>
      </c>
      <c r="R656" s="210">
        <f>Q656*H656</f>
        <v>0</v>
      </c>
      <c r="S656" s="210">
        <v>0</v>
      </c>
      <c r="T656" s="21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2" t="s">
        <v>132</v>
      </c>
      <c r="AT656" s="212" t="s">
        <v>128</v>
      </c>
      <c r="AU656" s="212" t="s">
        <v>81</v>
      </c>
      <c r="AY656" s="18" t="s">
        <v>126</v>
      </c>
      <c r="BE656" s="213">
        <f>IF(N656="základní",J656,0)</f>
        <v>0</v>
      </c>
      <c r="BF656" s="213">
        <f>IF(N656="snížená",J656,0)</f>
        <v>0</v>
      </c>
      <c r="BG656" s="213">
        <f>IF(N656="zákl. přenesená",J656,0)</f>
        <v>0</v>
      </c>
      <c r="BH656" s="213">
        <f>IF(N656="sníž. přenesená",J656,0)</f>
        <v>0</v>
      </c>
      <c r="BI656" s="213">
        <f>IF(N656="nulová",J656,0)</f>
        <v>0</v>
      </c>
      <c r="BJ656" s="18" t="s">
        <v>79</v>
      </c>
      <c r="BK656" s="213">
        <f>ROUND(I656*H656,2)</f>
        <v>0</v>
      </c>
      <c r="BL656" s="18" t="s">
        <v>132</v>
      </c>
      <c r="BM656" s="212" t="s">
        <v>1037</v>
      </c>
    </row>
    <row r="657" s="2" customFormat="1">
      <c r="A657" s="39"/>
      <c r="B657" s="40"/>
      <c r="C657" s="41"/>
      <c r="D657" s="214" t="s">
        <v>139</v>
      </c>
      <c r="E657" s="41"/>
      <c r="F657" s="215" t="s">
        <v>1038</v>
      </c>
      <c r="G657" s="41"/>
      <c r="H657" s="41"/>
      <c r="I657" s="216"/>
      <c r="J657" s="41"/>
      <c r="K657" s="41"/>
      <c r="L657" s="45"/>
      <c r="M657" s="217"/>
      <c r="N657" s="218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139</v>
      </c>
      <c r="AU657" s="18" t="s">
        <v>81</v>
      </c>
    </row>
    <row r="658" s="13" customFormat="1">
      <c r="A658" s="13"/>
      <c r="B658" s="219"/>
      <c r="C658" s="220"/>
      <c r="D658" s="221" t="s">
        <v>141</v>
      </c>
      <c r="E658" s="222" t="s">
        <v>19</v>
      </c>
      <c r="F658" s="223" t="s">
        <v>1039</v>
      </c>
      <c r="G658" s="220"/>
      <c r="H658" s="224">
        <v>37.692999999999998</v>
      </c>
      <c r="I658" s="225"/>
      <c r="J658" s="220"/>
      <c r="K658" s="220"/>
      <c r="L658" s="226"/>
      <c r="M658" s="227"/>
      <c r="N658" s="228"/>
      <c r="O658" s="228"/>
      <c r="P658" s="228"/>
      <c r="Q658" s="228"/>
      <c r="R658" s="228"/>
      <c r="S658" s="228"/>
      <c r="T658" s="22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0" t="s">
        <v>141</v>
      </c>
      <c r="AU658" s="230" t="s">
        <v>81</v>
      </c>
      <c r="AV658" s="13" t="s">
        <v>81</v>
      </c>
      <c r="AW658" s="13" t="s">
        <v>33</v>
      </c>
      <c r="AX658" s="13" t="s">
        <v>79</v>
      </c>
      <c r="AY658" s="230" t="s">
        <v>126</v>
      </c>
    </row>
    <row r="659" s="2" customFormat="1" ht="44.25" customHeight="1">
      <c r="A659" s="39"/>
      <c r="B659" s="40"/>
      <c r="C659" s="201" t="s">
        <v>1040</v>
      </c>
      <c r="D659" s="201" t="s">
        <v>128</v>
      </c>
      <c r="E659" s="202" t="s">
        <v>1041</v>
      </c>
      <c r="F659" s="203" t="s">
        <v>1042</v>
      </c>
      <c r="G659" s="204" t="s">
        <v>328</v>
      </c>
      <c r="H659" s="205">
        <v>169.12700000000001</v>
      </c>
      <c r="I659" s="206"/>
      <c r="J659" s="207">
        <f>ROUND(I659*H659,2)</f>
        <v>0</v>
      </c>
      <c r="K659" s="203" t="s">
        <v>137</v>
      </c>
      <c r="L659" s="45"/>
      <c r="M659" s="208" t="s">
        <v>19</v>
      </c>
      <c r="N659" s="209" t="s">
        <v>42</v>
      </c>
      <c r="O659" s="85"/>
      <c r="P659" s="210">
        <f>O659*H659</f>
        <v>0</v>
      </c>
      <c r="Q659" s="210">
        <v>0</v>
      </c>
      <c r="R659" s="210">
        <f>Q659*H659</f>
        <v>0</v>
      </c>
      <c r="S659" s="210">
        <v>0</v>
      </c>
      <c r="T659" s="211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2" t="s">
        <v>132</v>
      </c>
      <c r="AT659" s="212" t="s">
        <v>128</v>
      </c>
      <c r="AU659" s="212" t="s">
        <v>81</v>
      </c>
      <c r="AY659" s="18" t="s">
        <v>126</v>
      </c>
      <c r="BE659" s="213">
        <f>IF(N659="základní",J659,0)</f>
        <v>0</v>
      </c>
      <c r="BF659" s="213">
        <f>IF(N659="snížená",J659,0)</f>
        <v>0</v>
      </c>
      <c r="BG659" s="213">
        <f>IF(N659="zákl. přenesená",J659,0)</f>
        <v>0</v>
      </c>
      <c r="BH659" s="213">
        <f>IF(N659="sníž. přenesená",J659,0)</f>
        <v>0</v>
      </c>
      <c r="BI659" s="213">
        <f>IF(N659="nulová",J659,0)</f>
        <v>0</v>
      </c>
      <c r="BJ659" s="18" t="s">
        <v>79</v>
      </c>
      <c r="BK659" s="213">
        <f>ROUND(I659*H659,2)</f>
        <v>0</v>
      </c>
      <c r="BL659" s="18" t="s">
        <v>132</v>
      </c>
      <c r="BM659" s="212" t="s">
        <v>1043</v>
      </c>
    </row>
    <row r="660" s="2" customFormat="1">
      <c r="A660" s="39"/>
      <c r="B660" s="40"/>
      <c r="C660" s="41"/>
      <c r="D660" s="214" t="s">
        <v>139</v>
      </c>
      <c r="E660" s="41"/>
      <c r="F660" s="215" t="s">
        <v>1044</v>
      </c>
      <c r="G660" s="41"/>
      <c r="H660" s="41"/>
      <c r="I660" s="216"/>
      <c r="J660" s="41"/>
      <c r="K660" s="41"/>
      <c r="L660" s="45"/>
      <c r="M660" s="217"/>
      <c r="N660" s="218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139</v>
      </c>
      <c r="AU660" s="18" t="s">
        <v>81</v>
      </c>
    </row>
    <row r="661" s="13" customFormat="1">
      <c r="A661" s="13"/>
      <c r="B661" s="219"/>
      <c r="C661" s="220"/>
      <c r="D661" s="221" t="s">
        <v>141</v>
      </c>
      <c r="E661" s="222" t="s">
        <v>19</v>
      </c>
      <c r="F661" s="223" t="s">
        <v>1045</v>
      </c>
      <c r="G661" s="220"/>
      <c r="H661" s="224">
        <v>169.12700000000001</v>
      </c>
      <c r="I661" s="225"/>
      <c r="J661" s="220"/>
      <c r="K661" s="220"/>
      <c r="L661" s="226"/>
      <c r="M661" s="227"/>
      <c r="N661" s="228"/>
      <c r="O661" s="228"/>
      <c r="P661" s="228"/>
      <c r="Q661" s="228"/>
      <c r="R661" s="228"/>
      <c r="S661" s="228"/>
      <c r="T661" s="22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0" t="s">
        <v>141</v>
      </c>
      <c r="AU661" s="230" t="s">
        <v>81</v>
      </c>
      <c r="AV661" s="13" t="s">
        <v>81</v>
      </c>
      <c r="AW661" s="13" t="s">
        <v>33</v>
      </c>
      <c r="AX661" s="13" t="s">
        <v>79</v>
      </c>
      <c r="AY661" s="230" t="s">
        <v>126</v>
      </c>
    </row>
    <row r="662" s="2" customFormat="1" ht="37.8" customHeight="1">
      <c r="A662" s="39"/>
      <c r="B662" s="40"/>
      <c r="C662" s="201" t="s">
        <v>1046</v>
      </c>
      <c r="D662" s="201" t="s">
        <v>128</v>
      </c>
      <c r="E662" s="202" t="s">
        <v>1047</v>
      </c>
      <c r="F662" s="203" t="s">
        <v>1048</v>
      </c>
      <c r="G662" s="204" t="s">
        <v>328</v>
      </c>
      <c r="H662" s="205">
        <v>18.696999999999999</v>
      </c>
      <c r="I662" s="206"/>
      <c r="J662" s="207">
        <f>ROUND(I662*H662,2)</f>
        <v>0</v>
      </c>
      <c r="K662" s="203" t="s">
        <v>137</v>
      </c>
      <c r="L662" s="45"/>
      <c r="M662" s="208" t="s">
        <v>19</v>
      </c>
      <c r="N662" s="209" t="s">
        <v>42</v>
      </c>
      <c r="O662" s="85"/>
      <c r="P662" s="210">
        <f>O662*H662</f>
        <v>0</v>
      </c>
      <c r="Q662" s="210">
        <v>0</v>
      </c>
      <c r="R662" s="210">
        <f>Q662*H662</f>
        <v>0</v>
      </c>
      <c r="S662" s="210">
        <v>0</v>
      </c>
      <c r="T662" s="21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2" t="s">
        <v>132</v>
      </c>
      <c r="AT662" s="212" t="s">
        <v>128</v>
      </c>
      <c r="AU662" s="212" t="s">
        <v>81</v>
      </c>
      <c r="AY662" s="18" t="s">
        <v>126</v>
      </c>
      <c r="BE662" s="213">
        <f>IF(N662="základní",J662,0)</f>
        <v>0</v>
      </c>
      <c r="BF662" s="213">
        <f>IF(N662="snížená",J662,0)</f>
        <v>0</v>
      </c>
      <c r="BG662" s="213">
        <f>IF(N662="zákl. přenesená",J662,0)</f>
        <v>0</v>
      </c>
      <c r="BH662" s="213">
        <f>IF(N662="sníž. přenesená",J662,0)</f>
        <v>0</v>
      </c>
      <c r="BI662" s="213">
        <f>IF(N662="nulová",J662,0)</f>
        <v>0</v>
      </c>
      <c r="BJ662" s="18" t="s">
        <v>79</v>
      </c>
      <c r="BK662" s="213">
        <f>ROUND(I662*H662,2)</f>
        <v>0</v>
      </c>
      <c r="BL662" s="18" t="s">
        <v>132</v>
      </c>
      <c r="BM662" s="212" t="s">
        <v>1049</v>
      </c>
    </row>
    <row r="663" s="2" customFormat="1">
      <c r="A663" s="39"/>
      <c r="B663" s="40"/>
      <c r="C663" s="41"/>
      <c r="D663" s="214" t="s">
        <v>139</v>
      </c>
      <c r="E663" s="41"/>
      <c r="F663" s="215" t="s">
        <v>1050</v>
      </c>
      <c r="G663" s="41"/>
      <c r="H663" s="41"/>
      <c r="I663" s="216"/>
      <c r="J663" s="41"/>
      <c r="K663" s="41"/>
      <c r="L663" s="45"/>
      <c r="M663" s="217"/>
      <c r="N663" s="218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139</v>
      </c>
      <c r="AU663" s="18" t="s">
        <v>81</v>
      </c>
    </row>
    <row r="664" s="13" customFormat="1">
      <c r="A664" s="13"/>
      <c r="B664" s="219"/>
      <c r="C664" s="220"/>
      <c r="D664" s="221" t="s">
        <v>141</v>
      </c>
      <c r="E664" s="222" t="s">
        <v>19</v>
      </c>
      <c r="F664" s="223" t="s">
        <v>1051</v>
      </c>
      <c r="G664" s="220"/>
      <c r="H664" s="224">
        <v>18.696999999999999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0" t="s">
        <v>141</v>
      </c>
      <c r="AU664" s="230" t="s">
        <v>81</v>
      </c>
      <c r="AV664" s="13" t="s">
        <v>81</v>
      </c>
      <c r="AW664" s="13" t="s">
        <v>33</v>
      </c>
      <c r="AX664" s="13" t="s">
        <v>79</v>
      </c>
      <c r="AY664" s="230" t="s">
        <v>126</v>
      </c>
    </row>
    <row r="665" s="2" customFormat="1" ht="44.25" customHeight="1">
      <c r="A665" s="39"/>
      <c r="B665" s="40"/>
      <c r="C665" s="201" t="s">
        <v>1052</v>
      </c>
      <c r="D665" s="201" t="s">
        <v>128</v>
      </c>
      <c r="E665" s="202" t="s">
        <v>1053</v>
      </c>
      <c r="F665" s="203" t="s">
        <v>1054</v>
      </c>
      <c r="G665" s="204" t="s">
        <v>328</v>
      </c>
      <c r="H665" s="205">
        <v>5.9279999999999999</v>
      </c>
      <c r="I665" s="206"/>
      <c r="J665" s="207">
        <f>ROUND(I665*H665,2)</f>
        <v>0</v>
      </c>
      <c r="K665" s="203" t="s">
        <v>137</v>
      </c>
      <c r="L665" s="45"/>
      <c r="M665" s="208" t="s">
        <v>19</v>
      </c>
      <c r="N665" s="209" t="s">
        <v>42</v>
      </c>
      <c r="O665" s="85"/>
      <c r="P665" s="210">
        <f>O665*H665</f>
        <v>0</v>
      </c>
      <c r="Q665" s="210">
        <v>0</v>
      </c>
      <c r="R665" s="210">
        <f>Q665*H665</f>
        <v>0</v>
      </c>
      <c r="S665" s="210">
        <v>0</v>
      </c>
      <c r="T665" s="21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2" t="s">
        <v>132</v>
      </c>
      <c r="AT665" s="212" t="s">
        <v>128</v>
      </c>
      <c r="AU665" s="212" t="s">
        <v>81</v>
      </c>
      <c r="AY665" s="18" t="s">
        <v>126</v>
      </c>
      <c r="BE665" s="213">
        <f>IF(N665="základní",J665,0)</f>
        <v>0</v>
      </c>
      <c r="BF665" s="213">
        <f>IF(N665="snížená",J665,0)</f>
        <v>0</v>
      </c>
      <c r="BG665" s="213">
        <f>IF(N665="zákl. přenesená",J665,0)</f>
        <v>0</v>
      </c>
      <c r="BH665" s="213">
        <f>IF(N665="sníž. přenesená",J665,0)</f>
        <v>0</v>
      </c>
      <c r="BI665" s="213">
        <f>IF(N665="nulová",J665,0)</f>
        <v>0</v>
      </c>
      <c r="BJ665" s="18" t="s">
        <v>79</v>
      </c>
      <c r="BK665" s="213">
        <f>ROUND(I665*H665,2)</f>
        <v>0</v>
      </c>
      <c r="BL665" s="18" t="s">
        <v>132</v>
      </c>
      <c r="BM665" s="212" t="s">
        <v>1055</v>
      </c>
    </row>
    <row r="666" s="2" customFormat="1">
      <c r="A666" s="39"/>
      <c r="B666" s="40"/>
      <c r="C666" s="41"/>
      <c r="D666" s="214" t="s">
        <v>139</v>
      </c>
      <c r="E666" s="41"/>
      <c r="F666" s="215" t="s">
        <v>1056</v>
      </c>
      <c r="G666" s="41"/>
      <c r="H666" s="41"/>
      <c r="I666" s="216"/>
      <c r="J666" s="41"/>
      <c r="K666" s="41"/>
      <c r="L666" s="45"/>
      <c r="M666" s="217"/>
      <c r="N666" s="218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139</v>
      </c>
      <c r="AU666" s="18" t="s">
        <v>81</v>
      </c>
    </row>
    <row r="667" s="13" customFormat="1">
      <c r="A667" s="13"/>
      <c r="B667" s="219"/>
      <c r="C667" s="220"/>
      <c r="D667" s="221" t="s">
        <v>141</v>
      </c>
      <c r="E667" s="222" t="s">
        <v>19</v>
      </c>
      <c r="F667" s="223" t="s">
        <v>1057</v>
      </c>
      <c r="G667" s="220"/>
      <c r="H667" s="224">
        <v>318.01600000000002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0" t="s">
        <v>141</v>
      </c>
      <c r="AU667" s="230" t="s">
        <v>81</v>
      </c>
      <c r="AV667" s="13" t="s">
        <v>81</v>
      </c>
      <c r="AW667" s="13" t="s">
        <v>33</v>
      </c>
      <c r="AX667" s="13" t="s">
        <v>71</v>
      </c>
      <c r="AY667" s="230" t="s">
        <v>126</v>
      </c>
    </row>
    <row r="668" s="13" customFormat="1">
      <c r="A668" s="13"/>
      <c r="B668" s="219"/>
      <c r="C668" s="220"/>
      <c r="D668" s="221" t="s">
        <v>141</v>
      </c>
      <c r="E668" s="222" t="s">
        <v>19</v>
      </c>
      <c r="F668" s="223" t="s">
        <v>1058</v>
      </c>
      <c r="G668" s="220"/>
      <c r="H668" s="224">
        <v>-312.08800000000002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0" t="s">
        <v>141</v>
      </c>
      <c r="AU668" s="230" t="s">
        <v>81</v>
      </c>
      <c r="AV668" s="13" t="s">
        <v>81</v>
      </c>
      <c r="AW668" s="13" t="s">
        <v>33</v>
      </c>
      <c r="AX668" s="13" t="s">
        <v>71</v>
      </c>
      <c r="AY668" s="230" t="s">
        <v>126</v>
      </c>
    </row>
    <row r="669" s="15" customFormat="1">
      <c r="A669" s="15"/>
      <c r="B669" s="241"/>
      <c r="C669" s="242"/>
      <c r="D669" s="221" t="s">
        <v>141</v>
      </c>
      <c r="E669" s="243" t="s">
        <v>19</v>
      </c>
      <c r="F669" s="244" t="s">
        <v>172</v>
      </c>
      <c r="G669" s="242"/>
      <c r="H669" s="245">
        <v>5.9279999999999999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1" t="s">
        <v>141</v>
      </c>
      <c r="AU669" s="251" t="s">
        <v>81</v>
      </c>
      <c r="AV669" s="15" t="s">
        <v>132</v>
      </c>
      <c r="AW669" s="15" t="s">
        <v>33</v>
      </c>
      <c r="AX669" s="15" t="s">
        <v>79</v>
      </c>
      <c r="AY669" s="251" t="s">
        <v>126</v>
      </c>
    </row>
    <row r="670" s="2" customFormat="1" ht="44.25" customHeight="1">
      <c r="A670" s="39"/>
      <c r="B670" s="40"/>
      <c r="C670" s="201" t="s">
        <v>1059</v>
      </c>
      <c r="D670" s="201" t="s">
        <v>128</v>
      </c>
      <c r="E670" s="202" t="s">
        <v>1060</v>
      </c>
      <c r="F670" s="203" t="s">
        <v>1061</v>
      </c>
      <c r="G670" s="204" t="s">
        <v>328</v>
      </c>
      <c r="H670" s="205">
        <v>86.570999999999998</v>
      </c>
      <c r="I670" s="206"/>
      <c r="J670" s="207">
        <f>ROUND(I670*H670,2)</f>
        <v>0</v>
      </c>
      <c r="K670" s="203" t="s">
        <v>137</v>
      </c>
      <c r="L670" s="45"/>
      <c r="M670" s="208" t="s">
        <v>19</v>
      </c>
      <c r="N670" s="209" t="s">
        <v>42</v>
      </c>
      <c r="O670" s="85"/>
      <c r="P670" s="210">
        <f>O670*H670</f>
        <v>0</v>
      </c>
      <c r="Q670" s="210">
        <v>0</v>
      </c>
      <c r="R670" s="210">
        <f>Q670*H670</f>
        <v>0</v>
      </c>
      <c r="S670" s="210">
        <v>0</v>
      </c>
      <c r="T670" s="211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12" t="s">
        <v>132</v>
      </c>
      <c r="AT670" s="212" t="s">
        <v>128</v>
      </c>
      <c r="AU670" s="212" t="s">
        <v>81</v>
      </c>
      <c r="AY670" s="18" t="s">
        <v>126</v>
      </c>
      <c r="BE670" s="213">
        <f>IF(N670="základní",J670,0)</f>
        <v>0</v>
      </c>
      <c r="BF670" s="213">
        <f>IF(N670="snížená",J670,0)</f>
        <v>0</v>
      </c>
      <c r="BG670" s="213">
        <f>IF(N670="zákl. přenesená",J670,0)</f>
        <v>0</v>
      </c>
      <c r="BH670" s="213">
        <f>IF(N670="sníž. přenesená",J670,0)</f>
        <v>0</v>
      </c>
      <c r="BI670" s="213">
        <f>IF(N670="nulová",J670,0)</f>
        <v>0</v>
      </c>
      <c r="BJ670" s="18" t="s">
        <v>79</v>
      </c>
      <c r="BK670" s="213">
        <f>ROUND(I670*H670,2)</f>
        <v>0</v>
      </c>
      <c r="BL670" s="18" t="s">
        <v>132</v>
      </c>
      <c r="BM670" s="212" t="s">
        <v>1062</v>
      </c>
    </row>
    <row r="671" s="2" customFormat="1">
      <c r="A671" s="39"/>
      <c r="B671" s="40"/>
      <c r="C671" s="41"/>
      <c r="D671" s="214" t="s">
        <v>139</v>
      </c>
      <c r="E671" s="41"/>
      <c r="F671" s="215" t="s">
        <v>1063</v>
      </c>
      <c r="G671" s="41"/>
      <c r="H671" s="41"/>
      <c r="I671" s="216"/>
      <c r="J671" s="41"/>
      <c r="K671" s="41"/>
      <c r="L671" s="45"/>
      <c r="M671" s="217"/>
      <c r="N671" s="218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139</v>
      </c>
      <c r="AU671" s="18" t="s">
        <v>81</v>
      </c>
    </row>
    <row r="672" s="13" customFormat="1">
      <c r="A672" s="13"/>
      <c r="B672" s="219"/>
      <c r="C672" s="220"/>
      <c r="D672" s="221" t="s">
        <v>141</v>
      </c>
      <c r="E672" s="222" t="s">
        <v>19</v>
      </c>
      <c r="F672" s="223" t="s">
        <v>1064</v>
      </c>
      <c r="G672" s="220"/>
      <c r="H672" s="224">
        <v>86.570999999999998</v>
      </c>
      <c r="I672" s="225"/>
      <c r="J672" s="220"/>
      <c r="K672" s="220"/>
      <c r="L672" s="226"/>
      <c r="M672" s="227"/>
      <c r="N672" s="228"/>
      <c r="O672" s="228"/>
      <c r="P672" s="228"/>
      <c r="Q672" s="228"/>
      <c r="R672" s="228"/>
      <c r="S672" s="228"/>
      <c r="T672" s="22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0" t="s">
        <v>141</v>
      </c>
      <c r="AU672" s="230" t="s">
        <v>81</v>
      </c>
      <c r="AV672" s="13" t="s">
        <v>81</v>
      </c>
      <c r="AW672" s="13" t="s">
        <v>33</v>
      </c>
      <c r="AX672" s="13" t="s">
        <v>79</v>
      </c>
      <c r="AY672" s="230" t="s">
        <v>126</v>
      </c>
    </row>
    <row r="673" s="12" customFormat="1" ht="22.8" customHeight="1">
      <c r="A673" s="12"/>
      <c r="B673" s="185"/>
      <c r="C673" s="186"/>
      <c r="D673" s="187" t="s">
        <v>70</v>
      </c>
      <c r="E673" s="199" t="s">
        <v>1065</v>
      </c>
      <c r="F673" s="199" t="s">
        <v>1066</v>
      </c>
      <c r="G673" s="186"/>
      <c r="H673" s="186"/>
      <c r="I673" s="189"/>
      <c r="J673" s="200">
        <f>BK673</f>
        <v>0</v>
      </c>
      <c r="K673" s="186"/>
      <c r="L673" s="191"/>
      <c r="M673" s="192"/>
      <c r="N673" s="193"/>
      <c r="O673" s="193"/>
      <c r="P673" s="194">
        <f>SUM(P674:P675)</f>
        <v>0</v>
      </c>
      <c r="Q673" s="193"/>
      <c r="R673" s="194">
        <f>SUM(R674:R675)</f>
        <v>0</v>
      </c>
      <c r="S673" s="193"/>
      <c r="T673" s="195">
        <f>SUM(T674:T675)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196" t="s">
        <v>79</v>
      </c>
      <c r="AT673" s="197" t="s">
        <v>70</v>
      </c>
      <c r="AU673" s="197" t="s">
        <v>79</v>
      </c>
      <c r="AY673" s="196" t="s">
        <v>126</v>
      </c>
      <c r="BK673" s="198">
        <f>SUM(BK674:BK675)</f>
        <v>0</v>
      </c>
    </row>
    <row r="674" s="2" customFormat="1" ht="37.8" customHeight="1">
      <c r="A674" s="39"/>
      <c r="B674" s="40"/>
      <c r="C674" s="201" t="s">
        <v>1067</v>
      </c>
      <c r="D674" s="201" t="s">
        <v>128</v>
      </c>
      <c r="E674" s="202" t="s">
        <v>1068</v>
      </c>
      <c r="F674" s="203" t="s">
        <v>1069</v>
      </c>
      <c r="G674" s="204" t="s">
        <v>328</v>
      </c>
      <c r="H674" s="205">
        <v>775.39300000000003</v>
      </c>
      <c r="I674" s="206"/>
      <c r="J674" s="207">
        <f>ROUND(I674*H674,2)</f>
        <v>0</v>
      </c>
      <c r="K674" s="203" t="s">
        <v>137</v>
      </c>
      <c r="L674" s="45"/>
      <c r="M674" s="208" t="s">
        <v>19</v>
      </c>
      <c r="N674" s="209" t="s">
        <v>42</v>
      </c>
      <c r="O674" s="85"/>
      <c r="P674" s="210">
        <f>O674*H674</f>
        <v>0</v>
      </c>
      <c r="Q674" s="210">
        <v>0</v>
      </c>
      <c r="R674" s="210">
        <f>Q674*H674</f>
        <v>0</v>
      </c>
      <c r="S674" s="210">
        <v>0</v>
      </c>
      <c r="T674" s="211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12" t="s">
        <v>132</v>
      </c>
      <c r="AT674" s="212" t="s">
        <v>128</v>
      </c>
      <c r="AU674" s="212" t="s">
        <v>81</v>
      </c>
      <c r="AY674" s="18" t="s">
        <v>126</v>
      </c>
      <c r="BE674" s="213">
        <f>IF(N674="základní",J674,0)</f>
        <v>0</v>
      </c>
      <c r="BF674" s="213">
        <f>IF(N674="snížená",J674,0)</f>
        <v>0</v>
      </c>
      <c r="BG674" s="213">
        <f>IF(N674="zákl. přenesená",J674,0)</f>
        <v>0</v>
      </c>
      <c r="BH674" s="213">
        <f>IF(N674="sníž. přenesená",J674,0)</f>
        <v>0</v>
      </c>
      <c r="BI674" s="213">
        <f>IF(N674="nulová",J674,0)</f>
        <v>0</v>
      </c>
      <c r="BJ674" s="18" t="s">
        <v>79</v>
      </c>
      <c r="BK674" s="213">
        <f>ROUND(I674*H674,2)</f>
        <v>0</v>
      </c>
      <c r="BL674" s="18" t="s">
        <v>132</v>
      </c>
      <c r="BM674" s="212" t="s">
        <v>1070</v>
      </c>
    </row>
    <row r="675" s="2" customFormat="1">
      <c r="A675" s="39"/>
      <c r="B675" s="40"/>
      <c r="C675" s="41"/>
      <c r="D675" s="214" t="s">
        <v>139</v>
      </c>
      <c r="E675" s="41"/>
      <c r="F675" s="215" t="s">
        <v>1071</v>
      </c>
      <c r="G675" s="41"/>
      <c r="H675" s="41"/>
      <c r="I675" s="216"/>
      <c r="J675" s="41"/>
      <c r="K675" s="41"/>
      <c r="L675" s="45"/>
      <c r="M675" s="217"/>
      <c r="N675" s="218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139</v>
      </c>
      <c r="AU675" s="18" t="s">
        <v>81</v>
      </c>
    </row>
    <row r="676" s="12" customFormat="1" ht="25.92" customHeight="1">
      <c r="A676" s="12"/>
      <c r="B676" s="185"/>
      <c r="C676" s="186"/>
      <c r="D676" s="187" t="s">
        <v>70</v>
      </c>
      <c r="E676" s="188" t="s">
        <v>1072</v>
      </c>
      <c r="F676" s="188" t="s">
        <v>1073</v>
      </c>
      <c r="G676" s="186"/>
      <c r="H676" s="186"/>
      <c r="I676" s="189"/>
      <c r="J676" s="190">
        <f>BK676</f>
        <v>0</v>
      </c>
      <c r="K676" s="186"/>
      <c r="L676" s="191"/>
      <c r="M676" s="192"/>
      <c r="N676" s="193"/>
      <c r="O676" s="193"/>
      <c r="P676" s="194">
        <f>P677+P702+P712+P716+P750</f>
        <v>0</v>
      </c>
      <c r="Q676" s="193"/>
      <c r="R676" s="194">
        <f>R677+R702+R712+R716+R750</f>
        <v>7.4359741400000008</v>
      </c>
      <c r="S676" s="193"/>
      <c r="T676" s="195">
        <f>T677+T702+T712+T716+T750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196" t="s">
        <v>81</v>
      </c>
      <c r="AT676" s="197" t="s">
        <v>70</v>
      </c>
      <c r="AU676" s="197" t="s">
        <v>71</v>
      </c>
      <c r="AY676" s="196" t="s">
        <v>126</v>
      </c>
      <c r="BK676" s="198">
        <f>BK677+BK702+BK712+BK716+BK750</f>
        <v>0</v>
      </c>
    </row>
    <row r="677" s="12" customFormat="1" ht="22.8" customHeight="1">
      <c r="A677" s="12"/>
      <c r="B677" s="185"/>
      <c r="C677" s="186"/>
      <c r="D677" s="187" t="s">
        <v>70</v>
      </c>
      <c r="E677" s="199" t="s">
        <v>1074</v>
      </c>
      <c r="F677" s="199" t="s">
        <v>1075</v>
      </c>
      <c r="G677" s="186"/>
      <c r="H677" s="186"/>
      <c r="I677" s="189"/>
      <c r="J677" s="200">
        <f>BK677</f>
        <v>0</v>
      </c>
      <c r="K677" s="186"/>
      <c r="L677" s="191"/>
      <c r="M677" s="192"/>
      <c r="N677" s="193"/>
      <c r="O677" s="193"/>
      <c r="P677" s="194">
        <f>SUM(P678:P701)</f>
        <v>0</v>
      </c>
      <c r="Q677" s="193"/>
      <c r="R677" s="194">
        <f>SUM(R678:R701)</f>
        <v>0.48195297000000004</v>
      </c>
      <c r="S677" s="193"/>
      <c r="T677" s="195">
        <f>SUM(T678:T701)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196" t="s">
        <v>81</v>
      </c>
      <c r="AT677" s="197" t="s">
        <v>70</v>
      </c>
      <c r="AU677" s="197" t="s">
        <v>79</v>
      </c>
      <c r="AY677" s="196" t="s">
        <v>126</v>
      </c>
      <c r="BK677" s="198">
        <f>SUM(BK678:BK701)</f>
        <v>0</v>
      </c>
    </row>
    <row r="678" s="2" customFormat="1" ht="44.25" customHeight="1">
      <c r="A678" s="39"/>
      <c r="B678" s="40"/>
      <c r="C678" s="201" t="s">
        <v>1076</v>
      </c>
      <c r="D678" s="201" t="s">
        <v>128</v>
      </c>
      <c r="E678" s="202" t="s">
        <v>1077</v>
      </c>
      <c r="F678" s="203" t="s">
        <v>1078</v>
      </c>
      <c r="G678" s="204" t="s">
        <v>136</v>
      </c>
      <c r="H678" s="205">
        <v>92.867000000000004</v>
      </c>
      <c r="I678" s="206"/>
      <c r="J678" s="207">
        <f>ROUND(I678*H678,2)</f>
        <v>0</v>
      </c>
      <c r="K678" s="203" t="s">
        <v>137</v>
      </c>
      <c r="L678" s="45"/>
      <c r="M678" s="208" t="s">
        <v>19</v>
      </c>
      <c r="N678" s="209" t="s">
        <v>42</v>
      </c>
      <c r="O678" s="85"/>
      <c r="P678" s="210">
        <f>O678*H678</f>
        <v>0</v>
      </c>
      <c r="Q678" s="210">
        <v>0.00040000000000000002</v>
      </c>
      <c r="R678" s="210">
        <f>Q678*H678</f>
        <v>0.037146800000000001</v>
      </c>
      <c r="S678" s="210">
        <v>0</v>
      </c>
      <c r="T678" s="211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2" t="s">
        <v>249</v>
      </c>
      <c r="AT678" s="212" t="s">
        <v>128</v>
      </c>
      <c r="AU678" s="212" t="s">
        <v>81</v>
      </c>
      <c r="AY678" s="18" t="s">
        <v>126</v>
      </c>
      <c r="BE678" s="213">
        <f>IF(N678="základní",J678,0)</f>
        <v>0</v>
      </c>
      <c r="BF678" s="213">
        <f>IF(N678="snížená",J678,0)</f>
        <v>0</v>
      </c>
      <c r="BG678" s="213">
        <f>IF(N678="zákl. přenesená",J678,0)</f>
        <v>0</v>
      </c>
      <c r="BH678" s="213">
        <f>IF(N678="sníž. přenesená",J678,0)</f>
        <v>0</v>
      </c>
      <c r="BI678" s="213">
        <f>IF(N678="nulová",J678,0)</f>
        <v>0</v>
      </c>
      <c r="BJ678" s="18" t="s">
        <v>79</v>
      </c>
      <c r="BK678" s="213">
        <f>ROUND(I678*H678,2)</f>
        <v>0</v>
      </c>
      <c r="BL678" s="18" t="s">
        <v>249</v>
      </c>
      <c r="BM678" s="212" t="s">
        <v>1079</v>
      </c>
    </row>
    <row r="679" s="2" customFormat="1">
      <c r="A679" s="39"/>
      <c r="B679" s="40"/>
      <c r="C679" s="41"/>
      <c r="D679" s="214" t="s">
        <v>139</v>
      </c>
      <c r="E679" s="41"/>
      <c r="F679" s="215" t="s">
        <v>1080</v>
      </c>
      <c r="G679" s="41"/>
      <c r="H679" s="41"/>
      <c r="I679" s="216"/>
      <c r="J679" s="41"/>
      <c r="K679" s="41"/>
      <c r="L679" s="45"/>
      <c r="M679" s="217"/>
      <c r="N679" s="218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139</v>
      </c>
      <c r="AU679" s="18" t="s">
        <v>81</v>
      </c>
    </row>
    <row r="680" s="13" customFormat="1">
      <c r="A680" s="13"/>
      <c r="B680" s="219"/>
      <c r="C680" s="220"/>
      <c r="D680" s="221" t="s">
        <v>141</v>
      </c>
      <c r="E680" s="222" t="s">
        <v>19</v>
      </c>
      <c r="F680" s="223" t="s">
        <v>1081</v>
      </c>
      <c r="G680" s="220"/>
      <c r="H680" s="224">
        <v>41.637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0" t="s">
        <v>141</v>
      </c>
      <c r="AU680" s="230" t="s">
        <v>81</v>
      </c>
      <c r="AV680" s="13" t="s">
        <v>81</v>
      </c>
      <c r="AW680" s="13" t="s">
        <v>33</v>
      </c>
      <c r="AX680" s="13" t="s">
        <v>71</v>
      </c>
      <c r="AY680" s="230" t="s">
        <v>126</v>
      </c>
    </row>
    <row r="681" s="13" customFormat="1">
      <c r="A681" s="13"/>
      <c r="B681" s="219"/>
      <c r="C681" s="220"/>
      <c r="D681" s="221" t="s">
        <v>141</v>
      </c>
      <c r="E681" s="222" t="s">
        <v>19</v>
      </c>
      <c r="F681" s="223" t="s">
        <v>1082</v>
      </c>
      <c r="G681" s="220"/>
      <c r="H681" s="224">
        <v>30.675000000000001</v>
      </c>
      <c r="I681" s="225"/>
      <c r="J681" s="220"/>
      <c r="K681" s="220"/>
      <c r="L681" s="226"/>
      <c r="M681" s="227"/>
      <c r="N681" s="228"/>
      <c r="O681" s="228"/>
      <c r="P681" s="228"/>
      <c r="Q681" s="228"/>
      <c r="R681" s="228"/>
      <c r="S681" s="228"/>
      <c r="T681" s="22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0" t="s">
        <v>141</v>
      </c>
      <c r="AU681" s="230" t="s">
        <v>81</v>
      </c>
      <c r="AV681" s="13" t="s">
        <v>81</v>
      </c>
      <c r="AW681" s="13" t="s">
        <v>33</v>
      </c>
      <c r="AX681" s="13" t="s">
        <v>71</v>
      </c>
      <c r="AY681" s="230" t="s">
        <v>126</v>
      </c>
    </row>
    <row r="682" s="13" customFormat="1">
      <c r="A682" s="13"/>
      <c r="B682" s="219"/>
      <c r="C682" s="220"/>
      <c r="D682" s="221" t="s">
        <v>141</v>
      </c>
      <c r="E682" s="222" t="s">
        <v>19</v>
      </c>
      <c r="F682" s="223" t="s">
        <v>1083</v>
      </c>
      <c r="G682" s="220"/>
      <c r="H682" s="224">
        <v>7.7629999999999999</v>
      </c>
      <c r="I682" s="225"/>
      <c r="J682" s="220"/>
      <c r="K682" s="220"/>
      <c r="L682" s="226"/>
      <c r="M682" s="227"/>
      <c r="N682" s="228"/>
      <c r="O682" s="228"/>
      <c r="P682" s="228"/>
      <c r="Q682" s="228"/>
      <c r="R682" s="228"/>
      <c r="S682" s="228"/>
      <c r="T682" s="22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0" t="s">
        <v>141</v>
      </c>
      <c r="AU682" s="230" t="s">
        <v>81</v>
      </c>
      <c r="AV682" s="13" t="s">
        <v>81</v>
      </c>
      <c r="AW682" s="13" t="s">
        <v>33</v>
      </c>
      <c r="AX682" s="13" t="s">
        <v>71</v>
      </c>
      <c r="AY682" s="230" t="s">
        <v>126</v>
      </c>
    </row>
    <row r="683" s="13" customFormat="1">
      <c r="A683" s="13"/>
      <c r="B683" s="219"/>
      <c r="C683" s="220"/>
      <c r="D683" s="221" t="s">
        <v>141</v>
      </c>
      <c r="E683" s="222" t="s">
        <v>19</v>
      </c>
      <c r="F683" s="223" t="s">
        <v>1084</v>
      </c>
      <c r="G683" s="220"/>
      <c r="H683" s="224">
        <v>12.792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0" t="s">
        <v>141</v>
      </c>
      <c r="AU683" s="230" t="s">
        <v>81</v>
      </c>
      <c r="AV683" s="13" t="s">
        <v>81</v>
      </c>
      <c r="AW683" s="13" t="s">
        <v>33</v>
      </c>
      <c r="AX683" s="13" t="s">
        <v>71</v>
      </c>
      <c r="AY683" s="230" t="s">
        <v>126</v>
      </c>
    </row>
    <row r="684" s="15" customFormat="1">
      <c r="A684" s="15"/>
      <c r="B684" s="241"/>
      <c r="C684" s="242"/>
      <c r="D684" s="221" t="s">
        <v>141</v>
      </c>
      <c r="E684" s="243" t="s">
        <v>19</v>
      </c>
      <c r="F684" s="244" t="s">
        <v>172</v>
      </c>
      <c r="G684" s="242"/>
      <c r="H684" s="245">
        <v>92.867000000000004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1" t="s">
        <v>141</v>
      </c>
      <c r="AU684" s="251" t="s">
        <v>81</v>
      </c>
      <c r="AV684" s="15" t="s">
        <v>132</v>
      </c>
      <c r="AW684" s="15" t="s">
        <v>33</v>
      </c>
      <c r="AX684" s="15" t="s">
        <v>79</v>
      </c>
      <c r="AY684" s="251" t="s">
        <v>126</v>
      </c>
    </row>
    <row r="685" s="2" customFormat="1" ht="24.15" customHeight="1">
      <c r="A685" s="39"/>
      <c r="B685" s="40"/>
      <c r="C685" s="201" t="s">
        <v>1085</v>
      </c>
      <c r="D685" s="201" t="s">
        <v>128</v>
      </c>
      <c r="E685" s="202" t="s">
        <v>1086</v>
      </c>
      <c r="F685" s="203" t="s">
        <v>1087</v>
      </c>
      <c r="G685" s="204" t="s">
        <v>252</v>
      </c>
      <c r="H685" s="205">
        <v>162.34999999999999</v>
      </c>
      <c r="I685" s="206"/>
      <c r="J685" s="207">
        <f>ROUND(I685*H685,2)</f>
        <v>0</v>
      </c>
      <c r="K685" s="203" t="s">
        <v>137</v>
      </c>
      <c r="L685" s="45"/>
      <c r="M685" s="208" t="s">
        <v>19</v>
      </c>
      <c r="N685" s="209" t="s">
        <v>42</v>
      </c>
      <c r="O685" s="85"/>
      <c r="P685" s="210">
        <f>O685*H685</f>
        <v>0</v>
      </c>
      <c r="Q685" s="210">
        <v>0.00016000000000000001</v>
      </c>
      <c r="R685" s="210">
        <f>Q685*H685</f>
        <v>0.025976000000000003</v>
      </c>
      <c r="S685" s="210">
        <v>0</v>
      </c>
      <c r="T685" s="211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2" t="s">
        <v>249</v>
      </c>
      <c r="AT685" s="212" t="s">
        <v>128</v>
      </c>
      <c r="AU685" s="212" t="s">
        <v>81</v>
      </c>
      <c r="AY685" s="18" t="s">
        <v>126</v>
      </c>
      <c r="BE685" s="213">
        <f>IF(N685="základní",J685,0)</f>
        <v>0</v>
      </c>
      <c r="BF685" s="213">
        <f>IF(N685="snížená",J685,0)</f>
        <v>0</v>
      </c>
      <c r="BG685" s="213">
        <f>IF(N685="zákl. přenesená",J685,0)</f>
        <v>0</v>
      </c>
      <c r="BH685" s="213">
        <f>IF(N685="sníž. přenesená",J685,0)</f>
        <v>0</v>
      </c>
      <c r="BI685" s="213">
        <f>IF(N685="nulová",J685,0)</f>
        <v>0</v>
      </c>
      <c r="BJ685" s="18" t="s">
        <v>79</v>
      </c>
      <c r="BK685" s="213">
        <f>ROUND(I685*H685,2)</f>
        <v>0</v>
      </c>
      <c r="BL685" s="18" t="s">
        <v>249</v>
      </c>
      <c r="BM685" s="212" t="s">
        <v>1088</v>
      </c>
    </row>
    <row r="686" s="2" customFormat="1">
      <c r="A686" s="39"/>
      <c r="B686" s="40"/>
      <c r="C686" s="41"/>
      <c r="D686" s="214" t="s">
        <v>139</v>
      </c>
      <c r="E686" s="41"/>
      <c r="F686" s="215" t="s">
        <v>1089</v>
      </c>
      <c r="G686" s="41"/>
      <c r="H686" s="41"/>
      <c r="I686" s="216"/>
      <c r="J686" s="41"/>
      <c r="K686" s="41"/>
      <c r="L686" s="45"/>
      <c r="M686" s="217"/>
      <c r="N686" s="218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139</v>
      </c>
      <c r="AU686" s="18" t="s">
        <v>81</v>
      </c>
    </row>
    <row r="687" s="13" customFormat="1">
      <c r="A687" s="13"/>
      <c r="B687" s="219"/>
      <c r="C687" s="220"/>
      <c r="D687" s="221" t="s">
        <v>141</v>
      </c>
      <c r="E687" s="222" t="s">
        <v>19</v>
      </c>
      <c r="F687" s="223" t="s">
        <v>1090</v>
      </c>
      <c r="G687" s="220"/>
      <c r="H687" s="224">
        <v>76.334999999999994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0" t="s">
        <v>141</v>
      </c>
      <c r="AU687" s="230" t="s">
        <v>81</v>
      </c>
      <c r="AV687" s="13" t="s">
        <v>81</v>
      </c>
      <c r="AW687" s="13" t="s">
        <v>33</v>
      </c>
      <c r="AX687" s="13" t="s">
        <v>71</v>
      </c>
      <c r="AY687" s="230" t="s">
        <v>126</v>
      </c>
    </row>
    <row r="688" s="13" customFormat="1">
      <c r="A688" s="13"/>
      <c r="B688" s="219"/>
      <c r="C688" s="220"/>
      <c r="D688" s="221" t="s">
        <v>141</v>
      </c>
      <c r="E688" s="222" t="s">
        <v>19</v>
      </c>
      <c r="F688" s="223" t="s">
        <v>1091</v>
      </c>
      <c r="G688" s="220"/>
      <c r="H688" s="224">
        <v>56.238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0" t="s">
        <v>141</v>
      </c>
      <c r="AU688" s="230" t="s">
        <v>81</v>
      </c>
      <c r="AV688" s="13" t="s">
        <v>81</v>
      </c>
      <c r="AW688" s="13" t="s">
        <v>33</v>
      </c>
      <c r="AX688" s="13" t="s">
        <v>71</v>
      </c>
      <c r="AY688" s="230" t="s">
        <v>126</v>
      </c>
    </row>
    <row r="689" s="13" customFormat="1">
      <c r="A689" s="13"/>
      <c r="B689" s="219"/>
      <c r="C689" s="220"/>
      <c r="D689" s="221" t="s">
        <v>141</v>
      </c>
      <c r="E689" s="222" t="s">
        <v>19</v>
      </c>
      <c r="F689" s="223" t="s">
        <v>1092</v>
      </c>
      <c r="G689" s="220"/>
      <c r="H689" s="224">
        <v>6.3250000000000002</v>
      </c>
      <c r="I689" s="225"/>
      <c r="J689" s="220"/>
      <c r="K689" s="220"/>
      <c r="L689" s="226"/>
      <c r="M689" s="227"/>
      <c r="N689" s="228"/>
      <c r="O689" s="228"/>
      <c r="P689" s="228"/>
      <c r="Q689" s="228"/>
      <c r="R689" s="228"/>
      <c r="S689" s="228"/>
      <c r="T689" s="22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0" t="s">
        <v>141</v>
      </c>
      <c r="AU689" s="230" t="s">
        <v>81</v>
      </c>
      <c r="AV689" s="13" t="s">
        <v>81</v>
      </c>
      <c r="AW689" s="13" t="s">
        <v>33</v>
      </c>
      <c r="AX689" s="13" t="s">
        <v>71</v>
      </c>
      <c r="AY689" s="230" t="s">
        <v>126</v>
      </c>
    </row>
    <row r="690" s="13" customFormat="1">
      <c r="A690" s="13"/>
      <c r="B690" s="219"/>
      <c r="C690" s="220"/>
      <c r="D690" s="221" t="s">
        <v>141</v>
      </c>
      <c r="E690" s="222" t="s">
        <v>19</v>
      </c>
      <c r="F690" s="223" t="s">
        <v>1093</v>
      </c>
      <c r="G690" s="220"/>
      <c r="H690" s="224">
        <v>23.452000000000002</v>
      </c>
      <c r="I690" s="225"/>
      <c r="J690" s="220"/>
      <c r="K690" s="220"/>
      <c r="L690" s="226"/>
      <c r="M690" s="227"/>
      <c r="N690" s="228"/>
      <c r="O690" s="228"/>
      <c r="P690" s="228"/>
      <c r="Q690" s="228"/>
      <c r="R690" s="228"/>
      <c r="S690" s="228"/>
      <c r="T690" s="22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0" t="s">
        <v>141</v>
      </c>
      <c r="AU690" s="230" t="s">
        <v>81</v>
      </c>
      <c r="AV690" s="13" t="s">
        <v>81</v>
      </c>
      <c r="AW690" s="13" t="s">
        <v>33</v>
      </c>
      <c r="AX690" s="13" t="s">
        <v>71</v>
      </c>
      <c r="AY690" s="230" t="s">
        <v>126</v>
      </c>
    </row>
    <row r="691" s="15" customFormat="1">
      <c r="A691" s="15"/>
      <c r="B691" s="241"/>
      <c r="C691" s="242"/>
      <c r="D691" s="221" t="s">
        <v>141</v>
      </c>
      <c r="E691" s="243" t="s">
        <v>19</v>
      </c>
      <c r="F691" s="244" t="s">
        <v>172</v>
      </c>
      <c r="G691" s="242"/>
      <c r="H691" s="245">
        <v>162.34999999999999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1" t="s">
        <v>141</v>
      </c>
      <c r="AU691" s="251" t="s">
        <v>81</v>
      </c>
      <c r="AV691" s="15" t="s">
        <v>132</v>
      </c>
      <c r="AW691" s="15" t="s">
        <v>33</v>
      </c>
      <c r="AX691" s="15" t="s">
        <v>79</v>
      </c>
      <c r="AY691" s="251" t="s">
        <v>126</v>
      </c>
    </row>
    <row r="692" s="2" customFormat="1" ht="33" customHeight="1">
      <c r="A692" s="39"/>
      <c r="B692" s="40"/>
      <c r="C692" s="201" t="s">
        <v>1094</v>
      </c>
      <c r="D692" s="201" t="s">
        <v>128</v>
      </c>
      <c r="E692" s="202" t="s">
        <v>1095</v>
      </c>
      <c r="F692" s="203" t="s">
        <v>1096</v>
      </c>
      <c r="G692" s="204" t="s">
        <v>136</v>
      </c>
      <c r="H692" s="205">
        <v>92.867000000000004</v>
      </c>
      <c r="I692" s="206"/>
      <c r="J692" s="207">
        <f>ROUND(I692*H692,2)</f>
        <v>0</v>
      </c>
      <c r="K692" s="203" t="s">
        <v>137</v>
      </c>
      <c r="L692" s="45"/>
      <c r="M692" s="208" t="s">
        <v>19</v>
      </c>
      <c r="N692" s="209" t="s">
        <v>42</v>
      </c>
      <c r="O692" s="85"/>
      <c r="P692" s="210">
        <f>O692*H692</f>
        <v>0</v>
      </c>
      <c r="Q692" s="210">
        <v>0.0045100000000000001</v>
      </c>
      <c r="R692" s="210">
        <f>Q692*H692</f>
        <v>0.41883017000000006</v>
      </c>
      <c r="S692" s="210">
        <v>0</v>
      </c>
      <c r="T692" s="21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2" t="s">
        <v>249</v>
      </c>
      <c r="AT692" s="212" t="s">
        <v>128</v>
      </c>
      <c r="AU692" s="212" t="s">
        <v>81</v>
      </c>
      <c r="AY692" s="18" t="s">
        <v>126</v>
      </c>
      <c r="BE692" s="213">
        <f>IF(N692="základní",J692,0)</f>
        <v>0</v>
      </c>
      <c r="BF692" s="213">
        <f>IF(N692="snížená",J692,0)</f>
        <v>0</v>
      </c>
      <c r="BG692" s="213">
        <f>IF(N692="zákl. přenesená",J692,0)</f>
        <v>0</v>
      </c>
      <c r="BH692" s="213">
        <f>IF(N692="sníž. přenesená",J692,0)</f>
        <v>0</v>
      </c>
      <c r="BI692" s="213">
        <f>IF(N692="nulová",J692,0)</f>
        <v>0</v>
      </c>
      <c r="BJ692" s="18" t="s">
        <v>79</v>
      </c>
      <c r="BK692" s="213">
        <f>ROUND(I692*H692,2)</f>
        <v>0</v>
      </c>
      <c r="BL692" s="18" t="s">
        <v>249</v>
      </c>
      <c r="BM692" s="212" t="s">
        <v>1097</v>
      </c>
    </row>
    <row r="693" s="2" customFormat="1">
      <c r="A693" s="39"/>
      <c r="B693" s="40"/>
      <c r="C693" s="41"/>
      <c r="D693" s="214" t="s">
        <v>139</v>
      </c>
      <c r="E693" s="41"/>
      <c r="F693" s="215" t="s">
        <v>1098</v>
      </c>
      <c r="G693" s="41"/>
      <c r="H693" s="41"/>
      <c r="I693" s="216"/>
      <c r="J693" s="41"/>
      <c r="K693" s="41"/>
      <c r="L693" s="45"/>
      <c r="M693" s="217"/>
      <c r="N693" s="218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139</v>
      </c>
      <c r="AU693" s="18" t="s">
        <v>81</v>
      </c>
    </row>
    <row r="694" s="14" customFormat="1">
      <c r="A694" s="14"/>
      <c r="B694" s="231"/>
      <c r="C694" s="232"/>
      <c r="D694" s="221" t="s">
        <v>141</v>
      </c>
      <c r="E694" s="233" t="s">
        <v>19</v>
      </c>
      <c r="F694" s="234" t="s">
        <v>1099</v>
      </c>
      <c r="G694" s="232"/>
      <c r="H694" s="233" t="s">
        <v>19</v>
      </c>
      <c r="I694" s="235"/>
      <c r="J694" s="232"/>
      <c r="K694" s="232"/>
      <c r="L694" s="236"/>
      <c r="M694" s="237"/>
      <c r="N694" s="238"/>
      <c r="O694" s="238"/>
      <c r="P694" s="238"/>
      <c r="Q694" s="238"/>
      <c r="R694" s="238"/>
      <c r="S694" s="238"/>
      <c r="T694" s="23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0" t="s">
        <v>141</v>
      </c>
      <c r="AU694" s="240" t="s">
        <v>81</v>
      </c>
      <c r="AV694" s="14" t="s">
        <v>79</v>
      </c>
      <c r="AW694" s="14" t="s">
        <v>33</v>
      </c>
      <c r="AX694" s="14" t="s">
        <v>71</v>
      </c>
      <c r="AY694" s="240" t="s">
        <v>126</v>
      </c>
    </row>
    <row r="695" s="13" customFormat="1">
      <c r="A695" s="13"/>
      <c r="B695" s="219"/>
      <c r="C695" s="220"/>
      <c r="D695" s="221" t="s">
        <v>141</v>
      </c>
      <c r="E695" s="222" t="s">
        <v>19</v>
      </c>
      <c r="F695" s="223" t="s">
        <v>1081</v>
      </c>
      <c r="G695" s="220"/>
      <c r="H695" s="224">
        <v>41.637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0" t="s">
        <v>141</v>
      </c>
      <c r="AU695" s="230" t="s">
        <v>81</v>
      </c>
      <c r="AV695" s="13" t="s">
        <v>81</v>
      </c>
      <c r="AW695" s="13" t="s">
        <v>33</v>
      </c>
      <c r="AX695" s="13" t="s">
        <v>71</v>
      </c>
      <c r="AY695" s="230" t="s">
        <v>126</v>
      </c>
    </row>
    <row r="696" s="13" customFormat="1">
      <c r="A696" s="13"/>
      <c r="B696" s="219"/>
      <c r="C696" s="220"/>
      <c r="D696" s="221" t="s">
        <v>141</v>
      </c>
      <c r="E696" s="222" t="s">
        <v>19</v>
      </c>
      <c r="F696" s="223" t="s">
        <v>1082</v>
      </c>
      <c r="G696" s="220"/>
      <c r="H696" s="224">
        <v>30.675000000000001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0" t="s">
        <v>141</v>
      </c>
      <c r="AU696" s="230" t="s">
        <v>81</v>
      </c>
      <c r="AV696" s="13" t="s">
        <v>81</v>
      </c>
      <c r="AW696" s="13" t="s">
        <v>33</v>
      </c>
      <c r="AX696" s="13" t="s">
        <v>71</v>
      </c>
      <c r="AY696" s="230" t="s">
        <v>126</v>
      </c>
    </row>
    <row r="697" s="13" customFormat="1">
      <c r="A697" s="13"/>
      <c r="B697" s="219"/>
      <c r="C697" s="220"/>
      <c r="D697" s="221" t="s">
        <v>141</v>
      </c>
      <c r="E697" s="222" t="s">
        <v>19</v>
      </c>
      <c r="F697" s="223" t="s">
        <v>1083</v>
      </c>
      <c r="G697" s="220"/>
      <c r="H697" s="224">
        <v>7.7629999999999999</v>
      </c>
      <c r="I697" s="225"/>
      <c r="J697" s="220"/>
      <c r="K697" s="220"/>
      <c r="L697" s="226"/>
      <c r="M697" s="227"/>
      <c r="N697" s="228"/>
      <c r="O697" s="228"/>
      <c r="P697" s="228"/>
      <c r="Q697" s="228"/>
      <c r="R697" s="228"/>
      <c r="S697" s="228"/>
      <c r="T697" s="22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0" t="s">
        <v>141</v>
      </c>
      <c r="AU697" s="230" t="s">
        <v>81</v>
      </c>
      <c r="AV697" s="13" t="s">
        <v>81</v>
      </c>
      <c r="AW697" s="13" t="s">
        <v>33</v>
      </c>
      <c r="AX697" s="13" t="s">
        <v>71</v>
      </c>
      <c r="AY697" s="230" t="s">
        <v>126</v>
      </c>
    </row>
    <row r="698" s="13" customFormat="1">
      <c r="A698" s="13"/>
      <c r="B698" s="219"/>
      <c r="C698" s="220"/>
      <c r="D698" s="221" t="s">
        <v>141</v>
      </c>
      <c r="E698" s="222" t="s">
        <v>19</v>
      </c>
      <c r="F698" s="223" t="s">
        <v>1084</v>
      </c>
      <c r="G698" s="220"/>
      <c r="H698" s="224">
        <v>12.792</v>
      </c>
      <c r="I698" s="225"/>
      <c r="J698" s="220"/>
      <c r="K698" s="220"/>
      <c r="L698" s="226"/>
      <c r="M698" s="227"/>
      <c r="N698" s="228"/>
      <c r="O698" s="228"/>
      <c r="P698" s="228"/>
      <c r="Q698" s="228"/>
      <c r="R698" s="228"/>
      <c r="S698" s="228"/>
      <c r="T698" s="22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0" t="s">
        <v>141</v>
      </c>
      <c r="AU698" s="230" t="s">
        <v>81</v>
      </c>
      <c r="AV698" s="13" t="s">
        <v>81</v>
      </c>
      <c r="AW698" s="13" t="s">
        <v>33</v>
      </c>
      <c r="AX698" s="13" t="s">
        <v>71</v>
      </c>
      <c r="AY698" s="230" t="s">
        <v>126</v>
      </c>
    </row>
    <row r="699" s="15" customFormat="1">
      <c r="A699" s="15"/>
      <c r="B699" s="241"/>
      <c r="C699" s="242"/>
      <c r="D699" s="221" t="s">
        <v>141</v>
      </c>
      <c r="E699" s="243" t="s">
        <v>19</v>
      </c>
      <c r="F699" s="244" t="s">
        <v>172</v>
      </c>
      <c r="G699" s="242"/>
      <c r="H699" s="245">
        <v>92.867000000000004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1" t="s">
        <v>141</v>
      </c>
      <c r="AU699" s="251" t="s">
        <v>81</v>
      </c>
      <c r="AV699" s="15" t="s">
        <v>132</v>
      </c>
      <c r="AW699" s="15" t="s">
        <v>33</v>
      </c>
      <c r="AX699" s="15" t="s">
        <v>79</v>
      </c>
      <c r="AY699" s="251" t="s">
        <v>126</v>
      </c>
    </row>
    <row r="700" s="2" customFormat="1" ht="44.25" customHeight="1">
      <c r="A700" s="39"/>
      <c r="B700" s="40"/>
      <c r="C700" s="201" t="s">
        <v>1100</v>
      </c>
      <c r="D700" s="201" t="s">
        <v>128</v>
      </c>
      <c r="E700" s="202" t="s">
        <v>1101</v>
      </c>
      <c r="F700" s="203" t="s">
        <v>1102</v>
      </c>
      <c r="G700" s="204" t="s">
        <v>1103</v>
      </c>
      <c r="H700" s="274"/>
      <c r="I700" s="206"/>
      <c r="J700" s="207">
        <f>ROUND(I700*H700,2)</f>
        <v>0</v>
      </c>
      <c r="K700" s="203" t="s">
        <v>137</v>
      </c>
      <c r="L700" s="45"/>
      <c r="M700" s="208" t="s">
        <v>19</v>
      </c>
      <c r="N700" s="209" t="s">
        <v>42</v>
      </c>
      <c r="O700" s="85"/>
      <c r="P700" s="210">
        <f>O700*H700</f>
        <v>0</v>
      </c>
      <c r="Q700" s="210">
        <v>0</v>
      </c>
      <c r="R700" s="210">
        <f>Q700*H700</f>
        <v>0</v>
      </c>
      <c r="S700" s="210">
        <v>0</v>
      </c>
      <c r="T700" s="211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2" t="s">
        <v>249</v>
      </c>
      <c r="AT700" s="212" t="s">
        <v>128</v>
      </c>
      <c r="AU700" s="212" t="s">
        <v>81</v>
      </c>
      <c r="AY700" s="18" t="s">
        <v>126</v>
      </c>
      <c r="BE700" s="213">
        <f>IF(N700="základní",J700,0)</f>
        <v>0</v>
      </c>
      <c r="BF700" s="213">
        <f>IF(N700="snížená",J700,0)</f>
        <v>0</v>
      </c>
      <c r="BG700" s="213">
        <f>IF(N700="zákl. přenesená",J700,0)</f>
        <v>0</v>
      </c>
      <c r="BH700" s="213">
        <f>IF(N700="sníž. přenesená",J700,0)</f>
        <v>0</v>
      </c>
      <c r="BI700" s="213">
        <f>IF(N700="nulová",J700,0)</f>
        <v>0</v>
      </c>
      <c r="BJ700" s="18" t="s">
        <v>79</v>
      </c>
      <c r="BK700" s="213">
        <f>ROUND(I700*H700,2)</f>
        <v>0</v>
      </c>
      <c r="BL700" s="18" t="s">
        <v>249</v>
      </c>
      <c r="BM700" s="212" t="s">
        <v>1104</v>
      </c>
    </row>
    <row r="701" s="2" customFormat="1">
      <c r="A701" s="39"/>
      <c r="B701" s="40"/>
      <c r="C701" s="41"/>
      <c r="D701" s="214" t="s">
        <v>139</v>
      </c>
      <c r="E701" s="41"/>
      <c r="F701" s="215" t="s">
        <v>1105</v>
      </c>
      <c r="G701" s="41"/>
      <c r="H701" s="41"/>
      <c r="I701" s="216"/>
      <c r="J701" s="41"/>
      <c r="K701" s="41"/>
      <c r="L701" s="45"/>
      <c r="M701" s="217"/>
      <c r="N701" s="218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139</v>
      </c>
      <c r="AU701" s="18" t="s">
        <v>81</v>
      </c>
    </row>
    <row r="702" s="12" customFormat="1" ht="22.8" customHeight="1">
      <c r="A702" s="12"/>
      <c r="B702" s="185"/>
      <c r="C702" s="186"/>
      <c r="D702" s="187" t="s">
        <v>70</v>
      </c>
      <c r="E702" s="199" t="s">
        <v>1106</v>
      </c>
      <c r="F702" s="199" t="s">
        <v>1107</v>
      </c>
      <c r="G702" s="186"/>
      <c r="H702" s="186"/>
      <c r="I702" s="189"/>
      <c r="J702" s="200">
        <f>BK702</f>
        <v>0</v>
      </c>
      <c r="K702" s="186"/>
      <c r="L702" s="191"/>
      <c r="M702" s="192"/>
      <c r="N702" s="193"/>
      <c r="O702" s="193"/>
      <c r="P702" s="194">
        <f>SUM(P703:P711)</f>
        <v>0</v>
      </c>
      <c r="Q702" s="193"/>
      <c r="R702" s="194">
        <f>SUM(R703:R711)</f>
        <v>0.17365899999999998</v>
      </c>
      <c r="S702" s="193"/>
      <c r="T702" s="195">
        <f>SUM(T703:T711)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196" t="s">
        <v>81</v>
      </c>
      <c r="AT702" s="197" t="s">
        <v>70</v>
      </c>
      <c r="AU702" s="197" t="s">
        <v>79</v>
      </c>
      <c r="AY702" s="196" t="s">
        <v>126</v>
      </c>
      <c r="BK702" s="198">
        <f>SUM(BK703:BK711)</f>
        <v>0</v>
      </c>
    </row>
    <row r="703" s="2" customFormat="1" ht="24.15" customHeight="1">
      <c r="A703" s="39"/>
      <c r="B703" s="40"/>
      <c r="C703" s="201" t="s">
        <v>1108</v>
      </c>
      <c r="D703" s="201" t="s">
        <v>128</v>
      </c>
      <c r="E703" s="202" t="s">
        <v>1109</v>
      </c>
      <c r="F703" s="203" t="s">
        <v>1110</v>
      </c>
      <c r="G703" s="204" t="s">
        <v>252</v>
      </c>
      <c r="H703" s="205">
        <v>17.199999999999999</v>
      </c>
      <c r="I703" s="206"/>
      <c r="J703" s="207">
        <f>ROUND(I703*H703,2)</f>
        <v>0</v>
      </c>
      <c r="K703" s="203" t="s">
        <v>19</v>
      </c>
      <c r="L703" s="45"/>
      <c r="M703" s="208" t="s">
        <v>19</v>
      </c>
      <c r="N703" s="209" t="s">
        <v>42</v>
      </c>
      <c r="O703" s="85"/>
      <c r="P703" s="210">
        <f>O703*H703</f>
        <v>0</v>
      </c>
      <c r="Q703" s="210">
        <v>0.00172</v>
      </c>
      <c r="R703" s="210">
        <f>Q703*H703</f>
        <v>0.029583999999999999</v>
      </c>
      <c r="S703" s="210">
        <v>0</v>
      </c>
      <c r="T703" s="211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2" t="s">
        <v>249</v>
      </c>
      <c r="AT703" s="212" t="s">
        <v>128</v>
      </c>
      <c r="AU703" s="212" t="s">
        <v>81</v>
      </c>
      <c r="AY703" s="18" t="s">
        <v>126</v>
      </c>
      <c r="BE703" s="213">
        <f>IF(N703="základní",J703,0)</f>
        <v>0</v>
      </c>
      <c r="BF703" s="213">
        <f>IF(N703="snížená",J703,0)</f>
        <v>0</v>
      </c>
      <c r="BG703" s="213">
        <f>IF(N703="zákl. přenesená",J703,0)</f>
        <v>0</v>
      </c>
      <c r="BH703" s="213">
        <f>IF(N703="sníž. přenesená",J703,0)</f>
        <v>0</v>
      </c>
      <c r="BI703" s="213">
        <f>IF(N703="nulová",J703,0)</f>
        <v>0</v>
      </c>
      <c r="BJ703" s="18" t="s">
        <v>79</v>
      </c>
      <c r="BK703" s="213">
        <f>ROUND(I703*H703,2)</f>
        <v>0</v>
      </c>
      <c r="BL703" s="18" t="s">
        <v>249</v>
      </c>
      <c r="BM703" s="212" t="s">
        <v>1111</v>
      </c>
    </row>
    <row r="704" s="13" customFormat="1">
      <c r="A704" s="13"/>
      <c r="B704" s="219"/>
      <c r="C704" s="220"/>
      <c r="D704" s="221" t="s">
        <v>141</v>
      </c>
      <c r="E704" s="222" t="s">
        <v>19</v>
      </c>
      <c r="F704" s="223" t="s">
        <v>1112</v>
      </c>
      <c r="G704" s="220"/>
      <c r="H704" s="224">
        <v>17.199999999999999</v>
      </c>
      <c r="I704" s="225"/>
      <c r="J704" s="220"/>
      <c r="K704" s="220"/>
      <c r="L704" s="226"/>
      <c r="M704" s="227"/>
      <c r="N704" s="228"/>
      <c r="O704" s="228"/>
      <c r="P704" s="228"/>
      <c r="Q704" s="228"/>
      <c r="R704" s="228"/>
      <c r="S704" s="228"/>
      <c r="T704" s="22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0" t="s">
        <v>141</v>
      </c>
      <c r="AU704" s="230" t="s">
        <v>81</v>
      </c>
      <c r="AV704" s="13" t="s">
        <v>81</v>
      </c>
      <c r="AW704" s="13" t="s">
        <v>33</v>
      </c>
      <c r="AX704" s="13" t="s">
        <v>79</v>
      </c>
      <c r="AY704" s="230" t="s">
        <v>126</v>
      </c>
    </row>
    <row r="705" s="2" customFormat="1" ht="37.8" customHeight="1">
      <c r="A705" s="39"/>
      <c r="B705" s="40"/>
      <c r="C705" s="201" t="s">
        <v>1113</v>
      </c>
      <c r="D705" s="201" t="s">
        <v>128</v>
      </c>
      <c r="E705" s="202" t="s">
        <v>1114</v>
      </c>
      <c r="F705" s="203" t="s">
        <v>1115</v>
      </c>
      <c r="G705" s="204" t="s">
        <v>252</v>
      </c>
      <c r="H705" s="205">
        <v>25.5</v>
      </c>
      <c r="I705" s="206"/>
      <c r="J705" s="207">
        <f>ROUND(I705*H705,2)</f>
        <v>0</v>
      </c>
      <c r="K705" s="203" t="s">
        <v>137</v>
      </c>
      <c r="L705" s="45"/>
      <c r="M705" s="208" t="s">
        <v>19</v>
      </c>
      <c r="N705" s="209" t="s">
        <v>42</v>
      </c>
      <c r="O705" s="85"/>
      <c r="P705" s="210">
        <f>O705*H705</f>
        <v>0</v>
      </c>
      <c r="Q705" s="210">
        <v>0.0056499999999999996</v>
      </c>
      <c r="R705" s="210">
        <f>Q705*H705</f>
        <v>0.14407499999999998</v>
      </c>
      <c r="S705" s="210">
        <v>0</v>
      </c>
      <c r="T705" s="211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2" t="s">
        <v>249</v>
      </c>
      <c r="AT705" s="212" t="s">
        <v>128</v>
      </c>
      <c r="AU705" s="212" t="s">
        <v>81</v>
      </c>
      <c r="AY705" s="18" t="s">
        <v>126</v>
      </c>
      <c r="BE705" s="213">
        <f>IF(N705="základní",J705,0)</f>
        <v>0</v>
      </c>
      <c r="BF705" s="213">
        <f>IF(N705="snížená",J705,0)</f>
        <v>0</v>
      </c>
      <c r="BG705" s="213">
        <f>IF(N705="zákl. přenesená",J705,0)</f>
        <v>0</v>
      </c>
      <c r="BH705" s="213">
        <f>IF(N705="sníž. přenesená",J705,0)</f>
        <v>0</v>
      </c>
      <c r="BI705" s="213">
        <f>IF(N705="nulová",J705,0)</f>
        <v>0</v>
      </c>
      <c r="BJ705" s="18" t="s">
        <v>79</v>
      </c>
      <c r="BK705" s="213">
        <f>ROUND(I705*H705,2)</f>
        <v>0</v>
      </c>
      <c r="BL705" s="18" t="s">
        <v>249</v>
      </c>
      <c r="BM705" s="212" t="s">
        <v>1116</v>
      </c>
    </row>
    <row r="706" s="2" customFormat="1">
      <c r="A706" s="39"/>
      <c r="B706" s="40"/>
      <c r="C706" s="41"/>
      <c r="D706" s="214" t="s">
        <v>139</v>
      </c>
      <c r="E706" s="41"/>
      <c r="F706" s="215" t="s">
        <v>1117</v>
      </c>
      <c r="G706" s="41"/>
      <c r="H706" s="41"/>
      <c r="I706" s="216"/>
      <c r="J706" s="41"/>
      <c r="K706" s="41"/>
      <c r="L706" s="45"/>
      <c r="M706" s="217"/>
      <c r="N706" s="218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139</v>
      </c>
      <c r="AU706" s="18" t="s">
        <v>81</v>
      </c>
    </row>
    <row r="707" s="2" customFormat="1">
      <c r="A707" s="39"/>
      <c r="B707" s="40"/>
      <c r="C707" s="41"/>
      <c r="D707" s="221" t="s">
        <v>183</v>
      </c>
      <c r="E707" s="41"/>
      <c r="F707" s="252" t="s">
        <v>1118</v>
      </c>
      <c r="G707" s="41"/>
      <c r="H707" s="41"/>
      <c r="I707" s="216"/>
      <c r="J707" s="41"/>
      <c r="K707" s="41"/>
      <c r="L707" s="45"/>
      <c r="M707" s="217"/>
      <c r="N707" s="218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183</v>
      </c>
      <c r="AU707" s="18" t="s">
        <v>81</v>
      </c>
    </row>
    <row r="708" s="14" customFormat="1">
      <c r="A708" s="14"/>
      <c r="B708" s="231"/>
      <c r="C708" s="232"/>
      <c r="D708" s="221" t="s">
        <v>141</v>
      </c>
      <c r="E708" s="233" t="s">
        <v>19</v>
      </c>
      <c r="F708" s="234" t="s">
        <v>1119</v>
      </c>
      <c r="G708" s="232"/>
      <c r="H708" s="233" t="s">
        <v>19</v>
      </c>
      <c r="I708" s="235"/>
      <c r="J708" s="232"/>
      <c r="K708" s="232"/>
      <c r="L708" s="236"/>
      <c r="M708" s="237"/>
      <c r="N708" s="238"/>
      <c r="O708" s="238"/>
      <c r="P708" s="238"/>
      <c r="Q708" s="238"/>
      <c r="R708" s="238"/>
      <c r="S708" s="238"/>
      <c r="T708" s="23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0" t="s">
        <v>141</v>
      </c>
      <c r="AU708" s="240" t="s">
        <v>81</v>
      </c>
      <c r="AV708" s="14" t="s">
        <v>79</v>
      </c>
      <c r="AW708" s="14" t="s">
        <v>33</v>
      </c>
      <c r="AX708" s="14" t="s">
        <v>71</v>
      </c>
      <c r="AY708" s="240" t="s">
        <v>126</v>
      </c>
    </row>
    <row r="709" s="13" customFormat="1">
      <c r="A709" s="13"/>
      <c r="B709" s="219"/>
      <c r="C709" s="220"/>
      <c r="D709" s="221" t="s">
        <v>141</v>
      </c>
      <c r="E709" s="222" t="s">
        <v>19</v>
      </c>
      <c r="F709" s="223" t="s">
        <v>1120</v>
      </c>
      <c r="G709" s="220"/>
      <c r="H709" s="224">
        <v>25.5</v>
      </c>
      <c r="I709" s="225"/>
      <c r="J709" s="220"/>
      <c r="K709" s="220"/>
      <c r="L709" s="226"/>
      <c r="M709" s="227"/>
      <c r="N709" s="228"/>
      <c r="O709" s="228"/>
      <c r="P709" s="228"/>
      <c r="Q709" s="228"/>
      <c r="R709" s="228"/>
      <c r="S709" s="228"/>
      <c r="T709" s="22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0" t="s">
        <v>141</v>
      </c>
      <c r="AU709" s="230" t="s">
        <v>81</v>
      </c>
      <c r="AV709" s="13" t="s">
        <v>81</v>
      </c>
      <c r="AW709" s="13" t="s">
        <v>33</v>
      </c>
      <c r="AX709" s="13" t="s">
        <v>79</v>
      </c>
      <c r="AY709" s="230" t="s">
        <v>126</v>
      </c>
    </row>
    <row r="710" s="2" customFormat="1" ht="44.25" customHeight="1">
      <c r="A710" s="39"/>
      <c r="B710" s="40"/>
      <c r="C710" s="201" t="s">
        <v>1121</v>
      </c>
      <c r="D710" s="201" t="s">
        <v>128</v>
      </c>
      <c r="E710" s="202" t="s">
        <v>1122</v>
      </c>
      <c r="F710" s="203" t="s">
        <v>1123</v>
      </c>
      <c r="G710" s="204" t="s">
        <v>1103</v>
      </c>
      <c r="H710" s="274"/>
      <c r="I710" s="206"/>
      <c r="J710" s="207">
        <f>ROUND(I710*H710,2)</f>
        <v>0</v>
      </c>
      <c r="K710" s="203" t="s">
        <v>137</v>
      </c>
      <c r="L710" s="45"/>
      <c r="M710" s="208" t="s">
        <v>19</v>
      </c>
      <c r="N710" s="209" t="s">
        <v>42</v>
      </c>
      <c r="O710" s="85"/>
      <c r="P710" s="210">
        <f>O710*H710</f>
        <v>0</v>
      </c>
      <c r="Q710" s="210">
        <v>0</v>
      </c>
      <c r="R710" s="210">
        <f>Q710*H710</f>
        <v>0</v>
      </c>
      <c r="S710" s="210">
        <v>0</v>
      </c>
      <c r="T710" s="211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12" t="s">
        <v>249</v>
      </c>
      <c r="AT710" s="212" t="s">
        <v>128</v>
      </c>
      <c r="AU710" s="212" t="s">
        <v>81</v>
      </c>
      <c r="AY710" s="18" t="s">
        <v>126</v>
      </c>
      <c r="BE710" s="213">
        <f>IF(N710="základní",J710,0)</f>
        <v>0</v>
      </c>
      <c r="BF710" s="213">
        <f>IF(N710="snížená",J710,0)</f>
        <v>0</v>
      </c>
      <c r="BG710" s="213">
        <f>IF(N710="zákl. přenesená",J710,0)</f>
        <v>0</v>
      </c>
      <c r="BH710" s="213">
        <f>IF(N710="sníž. přenesená",J710,0)</f>
        <v>0</v>
      </c>
      <c r="BI710" s="213">
        <f>IF(N710="nulová",J710,0)</f>
        <v>0</v>
      </c>
      <c r="BJ710" s="18" t="s">
        <v>79</v>
      </c>
      <c r="BK710" s="213">
        <f>ROUND(I710*H710,2)</f>
        <v>0</v>
      </c>
      <c r="BL710" s="18" t="s">
        <v>249</v>
      </c>
      <c r="BM710" s="212" t="s">
        <v>1124</v>
      </c>
    </row>
    <row r="711" s="2" customFormat="1">
      <c r="A711" s="39"/>
      <c r="B711" s="40"/>
      <c r="C711" s="41"/>
      <c r="D711" s="214" t="s">
        <v>139</v>
      </c>
      <c r="E711" s="41"/>
      <c r="F711" s="215" t="s">
        <v>1125</v>
      </c>
      <c r="G711" s="41"/>
      <c r="H711" s="41"/>
      <c r="I711" s="216"/>
      <c r="J711" s="41"/>
      <c r="K711" s="41"/>
      <c r="L711" s="45"/>
      <c r="M711" s="217"/>
      <c r="N711" s="218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139</v>
      </c>
      <c r="AU711" s="18" t="s">
        <v>81</v>
      </c>
    </row>
    <row r="712" s="12" customFormat="1" ht="22.8" customHeight="1">
      <c r="A712" s="12"/>
      <c r="B712" s="185"/>
      <c r="C712" s="186"/>
      <c r="D712" s="187" t="s">
        <v>70</v>
      </c>
      <c r="E712" s="199" t="s">
        <v>1126</v>
      </c>
      <c r="F712" s="199" t="s">
        <v>1127</v>
      </c>
      <c r="G712" s="186"/>
      <c r="H712" s="186"/>
      <c r="I712" s="189"/>
      <c r="J712" s="200">
        <f>BK712</f>
        <v>0</v>
      </c>
      <c r="K712" s="186"/>
      <c r="L712" s="191"/>
      <c r="M712" s="192"/>
      <c r="N712" s="193"/>
      <c r="O712" s="193"/>
      <c r="P712" s="194">
        <f>SUM(P713:P715)</f>
        <v>0</v>
      </c>
      <c r="Q712" s="193"/>
      <c r="R712" s="194">
        <f>SUM(R713:R715)</f>
        <v>0</v>
      </c>
      <c r="S712" s="193"/>
      <c r="T712" s="195">
        <f>SUM(T713:T715)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196" t="s">
        <v>81</v>
      </c>
      <c r="AT712" s="197" t="s">
        <v>70</v>
      </c>
      <c r="AU712" s="197" t="s">
        <v>79</v>
      </c>
      <c r="AY712" s="196" t="s">
        <v>126</v>
      </c>
      <c r="BK712" s="198">
        <f>SUM(BK713:BK715)</f>
        <v>0</v>
      </c>
    </row>
    <row r="713" s="2" customFormat="1" ht="37.8" customHeight="1">
      <c r="A713" s="39"/>
      <c r="B713" s="40"/>
      <c r="C713" s="201" t="s">
        <v>1128</v>
      </c>
      <c r="D713" s="201" t="s">
        <v>128</v>
      </c>
      <c r="E713" s="202" t="s">
        <v>1129</v>
      </c>
      <c r="F713" s="203" t="s">
        <v>1130</v>
      </c>
      <c r="G713" s="204" t="s">
        <v>252</v>
      </c>
      <c r="H713" s="205">
        <v>7.2999999999999998</v>
      </c>
      <c r="I713" s="206"/>
      <c r="J713" s="207">
        <f>ROUND(I713*H713,2)</f>
        <v>0</v>
      </c>
      <c r="K713" s="203" t="s">
        <v>19</v>
      </c>
      <c r="L713" s="45"/>
      <c r="M713" s="208" t="s">
        <v>19</v>
      </c>
      <c r="N713" s="209" t="s">
        <v>42</v>
      </c>
      <c r="O713" s="85"/>
      <c r="P713" s="210">
        <f>O713*H713</f>
        <v>0</v>
      </c>
      <c r="Q713" s="210">
        <v>0</v>
      </c>
      <c r="R713" s="210">
        <f>Q713*H713</f>
        <v>0</v>
      </c>
      <c r="S713" s="210">
        <v>0</v>
      </c>
      <c r="T713" s="211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12" t="s">
        <v>249</v>
      </c>
      <c r="AT713" s="212" t="s">
        <v>128</v>
      </c>
      <c r="AU713" s="212" t="s">
        <v>81</v>
      </c>
      <c r="AY713" s="18" t="s">
        <v>126</v>
      </c>
      <c r="BE713" s="213">
        <f>IF(N713="základní",J713,0)</f>
        <v>0</v>
      </c>
      <c r="BF713" s="213">
        <f>IF(N713="snížená",J713,0)</f>
        <v>0</v>
      </c>
      <c r="BG713" s="213">
        <f>IF(N713="zákl. přenesená",J713,0)</f>
        <v>0</v>
      </c>
      <c r="BH713" s="213">
        <f>IF(N713="sníž. přenesená",J713,0)</f>
        <v>0</v>
      </c>
      <c r="BI713" s="213">
        <f>IF(N713="nulová",J713,0)</f>
        <v>0</v>
      </c>
      <c r="BJ713" s="18" t="s">
        <v>79</v>
      </c>
      <c r="BK713" s="213">
        <f>ROUND(I713*H713,2)</f>
        <v>0</v>
      </c>
      <c r="BL713" s="18" t="s">
        <v>249</v>
      </c>
      <c r="BM713" s="212" t="s">
        <v>1131</v>
      </c>
    </row>
    <row r="714" s="2" customFormat="1" ht="44.25" customHeight="1">
      <c r="A714" s="39"/>
      <c r="B714" s="40"/>
      <c r="C714" s="201" t="s">
        <v>1132</v>
      </c>
      <c r="D714" s="201" t="s">
        <v>128</v>
      </c>
      <c r="E714" s="202" t="s">
        <v>1133</v>
      </c>
      <c r="F714" s="203" t="s">
        <v>1134</v>
      </c>
      <c r="G714" s="204" t="s">
        <v>1103</v>
      </c>
      <c r="H714" s="274"/>
      <c r="I714" s="206"/>
      <c r="J714" s="207">
        <f>ROUND(I714*H714,2)</f>
        <v>0</v>
      </c>
      <c r="K714" s="203" t="s">
        <v>137</v>
      </c>
      <c r="L714" s="45"/>
      <c r="M714" s="208" t="s">
        <v>19</v>
      </c>
      <c r="N714" s="209" t="s">
        <v>42</v>
      </c>
      <c r="O714" s="85"/>
      <c r="P714" s="210">
        <f>O714*H714</f>
        <v>0</v>
      </c>
      <c r="Q714" s="210">
        <v>0</v>
      </c>
      <c r="R714" s="210">
        <f>Q714*H714</f>
        <v>0</v>
      </c>
      <c r="S714" s="210">
        <v>0</v>
      </c>
      <c r="T714" s="21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12" t="s">
        <v>249</v>
      </c>
      <c r="AT714" s="212" t="s">
        <v>128</v>
      </c>
      <c r="AU714" s="212" t="s">
        <v>81</v>
      </c>
      <c r="AY714" s="18" t="s">
        <v>126</v>
      </c>
      <c r="BE714" s="213">
        <f>IF(N714="základní",J714,0)</f>
        <v>0</v>
      </c>
      <c r="BF714" s="213">
        <f>IF(N714="snížená",J714,0)</f>
        <v>0</v>
      </c>
      <c r="BG714" s="213">
        <f>IF(N714="zákl. přenesená",J714,0)</f>
        <v>0</v>
      </c>
      <c r="BH714" s="213">
        <f>IF(N714="sníž. přenesená",J714,0)</f>
        <v>0</v>
      </c>
      <c r="BI714" s="213">
        <f>IF(N714="nulová",J714,0)</f>
        <v>0</v>
      </c>
      <c r="BJ714" s="18" t="s">
        <v>79</v>
      </c>
      <c r="BK714" s="213">
        <f>ROUND(I714*H714,2)</f>
        <v>0</v>
      </c>
      <c r="BL714" s="18" t="s">
        <v>249</v>
      </c>
      <c r="BM714" s="212" t="s">
        <v>1135</v>
      </c>
    </row>
    <row r="715" s="2" customFormat="1">
      <c r="A715" s="39"/>
      <c r="B715" s="40"/>
      <c r="C715" s="41"/>
      <c r="D715" s="214" t="s">
        <v>139</v>
      </c>
      <c r="E715" s="41"/>
      <c r="F715" s="215" t="s">
        <v>1136</v>
      </c>
      <c r="G715" s="41"/>
      <c r="H715" s="41"/>
      <c r="I715" s="216"/>
      <c r="J715" s="41"/>
      <c r="K715" s="41"/>
      <c r="L715" s="45"/>
      <c r="M715" s="217"/>
      <c r="N715" s="218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139</v>
      </c>
      <c r="AU715" s="18" t="s">
        <v>81</v>
      </c>
    </row>
    <row r="716" s="12" customFormat="1" ht="22.8" customHeight="1">
      <c r="A716" s="12"/>
      <c r="B716" s="185"/>
      <c r="C716" s="186"/>
      <c r="D716" s="187" t="s">
        <v>70</v>
      </c>
      <c r="E716" s="199" t="s">
        <v>1137</v>
      </c>
      <c r="F716" s="199" t="s">
        <v>1138</v>
      </c>
      <c r="G716" s="186"/>
      <c r="H716" s="186"/>
      <c r="I716" s="189"/>
      <c r="J716" s="200">
        <f>BK716</f>
        <v>0</v>
      </c>
      <c r="K716" s="186"/>
      <c r="L716" s="191"/>
      <c r="M716" s="192"/>
      <c r="N716" s="193"/>
      <c r="O716" s="193"/>
      <c r="P716" s="194">
        <f>SUM(P717:P749)</f>
        <v>0</v>
      </c>
      <c r="Q716" s="193"/>
      <c r="R716" s="194">
        <f>SUM(R717:R749)</f>
        <v>6.704543880000001</v>
      </c>
      <c r="S716" s="193"/>
      <c r="T716" s="195">
        <f>SUM(T717:T749)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196" t="s">
        <v>81</v>
      </c>
      <c r="AT716" s="197" t="s">
        <v>70</v>
      </c>
      <c r="AU716" s="197" t="s">
        <v>79</v>
      </c>
      <c r="AY716" s="196" t="s">
        <v>126</v>
      </c>
      <c r="BK716" s="198">
        <f>SUM(BK717:BK749)</f>
        <v>0</v>
      </c>
    </row>
    <row r="717" s="2" customFormat="1" ht="24.15" customHeight="1">
      <c r="A717" s="39"/>
      <c r="B717" s="40"/>
      <c r="C717" s="201" t="s">
        <v>1139</v>
      </c>
      <c r="D717" s="201" t="s">
        <v>128</v>
      </c>
      <c r="E717" s="202" t="s">
        <v>1140</v>
      </c>
      <c r="F717" s="203" t="s">
        <v>1141</v>
      </c>
      <c r="G717" s="204" t="s">
        <v>136</v>
      </c>
      <c r="H717" s="205">
        <v>45.189999999999998</v>
      </c>
      <c r="I717" s="206"/>
      <c r="J717" s="207">
        <f>ROUND(I717*H717,2)</f>
        <v>0</v>
      </c>
      <c r="K717" s="203" t="s">
        <v>137</v>
      </c>
      <c r="L717" s="45"/>
      <c r="M717" s="208" t="s">
        <v>19</v>
      </c>
      <c r="N717" s="209" t="s">
        <v>42</v>
      </c>
      <c r="O717" s="85"/>
      <c r="P717" s="210">
        <f>O717*H717</f>
        <v>0</v>
      </c>
      <c r="Q717" s="210">
        <v>6.0000000000000002E-05</v>
      </c>
      <c r="R717" s="210">
        <f>Q717*H717</f>
        <v>0.0027114000000000001</v>
      </c>
      <c r="S717" s="210">
        <v>0</v>
      </c>
      <c r="T717" s="211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12" t="s">
        <v>249</v>
      </c>
      <c r="AT717" s="212" t="s">
        <v>128</v>
      </c>
      <c r="AU717" s="212" t="s">
        <v>81</v>
      </c>
      <c r="AY717" s="18" t="s">
        <v>126</v>
      </c>
      <c r="BE717" s="213">
        <f>IF(N717="základní",J717,0)</f>
        <v>0</v>
      </c>
      <c r="BF717" s="213">
        <f>IF(N717="snížená",J717,0)</f>
        <v>0</v>
      </c>
      <c r="BG717" s="213">
        <f>IF(N717="zákl. přenesená",J717,0)</f>
        <v>0</v>
      </c>
      <c r="BH717" s="213">
        <f>IF(N717="sníž. přenesená",J717,0)</f>
        <v>0</v>
      </c>
      <c r="BI717" s="213">
        <f>IF(N717="nulová",J717,0)</f>
        <v>0</v>
      </c>
      <c r="BJ717" s="18" t="s">
        <v>79</v>
      </c>
      <c r="BK717" s="213">
        <f>ROUND(I717*H717,2)</f>
        <v>0</v>
      </c>
      <c r="BL717" s="18" t="s">
        <v>249</v>
      </c>
      <c r="BM717" s="212" t="s">
        <v>1142</v>
      </c>
    </row>
    <row r="718" s="2" customFormat="1">
      <c r="A718" s="39"/>
      <c r="B718" s="40"/>
      <c r="C718" s="41"/>
      <c r="D718" s="214" t="s">
        <v>139</v>
      </c>
      <c r="E718" s="41"/>
      <c r="F718" s="215" t="s">
        <v>1143</v>
      </c>
      <c r="G718" s="41"/>
      <c r="H718" s="41"/>
      <c r="I718" s="216"/>
      <c r="J718" s="41"/>
      <c r="K718" s="41"/>
      <c r="L718" s="45"/>
      <c r="M718" s="217"/>
      <c r="N718" s="218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139</v>
      </c>
      <c r="AU718" s="18" t="s">
        <v>81</v>
      </c>
    </row>
    <row r="719" s="2" customFormat="1" ht="24.15" customHeight="1">
      <c r="A719" s="39"/>
      <c r="B719" s="40"/>
      <c r="C719" s="253" t="s">
        <v>1144</v>
      </c>
      <c r="D719" s="253" t="s">
        <v>355</v>
      </c>
      <c r="E719" s="254" t="s">
        <v>1145</v>
      </c>
      <c r="F719" s="255" t="s">
        <v>1146</v>
      </c>
      <c r="G719" s="256" t="s">
        <v>136</v>
      </c>
      <c r="H719" s="257">
        <v>47.450000000000003</v>
      </c>
      <c r="I719" s="258"/>
      <c r="J719" s="259">
        <f>ROUND(I719*H719,2)</f>
        <v>0</v>
      </c>
      <c r="K719" s="255" t="s">
        <v>19</v>
      </c>
      <c r="L719" s="260"/>
      <c r="M719" s="261" t="s">
        <v>19</v>
      </c>
      <c r="N719" s="262" t="s">
        <v>42</v>
      </c>
      <c r="O719" s="85"/>
      <c r="P719" s="210">
        <f>O719*H719</f>
        <v>0</v>
      </c>
      <c r="Q719" s="210">
        <v>0.0224</v>
      </c>
      <c r="R719" s="210">
        <f>Q719*H719</f>
        <v>1.0628800000000001</v>
      </c>
      <c r="S719" s="210">
        <v>0</v>
      </c>
      <c r="T719" s="21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2" t="s">
        <v>354</v>
      </c>
      <c r="AT719" s="212" t="s">
        <v>355</v>
      </c>
      <c r="AU719" s="212" t="s">
        <v>81</v>
      </c>
      <c r="AY719" s="18" t="s">
        <v>126</v>
      </c>
      <c r="BE719" s="213">
        <f>IF(N719="základní",J719,0)</f>
        <v>0</v>
      </c>
      <c r="BF719" s="213">
        <f>IF(N719="snížená",J719,0)</f>
        <v>0</v>
      </c>
      <c r="BG719" s="213">
        <f>IF(N719="zákl. přenesená",J719,0)</f>
        <v>0</v>
      </c>
      <c r="BH719" s="213">
        <f>IF(N719="sníž. přenesená",J719,0)</f>
        <v>0</v>
      </c>
      <c r="BI719" s="213">
        <f>IF(N719="nulová",J719,0)</f>
        <v>0</v>
      </c>
      <c r="BJ719" s="18" t="s">
        <v>79</v>
      </c>
      <c r="BK719" s="213">
        <f>ROUND(I719*H719,2)</f>
        <v>0</v>
      </c>
      <c r="BL719" s="18" t="s">
        <v>249</v>
      </c>
      <c r="BM719" s="212" t="s">
        <v>1147</v>
      </c>
    </row>
    <row r="720" s="13" customFormat="1">
      <c r="A720" s="13"/>
      <c r="B720" s="219"/>
      <c r="C720" s="220"/>
      <c r="D720" s="221" t="s">
        <v>141</v>
      </c>
      <c r="E720" s="222" t="s">
        <v>19</v>
      </c>
      <c r="F720" s="223" t="s">
        <v>1148</v>
      </c>
      <c r="G720" s="220"/>
      <c r="H720" s="224">
        <v>47.450000000000003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0" t="s">
        <v>141</v>
      </c>
      <c r="AU720" s="230" t="s">
        <v>81</v>
      </c>
      <c r="AV720" s="13" t="s">
        <v>81</v>
      </c>
      <c r="AW720" s="13" t="s">
        <v>33</v>
      </c>
      <c r="AX720" s="13" t="s">
        <v>79</v>
      </c>
      <c r="AY720" s="230" t="s">
        <v>126</v>
      </c>
    </row>
    <row r="721" s="2" customFormat="1" ht="33" customHeight="1">
      <c r="A721" s="39"/>
      <c r="B721" s="40"/>
      <c r="C721" s="201" t="s">
        <v>1149</v>
      </c>
      <c r="D721" s="201" t="s">
        <v>128</v>
      </c>
      <c r="E721" s="202" t="s">
        <v>1150</v>
      </c>
      <c r="F721" s="203" t="s">
        <v>1151</v>
      </c>
      <c r="G721" s="204" t="s">
        <v>252</v>
      </c>
      <c r="H721" s="205">
        <v>3.5</v>
      </c>
      <c r="I721" s="206"/>
      <c r="J721" s="207">
        <f>ROUND(I721*H721,2)</f>
        <v>0</v>
      </c>
      <c r="K721" s="203" t="s">
        <v>137</v>
      </c>
      <c r="L721" s="45"/>
      <c r="M721" s="208" t="s">
        <v>19</v>
      </c>
      <c r="N721" s="209" t="s">
        <v>42</v>
      </c>
      <c r="O721" s="85"/>
      <c r="P721" s="210">
        <f>O721*H721</f>
        <v>0</v>
      </c>
      <c r="Q721" s="210">
        <v>0.00040000000000000002</v>
      </c>
      <c r="R721" s="210">
        <f>Q721*H721</f>
        <v>0.0014</v>
      </c>
      <c r="S721" s="210">
        <v>0</v>
      </c>
      <c r="T721" s="211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2" t="s">
        <v>249</v>
      </c>
      <c r="AT721" s="212" t="s">
        <v>128</v>
      </c>
      <c r="AU721" s="212" t="s">
        <v>81</v>
      </c>
      <c r="AY721" s="18" t="s">
        <v>126</v>
      </c>
      <c r="BE721" s="213">
        <f>IF(N721="základní",J721,0)</f>
        <v>0</v>
      </c>
      <c r="BF721" s="213">
        <f>IF(N721="snížená",J721,0)</f>
        <v>0</v>
      </c>
      <c r="BG721" s="213">
        <f>IF(N721="zákl. přenesená",J721,0)</f>
        <v>0</v>
      </c>
      <c r="BH721" s="213">
        <f>IF(N721="sníž. přenesená",J721,0)</f>
        <v>0</v>
      </c>
      <c r="BI721" s="213">
        <f>IF(N721="nulová",J721,0)</f>
        <v>0</v>
      </c>
      <c r="BJ721" s="18" t="s">
        <v>79</v>
      </c>
      <c r="BK721" s="213">
        <f>ROUND(I721*H721,2)</f>
        <v>0</v>
      </c>
      <c r="BL721" s="18" t="s">
        <v>249</v>
      </c>
      <c r="BM721" s="212" t="s">
        <v>1152</v>
      </c>
    </row>
    <row r="722" s="2" customFormat="1">
      <c r="A722" s="39"/>
      <c r="B722" s="40"/>
      <c r="C722" s="41"/>
      <c r="D722" s="214" t="s">
        <v>139</v>
      </c>
      <c r="E722" s="41"/>
      <c r="F722" s="215" t="s">
        <v>1153</v>
      </c>
      <c r="G722" s="41"/>
      <c r="H722" s="41"/>
      <c r="I722" s="216"/>
      <c r="J722" s="41"/>
      <c r="K722" s="41"/>
      <c r="L722" s="45"/>
      <c r="M722" s="217"/>
      <c r="N722" s="218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139</v>
      </c>
      <c r="AU722" s="18" t="s">
        <v>81</v>
      </c>
    </row>
    <row r="723" s="2" customFormat="1">
      <c r="A723" s="39"/>
      <c r="B723" s="40"/>
      <c r="C723" s="41"/>
      <c r="D723" s="221" t="s">
        <v>183</v>
      </c>
      <c r="E723" s="41"/>
      <c r="F723" s="252" t="s">
        <v>1154</v>
      </c>
      <c r="G723" s="41"/>
      <c r="H723" s="41"/>
      <c r="I723" s="216"/>
      <c r="J723" s="41"/>
      <c r="K723" s="41"/>
      <c r="L723" s="45"/>
      <c r="M723" s="217"/>
      <c r="N723" s="218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183</v>
      </c>
      <c r="AU723" s="18" t="s">
        <v>81</v>
      </c>
    </row>
    <row r="724" s="14" customFormat="1">
      <c r="A724" s="14"/>
      <c r="B724" s="231"/>
      <c r="C724" s="232"/>
      <c r="D724" s="221" t="s">
        <v>141</v>
      </c>
      <c r="E724" s="233" t="s">
        <v>19</v>
      </c>
      <c r="F724" s="234" t="s">
        <v>1155</v>
      </c>
      <c r="G724" s="232"/>
      <c r="H724" s="233" t="s">
        <v>19</v>
      </c>
      <c r="I724" s="235"/>
      <c r="J724" s="232"/>
      <c r="K724" s="232"/>
      <c r="L724" s="236"/>
      <c r="M724" s="237"/>
      <c r="N724" s="238"/>
      <c r="O724" s="238"/>
      <c r="P724" s="238"/>
      <c r="Q724" s="238"/>
      <c r="R724" s="238"/>
      <c r="S724" s="238"/>
      <c r="T724" s="23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0" t="s">
        <v>141</v>
      </c>
      <c r="AU724" s="240" t="s">
        <v>81</v>
      </c>
      <c r="AV724" s="14" t="s">
        <v>79</v>
      </c>
      <c r="AW724" s="14" t="s">
        <v>33</v>
      </c>
      <c r="AX724" s="14" t="s">
        <v>71</v>
      </c>
      <c r="AY724" s="240" t="s">
        <v>126</v>
      </c>
    </row>
    <row r="725" s="13" customFormat="1">
      <c r="A725" s="13"/>
      <c r="B725" s="219"/>
      <c r="C725" s="220"/>
      <c r="D725" s="221" t="s">
        <v>141</v>
      </c>
      <c r="E725" s="222" t="s">
        <v>19</v>
      </c>
      <c r="F725" s="223" t="s">
        <v>1156</v>
      </c>
      <c r="G725" s="220"/>
      <c r="H725" s="224">
        <v>3.5</v>
      </c>
      <c r="I725" s="225"/>
      <c r="J725" s="220"/>
      <c r="K725" s="220"/>
      <c r="L725" s="226"/>
      <c r="M725" s="227"/>
      <c r="N725" s="228"/>
      <c r="O725" s="228"/>
      <c r="P725" s="228"/>
      <c r="Q725" s="228"/>
      <c r="R725" s="228"/>
      <c r="S725" s="228"/>
      <c r="T725" s="22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0" t="s">
        <v>141</v>
      </c>
      <c r="AU725" s="230" t="s">
        <v>81</v>
      </c>
      <c r="AV725" s="13" t="s">
        <v>81</v>
      </c>
      <c r="AW725" s="13" t="s">
        <v>33</v>
      </c>
      <c r="AX725" s="13" t="s">
        <v>79</v>
      </c>
      <c r="AY725" s="230" t="s">
        <v>126</v>
      </c>
    </row>
    <row r="726" s="2" customFormat="1" ht="24.15" customHeight="1">
      <c r="A726" s="39"/>
      <c r="B726" s="40"/>
      <c r="C726" s="253" t="s">
        <v>1157</v>
      </c>
      <c r="D726" s="253" t="s">
        <v>355</v>
      </c>
      <c r="E726" s="254" t="s">
        <v>1158</v>
      </c>
      <c r="F726" s="255" t="s">
        <v>1159</v>
      </c>
      <c r="G726" s="256" t="s">
        <v>252</v>
      </c>
      <c r="H726" s="257">
        <v>3.5</v>
      </c>
      <c r="I726" s="258"/>
      <c r="J726" s="259">
        <f>ROUND(I726*H726,2)</f>
        <v>0</v>
      </c>
      <c r="K726" s="255" t="s">
        <v>19</v>
      </c>
      <c r="L726" s="260"/>
      <c r="M726" s="261" t="s">
        <v>19</v>
      </c>
      <c r="N726" s="262" t="s">
        <v>42</v>
      </c>
      <c r="O726" s="85"/>
      <c r="P726" s="210">
        <f>O726*H726</f>
        <v>0</v>
      </c>
      <c r="Q726" s="210">
        <v>0</v>
      </c>
      <c r="R726" s="210">
        <f>Q726*H726</f>
        <v>0</v>
      </c>
      <c r="S726" s="210">
        <v>0</v>
      </c>
      <c r="T726" s="21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12" t="s">
        <v>354</v>
      </c>
      <c r="AT726" s="212" t="s">
        <v>355</v>
      </c>
      <c r="AU726" s="212" t="s">
        <v>81</v>
      </c>
      <c r="AY726" s="18" t="s">
        <v>126</v>
      </c>
      <c r="BE726" s="213">
        <f>IF(N726="základní",J726,0)</f>
        <v>0</v>
      </c>
      <c r="BF726" s="213">
        <f>IF(N726="snížená",J726,0)</f>
        <v>0</v>
      </c>
      <c r="BG726" s="213">
        <f>IF(N726="zákl. přenesená",J726,0)</f>
        <v>0</v>
      </c>
      <c r="BH726" s="213">
        <f>IF(N726="sníž. přenesená",J726,0)</f>
        <v>0</v>
      </c>
      <c r="BI726" s="213">
        <f>IF(N726="nulová",J726,0)</f>
        <v>0</v>
      </c>
      <c r="BJ726" s="18" t="s">
        <v>79</v>
      </c>
      <c r="BK726" s="213">
        <f>ROUND(I726*H726,2)</f>
        <v>0</v>
      </c>
      <c r="BL726" s="18" t="s">
        <v>249</v>
      </c>
      <c r="BM726" s="212" t="s">
        <v>1160</v>
      </c>
    </row>
    <row r="727" s="2" customFormat="1" ht="24.15" customHeight="1">
      <c r="A727" s="39"/>
      <c r="B727" s="40"/>
      <c r="C727" s="201" t="s">
        <v>1161</v>
      </c>
      <c r="D727" s="201" t="s">
        <v>128</v>
      </c>
      <c r="E727" s="202" t="s">
        <v>1162</v>
      </c>
      <c r="F727" s="203" t="s">
        <v>1163</v>
      </c>
      <c r="G727" s="204" t="s">
        <v>252</v>
      </c>
      <c r="H727" s="205">
        <v>1.6000000000000001</v>
      </c>
      <c r="I727" s="206"/>
      <c r="J727" s="207">
        <f>ROUND(I727*H727,2)</f>
        <v>0</v>
      </c>
      <c r="K727" s="203" t="s">
        <v>137</v>
      </c>
      <c r="L727" s="45"/>
      <c r="M727" s="208" t="s">
        <v>19</v>
      </c>
      <c r="N727" s="209" t="s">
        <v>42</v>
      </c>
      <c r="O727" s="85"/>
      <c r="P727" s="210">
        <f>O727*H727</f>
        <v>0</v>
      </c>
      <c r="Q727" s="210">
        <v>0.00017000000000000001</v>
      </c>
      <c r="R727" s="210">
        <f>Q727*H727</f>
        <v>0.00027200000000000005</v>
      </c>
      <c r="S727" s="210">
        <v>0</v>
      </c>
      <c r="T727" s="21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2" t="s">
        <v>249</v>
      </c>
      <c r="AT727" s="212" t="s">
        <v>128</v>
      </c>
      <c r="AU727" s="212" t="s">
        <v>81</v>
      </c>
      <c r="AY727" s="18" t="s">
        <v>126</v>
      </c>
      <c r="BE727" s="213">
        <f>IF(N727="základní",J727,0)</f>
        <v>0</v>
      </c>
      <c r="BF727" s="213">
        <f>IF(N727="snížená",J727,0)</f>
        <v>0</v>
      </c>
      <c r="BG727" s="213">
        <f>IF(N727="zákl. přenesená",J727,0)</f>
        <v>0</v>
      </c>
      <c r="BH727" s="213">
        <f>IF(N727="sníž. přenesená",J727,0)</f>
        <v>0</v>
      </c>
      <c r="BI727" s="213">
        <f>IF(N727="nulová",J727,0)</f>
        <v>0</v>
      </c>
      <c r="BJ727" s="18" t="s">
        <v>79</v>
      </c>
      <c r="BK727" s="213">
        <f>ROUND(I727*H727,2)</f>
        <v>0</v>
      </c>
      <c r="BL727" s="18" t="s">
        <v>249</v>
      </c>
      <c r="BM727" s="212" t="s">
        <v>1164</v>
      </c>
    </row>
    <row r="728" s="2" customFormat="1">
      <c r="A728" s="39"/>
      <c r="B728" s="40"/>
      <c r="C728" s="41"/>
      <c r="D728" s="214" t="s">
        <v>139</v>
      </c>
      <c r="E728" s="41"/>
      <c r="F728" s="215" t="s">
        <v>1165</v>
      </c>
      <c r="G728" s="41"/>
      <c r="H728" s="41"/>
      <c r="I728" s="216"/>
      <c r="J728" s="41"/>
      <c r="K728" s="41"/>
      <c r="L728" s="45"/>
      <c r="M728" s="217"/>
      <c r="N728" s="218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139</v>
      </c>
      <c r="AU728" s="18" t="s">
        <v>81</v>
      </c>
    </row>
    <row r="729" s="14" customFormat="1">
      <c r="A729" s="14"/>
      <c r="B729" s="231"/>
      <c r="C729" s="232"/>
      <c r="D729" s="221" t="s">
        <v>141</v>
      </c>
      <c r="E729" s="233" t="s">
        <v>19</v>
      </c>
      <c r="F729" s="234" t="s">
        <v>1166</v>
      </c>
      <c r="G729" s="232"/>
      <c r="H729" s="233" t="s">
        <v>19</v>
      </c>
      <c r="I729" s="235"/>
      <c r="J729" s="232"/>
      <c r="K729" s="232"/>
      <c r="L729" s="236"/>
      <c r="M729" s="237"/>
      <c r="N729" s="238"/>
      <c r="O729" s="238"/>
      <c r="P729" s="238"/>
      <c r="Q729" s="238"/>
      <c r="R729" s="238"/>
      <c r="S729" s="238"/>
      <c r="T729" s="23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0" t="s">
        <v>141</v>
      </c>
      <c r="AU729" s="240" t="s">
        <v>81</v>
      </c>
      <c r="AV729" s="14" t="s">
        <v>79</v>
      </c>
      <c r="AW729" s="14" t="s">
        <v>33</v>
      </c>
      <c r="AX729" s="14" t="s">
        <v>71</v>
      </c>
      <c r="AY729" s="240" t="s">
        <v>126</v>
      </c>
    </row>
    <row r="730" s="13" customFormat="1">
      <c r="A730" s="13"/>
      <c r="B730" s="219"/>
      <c r="C730" s="220"/>
      <c r="D730" s="221" t="s">
        <v>141</v>
      </c>
      <c r="E730" s="222" t="s">
        <v>19</v>
      </c>
      <c r="F730" s="223" t="s">
        <v>1167</v>
      </c>
      <c r="G730" s="220"/>
      <c r="H730" s="224">
        <v>1.6000000000000001</v>
      </c>
      <c r="I730" s="225"/>
      <c r="J730" s="220"/>
      <c r="K730" s="220"/>
      <c r="L730" s="226"/>
      <c r="M730" s="227"/>
      <c r="N730" s="228"/>
      <c r="O730" s="228"/>
      <c r="P730" s="228"/>
      <c r="Q730" s="228"/>
      <c r="R730" s="228"/>
      <c r="S730" s="228"/>
      <c r="T730" s="22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0" t="s">
        <v>141</v>
      </c>
      <c r="AU730" s="230" t="s">
        <v>81</v>
      </c>
      <c r="AV730" s="13" t="s">
        <v>81</v>
      </c>
      <c r="AW730" s="13" t="s">
        <v>33</v>
      </c>
      <c r="AX730" s="13" t="s">
        <v>79</v>
      </c>
      <c r="AY730" s="230" t="s">
        <v>126</v>
      </c>
    </row>
    <row r="731" s="2" customFormat="1" ht="24.15" customHeight="1">
      <c r="A731" s="39"/>
      <c r="B731" s="40"/>
      <c r="C731" s="253" t="s">
        <v>1168</v>
      </c>
      <c r="D731" s="253" t="s">
        <v>355</v>
      </c>
      <c r="E731" s="254" t="s">
        <v>1169</v>
      </c>
      <c r="F731" s="255" t="s">
        <v>1170</v>
      </c>
      <c r="G731" s="256" t="s">
        <v>252</v>
      </c>
      <c r="H731" s="257">
        <v>1.6000000000000001</v>
      </c>
      <c r="I731" s="258"/>
      <c r="J731" s="259">
        <f>ROUND(I731*H731,2)</f>
        <v>0</v>
      </c>
      <c r="K731" s="255" t="s">
        <v>19</v>
      </c>
      <c r="L731" s="260"/>
      <c r="M731" s="261" t="s">
        <v>19</v>
      </c>
      <c r="N731" s="262" t="s">
        <v>42</v>
      </c>
      <c r="O731" s="85"/>
      <c r="P731" s="210">
        <f>O731*H731</f>
        <v>0</v>
      </c>
      <c r="Q731" s="210">
        <v>0</v>
      </c>
      <c r="R731" s="210">
        <f>Q731*H731</f>
        <v>0</v>
      </c>
      <c r="S731" s="210">
        <v>0</v>
      </c>
      <c r="T731" s="211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12" t="s">
        <v>354</v>
      </c>
      <c r="AT731" s="212" t="s">
        <v>355</v>
      </c>
      <c r="AU731" s="212" t="s">
        <v>81</v>
      </c>
      <c r="AY731" s="18" t="s">
        <v>126</v>
      </c>
      <c r="BE731" s="213">
        <f>IF(N731="základní",J731,0)</f>
        <v>0</v>
      </c>
      <c r="BF731" s="213">
        <f>IF(N731="snížená",J731,0)</f>
        <v>0</v>
      </c>
      <c r="BG731" s="213">
        <f>IF(N731="zákl. přenesená",J731,0)</f>
        <v>0</v>
      </c>
      <c r="BH731" s="213">
        <f>IF(N731="sníž. přenesená",J731,0)</f>
        <v>0</v>
      </c>
      <c r="BI731" s="213">
        <f>IF(N731="nulová",J731,0)</f>
        <v>0</v>
      </c>
      <c r="BJ731" s="18" t="s">
        <v>79</v>
      </c>
      <c r="BK731" s="213">
        <f>ROUND(I731*H731,2)</f>
        <v>0</v>
      </c>
      <c r="BL731" s="18" t="s">
        <v>249</v>
      </c>
      <c r="BM731" s="212" t="s">
        <v>1171</v>
      </c>
    </row>
    <row r="732" s="2" customFormat="1" ht="24.15" customHeight="1">
      <c r="A732" s="39"/>
      <c r="B732" s="40"/>
      <c r="C732" s="201" t="s">
        <v>1172</v>
      </c>
      <c r="D732" s="201" t="s">
        <v>128</v>
      </c>
      <c r="E732" s="202" t="s">
        <v>1173</v>
      </c>
      <c r="F732" s="203" t="s">
        <v>1174</v>
      </c>
      <c r="G732" s="204" t="s">
        <v>420</v>
      </c>
      <c r="H732" s="205">
        <v>12.138</v>
      </c>
      <c r="I732" s="206"/>
      <c r="J732" s="207">
        <f>ROUND(I732*H732,2)</f>
        <v>0</v>
      </c>
      <c r="K732" s="203" t="s">
        <v>137</v>
      </c>
      <c r="L732" s="45"/>
      <c r="M732" s="208" t="s">
        <v>19</v>
      </c>
      <c r="N732" s="209" t="s">
        <v>42</v>
      </c>
      <c r="O732" s="85"/>
      <c r="P732" s="210">
        <f>O732*H732</f>
        <v>0</v>
      </c>
      <c r="Q732" s="210">
        <v>6.0000000000000002E-05</v>
      </c>
      <c r="R732" s="210">
        <f>Q732*H732</f>
        <v>0.00072827999999999999</v>
      </c>
      <c r="S732" s="210">
        <v>0</v>
      </c>
      <c r="T732" s="21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2" t="s">
        <v>249</v>
      </c>
      <c r="AT732" s="212" t="s">
        <v>128</v>
      </c>
      <c r="AU732" s="212" t="s">
        <v>81</v>
      </c>
      <c r="AY732" s="18" t="s">
        <v>126</v>
      </c>
      <c r="BE732" s="213">
        <f>IF(N732="základní",J732,0)</f>
        <v>0</v>
      </c>
      <c r="BF732" s="213">
        <f>IF(N732="snížená",J732,0)</f>
        <v>0</v>
      </c>
      <c r="BG732" s="213">
        <f>IF(N732="zákl. přenesená",J732,0)</f>
        <v>0</v>
      </c>
      <c r="BH732" s="213">
        <f>IF(N732="sníž. přenesená",J732,0)</f>
        <v>0</v>
      </c>
      <c r="BI732" s="213">
        <f>IF(N732="nulová",J732,0)</f>
        <v>0</v>
      </c>
      <c r="BJ732" s="18" t="s">
        <v>79</v>
      </c>
      <c r="BK732" s="213">
        <f>ROUND(I732*H732,2)</f>
        <v>0</v>
      </c>
      <c r="BL732" s="18" t="s">
        <v>249</v>
      </c>
      <c r="BM732" s="212" t="s">
        <v>1175</v>
      </c>
    </row>
    <row r="733" s="2" customFormat="1">
      <c r="A733" s="39"/>
      <c r="B733" s="40"/>
      <c r="C733" s="41"/>
      <c r="D733" s="214" t="s">
        <v>139</v>
      </c>
      <c r="E733" s="41"/>
      <c r="F733" s="215" t="s">
        <v>1176</v>
      </c>
      <c r="G733" s="41"/>
      <c r="H733" s="41"/>
      <c r="I733" s="216"/>
      <c r="J733" s="41"/>
      <c r="K733" s="41"/>
      <c r="L733" s="45"/>
      <c r="M733" s="217"/>
      <c r="N733" s="218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139</v>
      </c>
      <c r="AU733" s="18" t="s">
        <v>81</v>
      </c>
    </row>
    <row r="734" s="14" customFormat="1">
      <c r="A734" s="14"/>
      <c r="B734" s="231"/>
      <c r="C734" s="232"/>
      <c r="D734" s="221" t="s">
        <v>141</v>
      </c>
      <c r="E734" s="233" t="s">
        <v>19</v>
      </c>
      <c r="F734" s="234" t="s">
        <v>1177</v>
      </c>
      <c r="G734" s="232"/>
      <c r="H734" s="233" t="s">
        <v>19</v>
      </c>
      <c r="I734" s="235"/>
      <c r="J734" s="232"/>
      <c r="K734" s="232"/>
      <c r="L734" s="236"/>
      <c r="M734" s="237"/>
      <c r="N734" s="238"/>
      <c r="O734" s="238"/>
      <c r="P734" s="238"/>
      <c r="Q734" s="238"/>
      <c r="R734" s="238"/>
      <c r="S734" s="238"/>
      <c r="T734" s="23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0" t="s">
        <v>141</v>
      </c>
      <c r="AU734" s="240" t="s">
        <v>81</v>
      </c>
      <c r="AV734" s="14" t="s">
        <v>79</v>
      </c>
      <c r="AW734" s="14" t="s">
        <v>33</v>
      </c>
      <c r="AX734" s="14" t="s">
        <v>71</v>
      </c>
      <c r="AY734" s="240" t="s">
        <v>126</v>
      </c>
    </row>
    <row r="735" s="13" customFormat="1">
      <c r="A735" s="13"/>
      <c r="B735" s="219"/>
      <c r="C735" s="220"/>
      <c r="D735" s="221" t="s">
        <v>141</v>
      </c>
      <c r="E735" s="222" t="s">
        <v>19</v>
      </c>
      <c r="F735" s="223" t="s">
        <v>1178</v>
      </c>
      <c r="G735" s="220"/>
      <c r="H735" s="224">
        <v>12.138</v>
      </c>
      <c r="I735" s="225"/>
      <c r="J735" s="220"/>
      <c r="K735" s="220"/>
      <c r="L735" s="226"/>
      <c r="M735" s="227"/>
      <c r="N735" s="228"/>
      <c r="O735" s="228"/>
      <c r="P735" s="228"/>
      <c r="Q735" s="228"/>
      <c r="R735" s="228"/>
      <c r="S735" s="228"/>
      <c r="T735" s="22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0" t="s">
        <v>141</v>
      </c>
      <c r="AU735" s="230" t="s">
        <v>81</v>
      </c>
      <c r="AV735" s="13" t="s">
        <v>81</v>
      </c>
      <c r="AW735" s="13" t="s">
        <v>33</v>
      </c>
      <c r="AX735" s="13" t="s">
        <v>79</v>
      </c>
      <c r="AY735" s="230" t="s">
        <v>126</v>
      </c>
    </row>
    <row r="736" s="2" customFormat="1" ht="24.15" customHeight="1">
      <c r="A736" s="39"/>
      <c r="B736" s="40"/>
      <c r="C736" s="253" t="s">
        <v>1179</v>
      </c>
      <c r="D736" s="253" t="s">
        <v>355</v>
      </c>
      <c r="E736" s="254" t="s">
        <v>1180</v>
      </c>
      <c r="F736" s="255" t="s">
        <v>1181</v>
      </c>
      <c r="G736" s="256" t="s">
        <v>242</v>
      </c>
      <c r="H736" s="257">
        <v>2</v>
      </c>
      <c r="I736" s="258"/>
      <c r="J736" s="259">
        <f>ROUND(I736*H736,2)</f>
        <v>0</v>
      </c>
      <c r="K736" s="255" t="s">
        <v>19</v>
      </c>
      <c r="L736" s="260"/>
      <c r="M736" s="261" t="s">
        <v>19</v>
      </c>
      <c r="N736" s="262" t="s">
        <v>42</v>
      </c>
      <c r="O736" s="85"/>
      <c r="P736" s="210">
        <f>O736*H736</f>
        <v>0</v>
      </c>
      <c r="Q736" s="210">
        <v>0</v>
      </c>
      <c r="R736" s="210">
        <f>Q736*H736</f>
        <v>0</v>
      </c>
      <c r="S736" s="210">
        <v>0</v>
      </c>
      <c r="T736" s="21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2" t="s">
        <v>354</v>
      </c>
      <c r="AT736" s="212" t="s">
        <v>355</v>
      </c>
      <c r="AU736" s="212" t="s">
        <v>81</v>
      </c>
      <c r="AY736" s="18" t="s">
        <v>126</v>
      </c>
      <c r="BE736" s="213">
        <f>IF(N736="základní",J736,0)</f>
        <v>0</v>
      </c>
      <c r="BF736" s="213">
        <f>IF(N736="snížená",J736,0)</f>
        <v>0</v>
      </c>
      <c r="BG736" s="213">
        <f>IF(N736="zákl. přenesená",J736,0)</f>
        <v>0</v>
      </c>
      <c r="BH736" s="213">
        <f>IF(N736="sníž. přenesená",J736,0)</f>
        <v>0</v>
      </c>
      <c r="BI736" s="213">
        <f>IF(N736="nulová",J736,0)</f>
        <v>0</v>
      </c>
      <c r="BJ736" s="18" t="s">
        <v>79</v>
      </c>
      <c r="BK736" s="213">
        <f>ROUND(I736*H736,2)</f>
        <v>0</v>
      </c>
      <c r="BL736" s="18" t="s">
        <v>249</v>
      </c>
      <c r="BM736" s="212" t="s">
        <v>1182</v>
      </c>
    </row>
    <row r="737" s="2" customFormat="1" ht="24.15" customHeight="1">
      <c r="A737" s="39"/>
      <c r="B737" s="40"/>
      <c r="C737" s="201" t="s">
        <v>1183</v>
      </c>
      <c r="D737" s="201" t="s">
        <v>128</v>
      </c>
      <c r="E737" s="202" t="s">
        <v>1184</v>
      </c>
      <c r="F737" s="203" t="s">
        <v>1185</v>
      </c>
      <c r="G737" s="204" t="s">
        <v>242</v>
      </c>
      <c r="H737" s="205">
        <v>1</v>
      </c>
      <c r="I737" s="206"/>
      <c r="J737" s="207">
        <f>ROUND(I737*H737,2)</f>
        <v>0</v>
      </c>
      <c r="K737" s="203" t="s">
        <v>19</v>
      </c>
      <c r="L737" s="45"/>
      <c r="M737" s="208" t="s">
        <v>19</v>
      </c>
      <c r="N737" s="209" t="s">
        <v>42</v>
      </c>
      <c r="O737" s="85"/>
      <c r="P737" s="210">
        <f>O737*H737</f>
        <v>0</v>
      </c>
      <c r="Q737" s="210">
        <v>0</v>
      </c>
      <c r="R737" s="210">
        <f>Q737*H737</f>
        <v>0</v>
      </c>
      <c r="S737" s="210">
        <v>0</v>
      </c>
      <c r="T737" s="21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12" t="s">
        <v>132</v>
      </c>
      <c r="AT737" s="212" t="s">
        <v>128</v>
      </c>
      <c r="AU737" s="212" t="s">
        <v>81</v>
      </c>
      <c r="AY737" s="18" t="s">
        <v>126</v>
      </c>
      <c r="BE737" s="213">
        <f>IF(N737="základní",J737,0)</f>
        <v>0</v>
      </c>
      <c r="BF737" s="213">
        <f>IF(N737="snížená",J737,0)</f>
        <v>0</v>
      </c>
      <c r="BG737" s="213">
        <f>IF(N737="zákl. přenesená",J737,0)</f>
        <v>0</v>
      </c>
      <c r="BH737" s="213">
        <f>IF(N737="sníž. přenesená",J737,0)</f>
        <v>0</v>
      </c>
      <c r="BI737" s="213">
        <f>IF(N737="nulová",J737,0)</f>
        <v>0</v>
      </c>
      <c r="BJ737" s="18" t="s">
        <v>79</v>
      </c>
      <c r="BK737" s="213">
        <f>ROUND(I737*H737,2)</f>
        <v>0</v>
      </c>
      <c r="BL737" s="18" t="s">
        <v>132</v>
      </c>
      <c r="BM737" s="212" t="s">
        <v>1186</v>
      </c>
    </row>
    <row r="738" s="2" customFormat="1" ht="24.15" customHeight="1">
      <c r="A738" s="39"/>
      <c r="B738" s="40"/>
      <c r="C738" s="201" t="s">
        <v>1187</v>
      </c>
      <c r="D738" s="201" t="s">
        <v>128</v>
      </c>
      <c r="E738" s="202" t="s">
        <v>1188</v>
      </c>
      <c r="F738" s="203" t="s">
        <v>1189</v>
      </c>
      <c r="G738" s="204" t="s">
        <v>420</v>
      </c>
      <c r="H738" s="205">
        <v>64</v>
      </c>
      <c r="I738" s="206"/>
      <c r="J738" s="207">
        <f>ROUND(I738*H738,2)</f>
        <v>0</v>
      </c>
      <c r="K738" s="203" t="s">
        <v>137</v>
      </c>
      <c r="L738" s="45"/>
      <c r="M738" s="208" t="s">
        <v>19</v>
      </c>
      <c r="N738" s="209" t="s">
        <v>42</v>
      </c>
      <c r="O738" s="85"/>
      <c r="P738" s="210">
        <f>O738*H738</f>
        <v>0</v>
      </c>
      <c r="Q738" s="210">
        <v>6.0000000000000002E-05</v>
      </c>
      <c r="R738" s="210">
        <f>Q738*H738</f>
        <v>0.0038400000000000001</v>
      </c>
      <c r="S738" s="210">
        <v>0</v>
      </c>
      <c r="T738" s="211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12" t="s">
        <v>132</v>
      </c>
      <c r="AT738" s="212" t="s">
        <v>128</v>
      </c>
      <c r="AU738" s="212" t="s">
        <v>81</v>
      </c>
      <c r="AY738" s="18" t="s">
        <v>126</v>
      </c>
      <c r="BE738" s="213">
        <f>IF(N738="základní",J738,0)</f>
        <v>0</v>
      </c>
      <c r="BF738" s="213">
        <f>IF(N738="snížená",J738,0)</f>
        <v>0</v>
      </c>
      <c r="BG738" s="213">
        <f>IF(N738="zákl. přenesená",J738,0)</f>
        <v>0</v>
      </c>
      <c r="BH738" s="213">
        <f>IF(N738="sníž. přenesená",J738,0)</f>
        <v>0</v>
      </c>
      <c r="BI738" s="213">
        <f>IF(N738="nulová",J738,0)</f>
        <v>0</v>
      </c>
      <c r="BJ738" s="18" t="s">
        <v>79</v>
      </c>
      <c r="BK738" s="213">
        <f>ROUND(I738*H738,2)</f>
        <v>0</v>
      </c>
      <c r="BL738" s="18" t="s">
        <v>132</v>
      </c>
      <c r="BM738" s="212" t="s">
        <v>1190</v>
      </c>
    </row>
    <row r="739" s="2" customFormat="1">
      <c r="A739" s="39"/>
      <c r="B739" s="40"/>
      <c r="C739" s="41"/>
      <c r="D739" s="214" t="s">
        <v>139</v>
      </c>
      <c r="E739" s="41"/>
      <c r="F739" s="215" t="s">
        <v>1191</v>
      </c>
      <c r="G739" s="41"/>
      <c r="H739" s="41"/>
      <c r="I739" s="216"/>
      <c r="J739" s="41"/>
      <c r="K739" s="41"/>
      <c r="L739" s="45"/>
      <c r="M739" s="217"/>
      <c r="N739" s="218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139</v>
      </c>
      <c r="AU739" s="18" t="s">
        <v>81</v>
      </c>
    </row>
    <row r="740" s="14" customFormat="1">
      <c r="A740" s="14"/>
      <c r="B740" s="231"/>
      <c r="C740" s="232"/>
      <c r="D740" s="221" t="s">
        <v>141</v>
      </c>
      <c r="E740" s="233" t="s">
        <v>19</v>
      </c>
      <c r="F740" s="234" t="s">
        <v>1192</v>
      </c>
      <c r="G740" s="232"/>
      <c r="H740" s="233" t="s">
        <v>19</v>
      </c>
      <c r="I740" s="235"/>
      <c r="J740" s="232"/>
      <c r="K740" s="232"/>
      <c r="L740" s="236"/>
      <c r="M740" s="237"/>
      <c r="N740" s="238"/>
      <c r="O740" s="238"/>
      <c r="P740" s="238"/>
      <c r="Q740" s="238"/>
      <c r="R740" s="238"/>
      <c r="S740" s="238"/>
      <c r="T740" s="23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0" t="s">
        <v>141</v>
      </c>
      <c r="AU740" s="240" t="s">
        <v>81</v>
      </c>
      <c r="AV740" s="14" t="s">
        <v>79</v>
      </c>
      <c r="AW740" s="14" t="s">
        <v>33</v>
      </c>
      <c r="AX740" s="14" t="s">
        <v>71</v>
      </c>
      <c r="AY740" s="240" t="s">
        <v>126</v>
      </c>
    </row>
    <row r="741" s="13" customFormat="1">
      <c r="A741" s="13"/>
      <c r="B741" s="219"/>
      <c r="C741" s="220"/>
      <c r="D741" s="221" t="s">
        <v>141</v>
      </c>
      <c r="E741" s="222" t="s">
        <v>19</v>
      </c>
      <c r="F741" s="223" t="s">
        <v>1193</v>
      </c>
      <c r="G741" s="220"/>
      <c r="H741" s="224">
        <v>64</v>
      </c>
      <c r="I741" s="225"/>
      <c r="J741" s="220"/>
      <c r="K741" s="220"/>
      <c r="L741" s="226"/>
      <c r="M741" s="227"/>
      <c r="N741" s="228"/>
      <c r="O741" s="228"/>
      <c r="P741" s="228"/>
      <c r="Q741" s="228"/>
      <c r="R741" s="228"/>
      <c r="S741" s="228"/>
      <c r="T741" s="22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0" t="s">
        <v>141</v>
      </c>
      <c r="AU741" s="230" t="s">
        <v>81</v>
      </c>
      <c r="AV741" s="13" t="s">
        <v>81</v>
      </c>
      <c r="AW741" s="13" t="s">
        <v>33</v>
      </c>
      <c r="AX741" s="13" t="s">
        <v>79</v>
      </c>
      <c r="AY741" s="230" t="s">
        <v>126</v>
      </c>
    </row>
    <row r="742" s="2" customFormat="1" ht="33" customHeight="1">
      <c r="A742" s="39"/>
      <c r="B742" s="40"/>
      <c r="C742" s="253" t="s">
        <v>1194</v>
      </c>
      <c r="D742" s="253" t="s">
        <v>355</v>
      </c>
      <c r="E742" s="254" t="s">
        <v>1195</v>
      </c>
      <c r="F742" s="255" t="s">
        <v>1196</v>
      </c>
      <c r="G742" s="256" t="s">
        <v>242</v>
      </c>
      <c r="H742" s="257">
        <v>4</v>
      </c>
      <c r="I742" s="258"/>
      <c r="J742" s="259">
        <f>ROUND(I742*H742,2)</f>
        <v>0</v>
      </c>
      <c r="K742" s="255" t="s">
        <v>19</v>
      </c>
      <c r="L742" s="260"/>
      <c r="M742" s="261" t="s">
        <v>19</v>
      </c>
      <c r="N742" s="262" t="s">
        <v>42</v>
      </c>
      <c r="O742" s="85"/>
      <c r="P742" s="210">
        <f>O742*H742</f>
        <v>0</v>
      </c>
      <c r="Q742" s="210">
        <v>0</v>
      </c>
      <c r="R742" s="210">
        <f>Q742*H742</f>
        <v>0</v>
      </c>
      <c r="S742" s="210">
        <v>0</v>
      </c>
      <c r="T742" s="21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12" t="s">
        <v>173</v>
      </c>
      <c r="AT742" s="212" t="s">
        <v>355</v>
      </c>
      <c r="AU742" s="212" t="s">
        <v>81</v>
      </c>
      <c r="AY742" s="18" t="s">
        <v>126</v>
      </c>
      <c r="BE742" s="213">
        <f>IF(N742="základní",J742,0)</f>
        <v>0</v>
      </c>
      <c r="BF742" s="213">
        <f>IF(N742="snížená",J742,0)</f>
        <v>0</v>
      </c>
      <c r="BG742" s="213">
        <f>IF(N742="zákl. přenesená",J742,0)</f>
        <v>0</v>
      </c>
      <c r="BH742" s="213">
        <f>IF(N742="sníž. přenesená",J742,0)</f>
        <v>0</v>
      </c>
      <c r="BI742" s="213">
        <f>IF(N742="nulová",J742,0)</f>
        <v>0</v>
      </c>
      <c r="BJ742" s="18" t="s">
        <v>79</v>
      </c>
      <c r="BK742" s="213">
        <f>ROUND(I742*H742,2)</f>
        <v>0</v>
      </c>
      <c r="BL742" s="18" t="s">
        <v>132</v>
      </c>
      <c r="BM742" s="212" t="s">
        <v>1197</v>
      </c>
    </row>
    <row r="743" s="2" customFormat="1" ht="24.15" customHeight="1">
      <c r="A743" s="39"/>
      <c r="B743" s="40"/>
      <c r="C743" s="201" t="s">
        <v>1198</v>
      </c>
      <c r="D743" s="201" t="s">
        <v>128</v>
      </c>
      <c r="E743" s="202" t="s">
        <v>1199</v>
      </c>
      <c r="F743" s="203" t="s">
        <v>1200</v>
      </c>
      <c r="G743" s="204" t="s">
        <v>420</v>
      </c>
      <c r="H743" s="205">
        <v>669.76400000000001</v>
      </c>
      <c r="I743" s="206"/>
      <c r="J743" s="207">
        <f>ROUND(I743*H743,2)</f>
        <v>0</v>
      </c>
      <c r="K743" s="203" t="s">
        <v>137</v>
      </c>
      <c r="L743" s="45"/>
      <c r="M743" s="208" t="s">
        <v>19</v>
      </c>
      <c r="N743" s="209" t="s">
        <v>42</v>
      </c>
      <c r="O743" s="85"/>
      <c r="P743" s="210">
        <f>O743*H743</f>
        <v>0</v>
      </c>
      <c r="Q743" s="210">
        <v>5.0000000000000002E-05</v>
      </c>
      <c r="R743" s="210">
        <f>Q743*H743</f>
        <v>0.033488200000000003</v>
      </c>
      <c r="S743" s="210">
        <v>0</v>
      </c>
      <c r="T743" s="21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12" t="s">
        <v>249</v>
      </c>
      <c r="AT743" s="212" t="s">
        <v>128</v>
      </c>
      <c r="AU743" s="212" t="s">
        <v>81</v>
      </c>
      <c r="AY743" s="18" t="s">
        <v>126</v>
      </c>
      <c r="BE743" s="213">
        <f>IF(N743="základní",J743,0)</f>
        <v>0</v>
      </c>
      <c r="BF743" s="213">
        <f>IF(N743="snížená",J743,0)</f>
        <v>0</v>
      </c>
      <c r="BG743" s="213">
        <f>IF(N743="zákl. přenesená",J743,0)</f>
        <v>0</v>
      </c>
      <c r="BH743" s="213">
        <f>IF(N743="sníž. přenesená",J743,0)</f>
        <v>0</v>
      </c>
      <c r="BI743" s="213">
        <f>IF(N743="nulová",J743,0)</f>
        <v>0</v>
      </c>
      <c r="BJ743" s="18" t="s">
        <v>79</v>
      </c>
      <c r="BK743" s="213">
        <f>ROUND(I743*H743,2)</f>
        <v>0</v>
      </c>
      <c r="BL743" s="18" t="s">
        <v>249</v>
      </c>
      <c r="BM743" s="212" t="s">
        <v>1201</v>
      </c>
    </row>
    <row r="744" s="2" customFormat="1">
      <c r="A744" s="39"/>
      <c r="B744" s="40"/>
      <c r="C744" s="41"/>
      <c r="D744" s="214" t="s">
        <v>139</v>
      </c>
      <c r="E744" s="41"/>
      <c r="F744" s="215" t="s">
        <v>1202</v>
      </c>
      <c r="G744" s="41"/>
      <c r="H744" s="41"/>
      <c r="I744" s="216"/>
      <c r="J744" s="41"/>
      <c r="K744" s="41"/>
      <c r="L744" s="45"/>
      <c r="M744" s="217"/>
      <c r="N744" s="218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139</v>
      </c>
      <c r="AU744" s="18" t="s">
        <v>81</v>
      </c>
    </row>
    <row r="745" s="13" customFormat="1">
      <c r="A745" s="13"/>
      <c r="B745" s="219"/>
      <c r="C745" s="220"/>
      <c r="D745" s="221" t="s">
        <v>141</v>
      </c>
      <c r="E745" s="222" t="s">
        <v>19</v>
      </c>
      <c r="F745" s="223" t="s">
        <v>1203</v>
      </c>
      <c r="G745" s="220"/>
      <c r="H745" s="224">
        <v>669.76400000000001</v>
      </c>
      <c r="I745" s="225"/>
      <c r="J745" s="220"/>
      <c r="K745" s="220"/>
      <c r="L745" s="226"/>
      <c r="M745" s="227"/>
      <c r="N745" s="228"/>
      <c r="O745" s="228"/>
      <c r="P745" s="228"/>
      <c r="Q745" s="228"/>
      <c r="R745" s="228"/>
      <c r="S745" s="228"/>
      <c r="T745" s="22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0" t="s">
        <v>141</v>
      </c>
      <c r="AU745" s="230" t="s">
        <v>81</v>
      </c>
      <c r="AV745" s="13" t="s">
        <v>81</v>
      </c>
      <c r="AW745" s="13" t="s">
        <v>33</v>
      </c>
      <c r="AX745" s="13" t="s">
        <v>79</v>
      </c>
      <c r="AY745" s="230" t="s">
        <v>126</v>
      </c>
    </row>
    <row r="746" s="2" customFormat="1" ht="37.8" customHeight="1">
      <c r="A746" s="39"/>
      <c r="B746" s="40"/>
      <c r="C746" s="253" t="s">
        <v>1204</v>
      </c>
      <c r="D746" s="253" t="s">
        <v>355</v>
      </c>
      <c r="E746" s="254" t="s">
        <v>1205</v>
      </c>
      <c r="F746" s="255" t="s">
        <v>1206</v>
      </c>
      <c r="G746" s="256" t="s">
        <v>146</v>
      </c>
      <c r="H746" s="257">
        <v>736.74000000000001</v>
      </c>
      <c r="I746" s="258"/>
      <c r="J746" s="259">
        <f>ROUND(I746*H746,2)</f>
        <v>0</v>
      </c>
      <c r="K746" s="255" t="s">
        <v>19</v>
      </c>
      <c r="L746" s="260"/>
      <c r="M746" s="261" t="s">
        <v>19</v>
      </c>
      <c r="N746" s="262" t="s">
        <v>42</v>
      </c>
      <c r="O746" s="85"/>
      <c r="P746" s="210">
        <f>O746*H746</f>
        <v>0</v>
      </c>
      <c r="Q746" s="210">
        <v>0.0076</v>
      </c>
      <c r="R746" s="210">
        <f>Q746*H746</f>
        <v>5.5992240000000004</v>
      </c>
      <c r="S746" s="210">
        <v>0</v>
      </c>
      <c r="T746" s="211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12" t="s">
        <v>354</v>
      </c>
      <c r="AT746" s="212" t="s">
        <v>355</v>
      </c>
      <c r="AU746" s="212" t="s">
        <v>81</v>
      </c>
      <c r="AY746" s="18" t="s">
        <v>126</v>
      </c>
      <c r="BE746" s="213">
        <f>IF(N746="základní",J746,0)</f>
        <v>0</v>
      </c>
      <c r="BF746" s="213">
        <f>IF(N746="snížená",J746,0)</f>
        <v>0</v>
      </c>
      <c r="BG746" s="213">
        <f>IF(N746="zákl. přenesená",J746,0)</f>
        <v>0</v>
      </c>
      <c r="BH746" s="213">
        <f>IF(N746="sníž. přenesená",J746,0)</f>
        <v>0</v>
      </c>
      <c r="BI746" s="213">
        <f>IF(N746="nulová",J746,0)</f>
        <v>0</v>
      </c>
      <c r="BJ746" s="18" t="s">
        <v>79</v>
      </c>
      <c r="BK746" s="213">
        <f>ROUND(I746*H746,2)</f>
        <v>0</v>
      </c>
      <c r="BL746" s="18" t="s">
        <v>249</v>
      </c>
      <c r="BM746" s="212" t="s">
        <v>1207</v>
      </c>
    </row>
    <row r="747" s="13" customFormat="1">
      <c r="A747" s="13"/>
      <c r="B747" s="219"/>
      <c r="C747" s="220"/>
      <c r="D747" s="221" t="s">
        <v>141</v>
      </c>
      <c r="E747" s="222" t="s">
        <v>19</v>
      </c>
      <c r="F747" s="223" t="s">
        <v>1208</v>
      </c>
      <c r="G747" s="220"/>
      <c r="H747" s="224">
        <v>736.74000000000001</v>
      </c>
      <c r="I747" s="225"/>
      <c r="J747" s="220"/>
      <c r="K747" s="220"/>
      <c r="L747" s="226"/>
      <c r="M747" s="227"/>
      <c r="N747" s="228"/>
      <c r="O747" s="228"/>
      <c r="P747" s="228"/>
      <c r="Q747" s="228"/>
      <c r="R747" s="228"/>
      <c r="S747" s="228"/>
      <c r="T747" s="22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0" t="s">
        <v>141</v>
      </c>
      <c r="AU747" s="230" t="s">
        <v>81</v>
      </c>
      <c r="AV747" s="13" t="s">
        <v>81</v>
      </c>
      <c r="AW747" s="13" t="s">
        <v>33</v>
      </c>
      <c r="AX747" s="13" t="s">
        <v>79</v>
      </c>
      <c r="AY747" s="230" t="s">
        <v>126</v>
      </c>
    </row>
    <row r="748" s="2" customFormat="1" ht="44.25" customHeight="1">
      <c r="A748" s="39"/>
      <c r="B748" s="40"/>
      <c r="C748" s="201" t="s">
        <v>1209</v>
      </c>
      <c r="D748" s="201" t="s">
        <v>128</v>
      </c>
      <c r="E748" s="202" t="s">
        <v>1210</v>
      </c>
      <c r="F748" s="203" t="s">
        <v>1211</v>
      </c>
      <c r="G748" s="204" t="s">
        <v>1103</v>
      </c>
      <c r="H748" s="274"/>
      <c r="I748" s="206"/>
      <c r="J748" s="207">
        <f>ROUND(I748*H748,2)</f>
        <v>0</v>
      </c>
      <c r="K748" s="203" t="s">
        <v>137</v>
      </c>
      <c r="L748" s="45"/>
      <c r="M748" s="208" t="s">
        <v>19</v>
      </c>
      <c r="N748" s="209" t="s">
        <v>42</v>
      </c>
      <c r="O748" s="85"/>
      <c r="P748" s="210">
        <f>O748*H748</f>
        <v>0</v>
      </c>
      <c r="Q748" s="210">
        <v>0</v>
      </c>
      <c r="R748" s="210">
        <f>Q748*H748</f>
        <v>0</v>
      </c>
      <c r="S748" s="210">
        <v>0</v>
      </c>
      <c r="T748" s="211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12" t="s">
        <v>249</v>
      </c>
      <c r="AT748" s="212" t="s">
        <v>128</v>
      </c>
      <c r="AU748" s="212" t="s">
        <v>81</v>
      </c>
      <c r="AY748" s="18" t="s">
        <v>126</v>
      </c>
      <c r="BE748" s="213">
        <f>IF(N748="základní",J748,0)</f>
        <v>0</v>
      </c>
      <c r="BF748" s="213">
        <f>IF(N748="snížená",J748,0)</f>
        <v>0</v>
      </c>
      <c r="BG748" s="213">
        <f>IF(N748="zákl. přenesená",J748,0)</f>
        <v>0</v>
      </c>
      <c r="BH748" s="213">
        <f>IF(N748="sníž. přenesená",J748,0)</f>
        <v>0</v>
      </c>
      <c r="BI748" s="213">
        <f>IF(N748="nulová",J748,0)</f>
        <v>0</v>
      </c>
      <c r="BJ748" s="18" t="s">
        <v>79</v>
      </c>
      <c r="BK748" s="213">
        <f>ROUND(I748*H748,2)</f>
        <v>0</v>
      </c>
      <c r="BL748" s="18" t="s">
        <v>249</v>
      </c>
      <c r="BM748" s="212" t="s">
        <v>1212</v>
      </c>
    </row>
    <row r="749" s="2" customFormat="1">
      <c r="A749" s="39"/>
      <c r="B749" s="40"/>
      <c r="C749" s="41"/>
      <c r="D749" s="214" t="s">
        <v>139</v>
      </c>
      <c r="E749" s="41"/>
      <c r="F749" s="215" t="s">
        <v>1213</v>
      </c>
      <c r="G749" s="41"/>
      <c r="H749" s="41"/>
      <c r="I749" s="216"/>
      <c r="J749" s="41"/>
      <c r="K749" s="41"/>
      <c r="L749" s="45"/>
      <c r="M749" s="217"/>
      <c r="N749" s="218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139</v>
      </c>
      <c r="AU749" s="18" t="s">
        <v>81</v>
      </c>
    </row>
    <row r="750" s="12" customFormat="1" ht="22.8" customHeight="1">
      <c r="A750" s="12"/>
      <c r="B750" s="185"/>
      <c r="C750" s="186"/>
      <c r="D750" s="187" t="s">
        <v>70</v>
      </c>
      <c r="E750" s="199" t="s">
        <v>1214</v>
      </c>
      <c r="F750" s="199" t="s">
        <v>1215</v>
      </c>
      <c r="G750" s="186"/>
      <c r="H750" s="186"/>
      <c r="I750" s="189"/>
      <c r="J750" s="200">
        <f>BK750</f>
        <v>0</v>
      </c>
      <c r="K750" s="186"/>
      <c r="L750" s="191"/>
      <c r="M750" s="192"/>
      <c r="N750" s="193"/>
      <c r="O750" s="193"/>
      <c r="P750" s="194">
        <f>SUM(P751:P765)</f>
        <v>0</v>
      </c>
      <c r="Q750" s="193"/>
      <c r="R750" s="194">
        <f>SUM(R751:R765)</f>
        <v>0.07581829000000001</v>
      </c>
      <c r="S750" s="193"/>
      <c r="T750" s="195">
        <f>SUM(T751:T765)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196" t="s">
        <v>81</v>
      </c>
      <c r="AT750" s="197" t="s">
        <v>70</v>
      </c>
      <c r="AU750" s="197" t="s">
        <v>79</v>
      </c>
      <c r="AY750" s="196" t="s">
        <v>126</v>
      </c>
      <c r="BK750" s="198">
        <f>SUM(BK751:BK765)</f>
        <v>0</v>
      </c>
    </row>
    <row r="751" s="2" customFormat="1" ht="24.15" customHeight="1">
      <c r="A751" s="39"/>
      <c r="B751" s="40"/>
      <c r="C751" s="201" t="s">
        <v>1216</v>
      </c>
      <c r="D751" s="201" t="s">
        <v>128</v>
      </c>
      <c r="E751" s="202" t="s">
        <v>1217</v>
      </c>
      <c r="F751" s="203" t="s">
        <v>1218</v>
      </c>
      <c r="G751" s="204" t="s">
        <v>136</v>
      </c>
      <c r="H751" s="205">
        <v>29.48</v>
      </c>
      <c r="I751" s="206"/>
      <c r="J751" s="207">
        <f>ROUND(I751*H751,2)</f>
        <v>0</v>
      </c>
      <c r="K751" s="203" t="s">
        <v>137</v>
      </c>
      <c r="L751" s="45"/>
      <c r="M751" s="208" t="s">
        <v>19</v>
      </c>
      <c r="N751" s="209" t="s">
        <v>42</v>
      </c>
      <c r="O751" s="85"/>
      <c r="P751" s="210">
        <f>O751*H751</f>
        <v>0</v>
      </c>
      <c r="Q751" s="210">
        <v>0.00012</v>
      </c>
      <c r="R751" s="210">
        <f>Q751*H751</f>
        <v>0.0035376000000000001</v>
      </c>
      <c r="S751" s="210">
        <v>0</v>
      </c>
      <c r="T751" s="21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2" t="s">
        <v>249</v>
      </c>
      <c r="AT751" s="212" t="s">
        <v>128</v>
      </c>
      <c r="AU751" s="212" t="s">
        <v>81</v>
      </c>
      <c r="AY751" s="18" t="s">
        <v>126</v>
      </c>
      <c r="BE751" s="213">
        <f>IF(N751="základní",J751,0)</f>
        <v>0</v>
      </c>
      <c r="BF751" s="213">
        <f>IF(N751="snížená",J751,0)</f>
        <v>0</v>
      </c>
      <c r="BG751" s="213">
        <f>IF(N751="zákl. přenesená",J751,0)</f>
        <v>0</v>
      </c>
      <c r="BH751" s="213">
        <f>IF(N751="sníž. přenesená",J751,0)</f>
        <v>0</v>
      </c>
      <c r="BI751" s="213">
        <f>IF(N751="nulová",J751,0)</f>
        <v>0</v>
      </c>
      <c r="BJ751" s="18" t="s">
        <v>79</v>
      </c>
      <c r="BK751" s="213">
        <f>ROUND(I751*H751,2)</f>
        <v>0</v>
      </c>
      <c r="BL751" s="18" t="s">
        <v>249</v>
      </c>
      <c r="BM751" s="212" t="s">
        <v>1219</v>
      </c>
    </row>
    <row r="752" s="2" customFormat="1">
      <c r="A752" s="39"/>
      <c r="B752" s="40"/>
      <c r="C752" s="41"/>
      <c r="D752" s="214" t="s">
        <v>139</v>
      </c>
      <c r="E752" s="41"/>
      <c r="F752" s="215" t="s">
        <v>1220</v>
      </c>
      <c r="G752" s="41"/>
      <c r="H752" s="41"/>
      <c r="I752" s="216"/>
      <c r="J752" s="41"/>
      <c r="K752" s="41"/>
      <c r="L752" s="45"/>
      <c r="M752" s="217"/>
      <c r="N752" s="218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139</v>
      </c>
      <c r="AU752" s="18" t="s">
        <v>81</v>
      </c>
    </row>
    <row r="753" s="14" customFormat="1">
      <c r="A753" s="14"/>
      <c r="B753" s="231"/>
      <c r="C753" s="232"/>
      <c r="D753" s="221" t="s">
        <v>141</v>
      </c>
      <c r="E753" s="233" t="s">
        <v>19</v>
      </c>
      <c r="F753" s="234" t="s">
        <v>1221</v>
      </c>
      <c r="G753" s="232"/>
      <c r="H753" s="233" t="s">
        <v>19</v>
      </c>
      <c r="I753" s="235"/>
      <c r="J753" s="232"/>
      <c r="K753" s="232"/>
      <c r="L753" s="236"/>
      <c r="M753" s="237"/>
      <c r="N753" s="238"/>
      <c r="O753" s="238"/>
      <c r="P753" s="238"/>
      <c r="Q753" s="238"/>
      <c r="R753" s="238"/>
      <c r="S753" s="238"/>
      <c r="T753" s="23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0" t="s">
        <v>141</v>
      </c>
      <c r="AU753" s="240" t="s">
        <v>81</v>
      </c>
      <c r="AV753" s="14" t="s">
        <v>79</v>
      </c>
      <c r="AW753" s="14" t="s">
        <v>33</v>
      </c>
      <c r="AX753" s="14" t="s">
        <v>71</v>
      </c>
      <c r="AY753" s="240" t="s">
        <v>126</v>
      </c>
    </row>
    <row r="754" s="13" customFormat="1">
      <c r="A754" s="13"/>
      <c r="B754" s="219"/>
      <c r="C754" s="220"/>
      <c r="D754" s="221" t="s">
        <v>141</v>
      </c>
      <c r="E754" s="222" t="s">
        <v>19</v>
      </c>
      <c r="F754" s="223" t="s">
        <v>1222</v>
      </c>
      <c r="G754" s="220"/>
      <c r="H754" s="224">
        <v>29.48</v>
      </c>
      <c r="I754" s="225"/>
      <c r="J754" s="220"/>
      <c r="K754" s="220"/>
      <c r="L754" s="226"/>
      <c r="M754" s="227"/>
      <c r="N754" s="228"/>
      <c r="O754" s="228"/>
      <c r="P754" s="228"/>
      <c r="Q754" s="228"/>
      <c r="R754" s="228"/>
      <c r="S754" s="228"/>
      <c r="T754" s="22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0" t="s">
        <v>141</v>
      </c>
      <c r="AU754" s="230" t="s">
        <v>81</v>
      </c>
      <c r="AV754" s="13" t="s">
        <v>81</v>
      </c>
      <c r="AW754" s="13" t="s">
        <v>33</v>
      </c>
      <c r="AX754" s="13" t="s">
        <v>79</v>
      </c>
      <c r="AY754" s="230" t="s">
        <v>126</v>
      </c>
    </row>
    <row r="755" s="2" customFormat="1" ht="24.15" customHeight="1">
      <c r="A755" s="39"/>
      <c r="B755" s="40"/>
      <c r="C755" s="201" t="s">
        <v>1223</v>
      </c>
      <c r="D755" s="201" t="s">
        <v>128</v>
      </c>
      <c r="E755" s="202" t="s">
        <v>1224</v>
      </c>
      <c r="F755" s="203" t="s">
        <v>1225</v>
      </c>
      <c r="G755" s="204" t="s">
        <v>136</v>
      </c>
      <c r="H755" s="205">
        <v>29.48</v>
      </c>
      <c r="I755" s="206"/>
      <c r="J755" s="207">
        <f>ROUND(I755*H755,2)</f>
        <v>0</v>
      </c>
      <c r="K755" s="203" t="s">
        <v>137</v>
      </c>
      <c r="L755" s="45"/>
      <c r="M755" s="208" t="s">
        <v>19</v>
      </c>
      <c r="N755" s="209" t="s">
        <v>42</v>
      </c>
      <c r="O755" s="85"/>
      <c r="P755" s="210">
        <f>O755*H755</f>
        <v>0</v>
      </c>
      <c r="Q755" s="210">
        <v>0.00012</v>
      </c>
      <c r="R755" s="210">
        <f>Q755*H755</f>
        <v>0.0035376000000000001</v>
      </c>
      <c r="S755" s="210">
        <v>0</v>
      </c>
      <c r="T755" s="21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2" t="s">
        <v>249</v>
      </c>
      <c r="AT755" s="212" t="s">
        <v>128</v>
      </c>
      <c r="AU755" s="212" t="s">
        <v>81</v>
      </c>
      <c r="AY755" s="18" t="s">
        <v>126</v>
      </c>
      <c r="BE755" s="213">
        <f>IF(N755="základní",J755,0)</f>
        <v>0</v>
      </c>
      <c r="BF755" s="213">
        <f>IF(N755="snížená",J755,0)</f>
        <v>0</v>
      </c>
      <c r="BG755" s="213">
        <f>IF(N755="zákl. přenesená",J755,0)</f>
        <v>0</v>
      </c>
      <c r="BH755" s="213">
        <f>IF(N755="sníž. přenesená",J755,0)</f>
        <v>0</v>
      </c>
      <c r="BI755" s="213">
        <f>IF(N755="nulová",J755,0)</f>
        <v>0</v>
      </c>
      <c r="BJ755" s="18" t="s">
        <v>79</v>
      </c>
      <c r="BK755" s="213">
        <f>ROUND(I755*H755,2)</f>
        <v>0</v>
      </c>
      <c r="BL755" s="18" t="s">
        <v>249</v>
      </c>
      <c r="BM755" s="212" t="s">
        <v>1226</v>
      </c>
    </row>
    <row r="756" s="2" customFormat="1">
      <c r="A756" s="39"/>
      <c r="B756" s="40"/>
      <c r="C756" s="41"/>
      <c r="D756" s="214" t="s">
        <v>139</v>
      </c>
      <c r="E756" s="41"/>
      <c r="F756" s="215" t="s">
        <v>1227</v>
      </c>
      <c r="G756" s="41"/>
      <c r="H756" s="41"/>
      <c r="I756" s="216"/>
      <c r="J756" s="41"/>
      <c r="K756" s="41"/>
      <c r="L756" s="45"/>
      <c r="M756" s="217"/>
      <c r="N756" s="218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139</v>
      </c>
      <c r="AU756" s="18" t="s">
        <v>81</v>
      </c>
    </row>
    <row r="757" s="2" customFormat="1" ht="37.8" customHeight="1">
      <c r="A757" s="39"/>
      <c r="B757" s="40"/>
      <c r="C757" s="201" t="s">
        <v>1228</v>
      </c>
      <c r="D757" s="201" t="s">
        <v>128</v>
      </c>
      <c r="E757" s="202" t="s">
        <v>1229</v>
      </c>
      <c r="F757" s="203" t="s">
        <v>1230</v>
      </c>
      <c r="G757" s="204" t="s">
        <v>136</v>
      </c>
      <c r="H757" s="205">
        <v>82.822999999999993</v>
      </c>
      <c r="I757" s="206"/>
      <c r="J757" s="207">
        <f>ROUND(I757*H757,2)</f>
        <v>0</v>
      </c>
      <c r="K757" s="203" t="s">
        <v>137</v>
      </c>
      <c r="L757" s="45"/>
      <c r="M757" s="208" t="s">
        <v>19</v>
      </c>
      <c r="N757" s="209" t="s">
        <v>42</v>
      </c>
      <c r="O757" s="85"/>
      <c r="P757" s="210">
        <f>O757*H757</f>
        <v>0</v>
      </c>
      <c r="Q757" s="210">
        <v>0.00011</v>
      </c>
      <c r="R757" s="210">
        <f>Q757*H757</f>
        <v>0.0091105300000000004</v>
      </c>
      <c r="S757" s="210">
        <v>0</v>
      </c>
      <c r="T757" s="21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2" t="s">
        <v>249</v>
      </c>
      <c r="AT757" s="212" t="s">
        <v>128</v>
      </c>
      <c r="AU757" s="212" t="s">
        <v>81</v>
      </c>
      <c r="AY757" s="18" t="s">
        <v>126</v>
      </c>
      <c r="BE757" s="213">
        <f>IF(N757="základní",J757,0)</f>
        <v>0</v>
      </c>
      <c r="BF757" s="213">
        <f>IF(N757="snížená",J757,0)</f>
        <v>0</v>
      </c>
      <c r="BG757" s="213">
        <f>IF(N757="zákl. přenesená",J757,0)</f>
        <v>0</v>
      </c>
      <c r="BH757" s="213">
        <f>IF(N757="sníž. přenesená",J757,0)</f>
        <v>0</v>
      </c>
      <c r="BI757" s="213">
        <f>IF(N757="nulová",J757,0)</f>
        <v>0</v>
      </c>
      <c r="BJ757" s="18" t="s">
        <v>79</v>
      </c>
      <c r="BK757" s="213">
        <f>ROUND(I757*H757,2)</f>
        <v>0</v>
      </c>
      <c r="BL757" s="18" t="s">
        <v>249</v>
      </c>
      <c r="BM757" s="212" t="s">
        <v>1231</v>
      </c>
    </row>
    <row r="758" s="2" customFormat="1">
      <c r="A758" s="39"/>
      <c r="B758" s="40"/>
      <c r="C758" s="41"/>
      <c r="D758" s="214" t="s">
        <v>139</v>
      </c>
      <c r="E758" s="41"/>
      <c r="F758" s="215" t="s">
        <v>1232</v>
      </c>
      <c r="G758" s="41"/>
      <c r="H758" s="41"/>
      <c r="I758" s="216"/>
      <c r="J758" s="41"/>
      <c r="K758" s="41"/>
      <c r="L758" s="45"/>
      <c r="M758" s="217"/>
      <c r="N758" s="218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139</v>
      </c>
      <c r="AU758" s="18" t="s">
        <v>81</v>
      </c>
    </row>
    <row r="759" s="14" customFormat="1">
      <c r="A759" s="14"/>
      <c r="B759" s="231"/>
      <c r="C759" s="232"/>
      <c r="D759" s="221" t="s">
        <v>141</v>
      </c>
      <c r="E759" s="233" t="s">
        <v>19</v>
      </c>
      <c r="F759" s="234" t="s">
        <v>1233</v>
      </c>
      <c r="G759" s="232"/>
      <c r="H759" s="233" t="s">
        <v>19</v>
      </c>
      <c r="I759" s="235"/>
      <c r="J759" s="232"/>
      <c r="K759" s="232"/>
      <c r="L759" s="236"/>
      <c r="M759" s="237"/>
      <c r="N759" s="238"/>
      <c r="O759" s="238"/>
      <c r="P759" s="238"/>
      <c r="Q759" s="238"/>
      <c r="R759" s="238"/>
      <c r="S759" s="238"/>
      <c r="T759" s="23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0" t="s">
        <v>141</v>
      </c>
      <c r="AU759" s="240" t="s">
        <v>81</v>
      </c>
      <c r="AV759" s="14" t="s">
        <v>79</v>
      </c>
      <c r="AW759" s="14" t="s">
        <v>33</v>
      </c>
      <c r="AX759" s="14" t="s">
        <v>71</v>
      </c>
      <c r="AY759" s="240" t="s">
        <v>126</v>
      </c>
    </row>
    <row r="760" s="13" customFormat="1">
      <c r="A760" s="13"/>
      <c r="B760" s="219"/>
      <c r="C760" s="220"/>
      <c r="D760" s="221" t="s">
        <v>141</v>
      </c>
      <c r="E760" s="222" t="s">
        <v>19</v>
      </c>
      <c r="F760" s="223" t="s">
        <v>749</v>
      </c>
      <c r="G760" s="220"/>
      <c r="H760" s="224">
        <v>54.773000000000003</v>
      </c>
      <c r="I760" s="225"/>
      <c r="J760" s="220"/>
      <c r="K760" s="220"/>
      <c r="L760" s="226"/>
      <c r="M760" s="227"/>
      <c r="N760" s="228"/>
      <c r="O760" s="228"/>
      <c r="P760" s="228"/>
      <c r="Q760" s="228"/>
      <c r="R760" s="228"/>
      <c r="S760" s="228"/>
      <c r="T760" s="22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0" t="s">
        <v>141</v>
      </c>
      <c r="AU760" s="230" t="s">
        <v>81</v>
      </c>
      <c r="AV760" s="13" t="s">
        <v>81</v>
      </c>
      <c r="AW760" s="13" t="s">
        <v>33</v>
      </c>
      <c r="AX760" s="13" t="s">
        <v>71</v>
      </c>
      <c r="AY760" s="230" t="s">
        <v>126</v>
      </c>
    </row>
    <row r="761" s="14" customFormat="1">
      <c r="A761" s="14"/>
      <c r="B761" s="231"/>
      <c r="C761" s="232"/>
      <c r="D761" s="221" t="s">
        <v>141</v>
      </c>
      <c r="E761" s="233" t="s">
        <v>19</v>
      </c>
      <c r="F761" s="234" t="s">
        <v>750</v>
      </c>
      <c r="G761" s="232"/>
      <c r="H761" s="233" t="s">
        <v>19</v>
      </c>
      <c r="I761" s="235"/>
      <c r="J761" s="232"/>
      <c r="K761" s="232"/>
      <c r="L761" s="236"/>
      <c r="M761" s="237"/>
      <c r="N761" s="238"/>
      <c r="O761" s="238"/>
      <c r="P761" s="238"/>
      <c r="Q761" s="238"/>
      <c r="R761" s="238"/>
      <c r="S761" s="238"/>
      <c r="T761" s="23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0" t="s">
        <v>141</v>
      </c>
      <c r="AU761" s="240" t="s">
        <v>81</v>
      </c>
      <c r="AV761" s="14" t="s">
        <v>79</v>
      </c>
      <c r="AW761" s="14" t="s">
        <v>33</v>
      </c>
      <c r="AX761" s="14" t="s">
        <v>71</v>
      </c>
      <c r="AY761" s="240" t="s">
        <v>126</v>
      </c>
    </row>
    <row r="762" s="13" customFormat="1">
      <c r="A762" s="13"/>
      <c r="B762" s="219"/>
      <c r="C762" s="220"/>
      <c r="D762" s="221" t="s">
        <v>141</v>
      </c>
      <c r="E762" s="222" t="s">
        <v>19</v>
      </c>
      <c r="F762" s="223" t="s">
        <v>751</v>
      </c>
      <c r="G762" s="220"/>
      <c r="H762" s="224">
        <v>28.050000000000001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0" t="s">
        <v>141</v>
      </c>
      <c r="AU762" s="230" t="s">
        <v>81</v>
      </c>
      <c r="AV762" s="13" t="s">
        <v>81</v>
      </c>
      <c r="AW762" s="13" t="s">
        <v>33</v>
      </c>
      <c r="AX762" s="13" t="s">
        <v>71</v>
      </c>
      <c r="AY762" s="230" t="s">
        <v>126</v>
      </c>
    </row>
    <row r="763" s="15" customFormat="1">
      <c r="A763" s="15"/>
      <c r="B763" s="241"/>
      <c r="C763" s="242"/>
      <c r="D763" s="221" t="s">
        <v>141</v>
      </c>
      <c r="E763" s="243" t="s">
        <v>19</v>
      </c>
      <c r="F763" s="244" t="s">
        <v>172</v>
      </c>
      <c r="G763" s="242"/>
      <c r="H763" s="245">
        <v>82.822999999999993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1" t="s">
        <v>141</v>
      </c>
      <c r="AU763" s="251" t="s">
        <v>81</v>
      </c>
      <c r="AV763" s="15" t="s">
        <v>132</v>
      </c>
      <c r="AW763" s="15" t="s">
        <v>33</v>
      </c>
      <c r="AX763" s="15" t="s">
        <v>79</v>
      </c>
      <c r="AY763" s="251" t="s">
        <v>126</v>
      </c>
    </row>
    <row r="764" s="2" customFormat="1" ht="37.8" customHeight="1">
      <c r="A764" s="39"/>
      <c r="B764" s="40"/>
      <c r="C764" s="201" t="s">
        <v>1234</v>
      </c>
      <c r="D764" s="201" t="s">
        <v>128</v>
      </c>
      <c r="E764" s="202" t="s">
        <v>1235</v>
      </c>
      <c r="F764" s="203" t="s">
        <v>1236</v>
      </c>
      <c r="G764" s="204" t="s">
        <v>136</v>
      </c>
      <c r="H764" s="205">
        <v>82.822999999999993</v>
      </c>
      <c r="I764" s="206"/>
      <c r="J764" s="207">
        <f>ROUND(I764*H764,2)</f>
        <v>0</v>
      </c>
      <c r="K764" s="203" t="s">
        <v>137</v>
      </c>
      <c r="L764" s="45"/>
      <c r="M764" s="208" t="s">
        <v>19</v>
      </c>
      <c r="N764" s="209" t="s">
        <v>42</v>
      </c>
      <c r="O764" s="85"/>
      <c r="P764" s="210">
        <f>O764*H764</f>
        <v>0</v>
      </c>
      <c r="Q764" s="210">
        <v>0.00072000000000000005</v>
      </c>
      <c r="R764" s="210">
        <f>Q764*H764</f>
        <v>0.059632560000000001</v>
      </c>
      <c r="S764" s="210">
        <v>0</v>
      </c>
      <c r="T764" s="21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2" t="s">
        <v>249</v>
      </c>
      <c r="AT764" s="212" t="s">
        <v>128</v>
      </c>
      <c r="AU764" s="212" t="s">
        <v>81</v>
      </c>
      <c r="AY764" s="18" t="s">
        <v>126</v>
      </c>
      <c r="BE764" s="213">
        <f>IF(N764="základní",J764,0)</f>
        <v>0</v>
      </c>
      <c r="BF764" s="213">
        <f>IF(N764="snížená",J764,0)</f>
        <v>0</v>
      </c>
      <c r="BG764" s="213">
        <f>IF(N764="zákl. přenesená",J764,0)</f>
        <v>0</v>
      </c>
      <c r="BH764" s="213">
        <f>IF(N764="sníž. přenesená",J764,0)</f>
        <v>0</v>
      </c>
      <c r="BI764" s="213">
        <f>IF(N764="nulová",J764,0)</f>
        <v>0</v>
      </c>
      <c r="BJ764" s="18" t="s">
        <v>79</v>
      </c>
      <c r="BK764" s="213">
        <f>ROUND(I764*H764,2)</f>
        <v>0</v>
      </c>
      <c r="BL764" s="18" t="s">
        <v>249</v>
      </c>
      <c r="BM764" s="212" t="s">
        <v>1237</v>
      </c>
    </row>
    <row r="765" s="2" customFormat="1">
      <c r="A765" s="39"/>
      <c r="B765" s="40"/>
      <c r="C765" s="41"/>
      <c r="D765" s="214" t="s">
        <v>139</v>
      </c>
      <c r="E765" s="41"/>
      <c r="F765" s="215" t="s">
        <v>1238</v>
      </c>
      <c r="G765" s="41"/>
      <c r="H765" s="41"/>
      <c r="I765" s="216"/>
      <c r="J765" s="41"/>
      <c r="K765" s="41"/>
      <c r="L765" s="45"/>
      <c r="M765" s="217"/>
      <c r="N765" s="218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139</v>
      </c>
      <c r="AU765" s="18" t="s">
        <v>81</v>
      </c>
    </row>
    <row r="766" s="12" customFormat="1" ht="25.92" customHeight="1">
      <c r="A766" s="12"/>
      <c r="B766" s="185"/>
      <c r="C766" s="186"/>
      <c r="D766" s="187" t="s">
        <v>70</v>
      </c>
      <c r="E766" s="188" t="s">
        <v>355</v>
      </c>
      <c r="F766" s="188" t="s">
        <v>1239</v>
      </c>
      <c r="G766" s="186"/>
      <c r="H766" s="186"/>
      <c r="I766" s="189"/>
      <c r="J766" s="190">
        <f>BK766</f>
        <v>0</v>
      </c>
      <c r="K766" s="186"/>
      <c r="L766" s="191"/>
      <c r="M766" s="192"/>
      <c r="N766" s="193"/>
      <c r="O766" s="193"/>
      <c r="P766" s="194">
        <f>P767+P801</f>
        <v>0</v>
      </c>
      <c r="Q766" s="193"/>
      <c r="R766" s="194">
        <f>R767+R801</f>
        <v>1.5017</v>
      </c>
      <c r="S766" s="193"/>
      <c r="T766" s="195">
        <f>T767+T801</f>
        <v>0.048230000000000002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196" t="s">
        <v>143</v>
      </c>
      <c r="AT766" s="197" t="s">
        <v>70</v>
      </c>
      <c r="AU766" s="197" t="s">
        <v>71</v>
      </c>
      <c r="AY766" s="196" t="s">
        <v>126</v>
      </c>
      <c r="BK766" s="198">
        <f>BK767+BK801</f>
        <v>0</v>
      </c>
    </row>
    <row r="767" s="12" customFormat="1" ht="22.8" customHeight="1">
      <c r="A767" s="12"/>
      <c r="B767" s="185"/>
      <c r="C767" s="186"/>
      <c r="D767" s="187" t="s">
        <v>70</v>
      </c>
      <c r="E767" s="199" t="s">
        <v>1240</v>
      </c>
      <c r="F767" s="199" t="s">
        <v>1241</v>
      </c>
      <c r="G767" s="186"/>
      <c r="H767" s="186"/>
      <c r="I767" s="189"/>
      <c r="J767" s="200">
        <f>BK767</f>
        <v>0</v>
      </c>
      <c r="K767" s="186"/>
      <c r="L767" s="191"/>
      <c r="M767" s="192"/>
      <c r="N767" s="193"/>
      <c r="O767" s="193"/>
      <c r="P767" s="194">
        <f>SUM(P768:P800)</f>
        <v>0</v>
      </c>
      <c r="Q767" s="193"/>
      <c r="R767" s="194">
        <f>SUM(R768:R800)</f>
        <v>1.5017</v>
      </c>
      <c r="S767" s="193"/>
      <c r="T767" s="195">
        <f>SUM(T768:T800)</f>
        <v>0.048230000000000002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196" t="s">
        <v>143</v>
      </c>
      <c r="AT767" s="197" t="s">
        <v>70</v>
      </c>
      <c r="AU767" s="197" t="s">
        <v>79</v>
      </c>
      <c r="AY767" s="196" t="s">
        <v>126</v>
      </c>
      <c r="BK767" s="198">
        <f>SUM(BK768:BK800)</f>
        <v>0</v>
      </c>
    </row>
    <row r="768" s="2" customFormat="1" ht="24.15" customHeight="1">
      <c r="A768" s="39"/>
      <c r="B768" s="40"/>
      <c r="C768" s="201" t="s">
        <v>1242</v>
      </c>
      <c r="D768" s="201" t="s">
        <v>128</v>
      </c>
      <c r="E768" s="202" t="s">
        <v>1243</v>
      </c>
      <c r="F768" s="203" t="s">
        <v>1244</v>
      </c>
      <c r="G768" s="204" t="s">
        <v>252</v>
      </c>
      <c r="H768" s="205">
        <v>1.6000000000000001</v>
      </c>
      <c r="I768" s="206"/>
      <c r="J768" s="207">
        <f>ROUND(I768*H768,2)</f>
        <v>0</v>
      </c>
      <c r="K768" s="203" t="s">
        <v>19</v>
      </c>
      <c r="L768" s="45"/>
      <c r="M768" s="208" t="s">
        <v>19</v>
      </c>
      <c r="N768" s="209" t="s">
        <v>42</v>
      </c>
      <c r="O768" s="85"/>
      <c r="P768" s="210">
        <f>O768*H768</f>
        <v>0</v>
      </c>
      <c r="Q768" s="210">
        <v>0</v>
      </c>
      <c r="R768" s="210">
        <f>Q768*H768</f>
        <v>0</v>
      </c>
      <c r="S768" s="210">
        <v>0</v>
      </c>
      <c r="T768" s="211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12" t="s">
        <v>567</v>
      </c>
      <c r="AT768" s="212" t="s">
        <v>128</v>
      </c>
      <c r="AU768" s="212" t="s">
        <v>81</v>
      </c>
      <c r="AY768" s="18" t="s">
        <v>126</v>
      </c>
      <c r="BE768" s="213">
        <f>IF(N768="základní",J768,0)</f>
        <v>0</v>
      </c>
      <c r="BF768" s="213">
        <f>IF(N768="snížená",J768,0)</f>
        <v>0</v>
      </c>
      <c r="BG768" s="213">
        <f>IF(N768="zákl. přenesená",J768,0)</f>
        <v>0</v>
      </c>
      <c r="BH768" s="213">
        <f>IF(N768="sníž. přenesená",J768,0)</f>
        <v>0</v>
      </c>
      <c r="BI768" s="213">
        <f>IF(N768="nulová",J768,0)</f>
        <v>0</v>
      </c>
      <c r="BJ768" s="18" t="s">
        <v>79</v>
      </c>
      <c r="BK768" s="213">
        <f>ROUND(I768*H768,2)</f>
        <v>0</v>
      </c>
      <c r="BL768" s="18" t="s">
        <v>567</v>
      </c>
      <c r="BM768" s="212" t="s">
        <v>1245</v>
      </c>
    </row>
    <row r="769" s="2" customFormat="1" ht="24.15" customHeight="1">
      <c r="A769" s="39"/>
      <c r="B769" s="40"/>
      <c r="C769" s="201" t="s">
        <v>1246</v>
      </c>
      <c r="D769" s="201" t="s">
        <v>128</v>
      </c>
      <c r="E769" s="202" t="s">
        <v>1247</v>
      </c>
      <c r="F769" s="203" t="s">
        <v>1248</v>
      </c>
      <c r="G769" s="204" t="s">
        <v>242</v>
      </c>
      <c r="H769" s="205">
        <v>15</v>
      </c>
      <c r="I769" s="206"/>
      <c r="J769" s="207">
        <f>ROUND(I769*H769,2)</f>
        <v>0</v>
      </c>
      <c r="K769" s="203" t="s">
        <v>137</v>
      </c>
      <c r="L769" s="45"/>
      <c r="M769" s="208" t="s">
        <v>19</v>
      </c>
      <c r="N769" s="209" t="s">
        <v>42</v>
      </c>
      <c r="O769" s="85"/>
      <c r="P769" s="210">
        <f>O769*H769</f>
        <v>0</v>
      </c>
      <c r="Q769" s="210">
        <v>0</v>
      </c>
      <c r="R769" s="210">
        <f>Q769*H769</f>
        <v>0</v>
      </c>
      <c r="S769" s="210">
        <v>0</v>
      </c>
      <c r="T769" s="211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12" t="s">
        <v>567</v>
      </c>
      <c r="AT769" s="212" t="s">
        <v>128</v>
      </c>
      <c r="AU769" s="212" t="s">
        <v>81</v>
      </c>
      <c r="AY769" s="18" t="s">
        <v>126</v>
      </c>
      <c r="BE769" s="213">
        <f>IF(N769="základní",J769,0)</f>
        <v>0</v>
      </c>
      <c r="BF769" s="213">
        <f>IF(N769="snížená",J769,0)</f>
        <v>0</v>
      </c>
      <c r="BG769" s="213">
        <f>IF(N769="zákl. přenesená",J769,0)</f>
        <v>0</v>
      </c>
      <c r="BH769" s="213">
        <f>IF(N769="sníž. přenesená",J769,0)</f>
        <v>0</v>
      </c>
      <c r="BI769" s="213">
        <f>IF(N769="nulová",J769,0)</f>
        <v>0</v>
      </c>
      <c r="BJ769" s="18" t="s">
        <v>79</v>
      </c>
      <c r="BK769" s="213">
        <f>ROUND(I769*H769,2)</f>
        <v>0</v>
      </c>
      <c r="BL769" s="18" t="s">
        <v>567</v>
      </c>
      <c r="BM769" s="212" t="s">
        <v>1249</v>
      </c>
    </row>
    <row r="770" s="2" customFormat="1">
      <c r="A770" s="39"/>
      <c r="B770" s="40"/>
      <c r="C770" s="41"/>
      <c r="D770" s="214" t="s">
        <v>139</v>
      </c>
      <c r="E770" s="41"/>
      <c r="F770" s="215" t="s">
        <v>1250</v>
      </c>
      <c r="G770" s="41"/>
      <c r="H770" s="41"/>
      <c r="I770" s="216"/>
      <c r="J770" s="41"/>
      <c r="K770" s="41"/>
      <c r="L770" s="45"/>
      <c r="M770" s="217"/>
      <c r="N770" s="218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139</v>
      </c>
      <c r="AU770" s="18" t="s">
        <v>81</v>
      </c>
    </row>
    <row r="771" s="13" customFormat="1">
      <c r="A771" s="13"/>
      <c r="B771" s="219"/>
      <c r="C771" s="220"/>
      <c r="D771" s="221" t="s">
        <v>141</v>
      </c>
      <c r="E771" s="222" t="s">
        <v>19</v>
      </c>
      <c r="F771" s="223" t="s">
        <v>1251</v>
      </c>
      <c r="G771" s="220"/>
      <c r="H771" s="224">
        <v>15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0" t="s">
        <v>141</v>
      </c>
      <c r="AU771" s="230" t="s">
        <v>81</v>
      </c>
      <c r="AV771" s="13" t="s">
        <v>81</v>
      </c>
      <c r="AW771" s="13" t="s">
        <v>33</v>
      </c>
      <c r="AX771" s="13" t="s">
        <v>79</v>
      </c>
      <c r="AY771" s="230" t="s">
        <v>126</v>
      </c>
    </row>
    <row r="772" s="2" customFormat="1" ht="24.15" customHeight="1">
      <c r="A772" s="39"/>
      <c r="B772" s="40"/>
      <c r="C772" s="201" t="s">
        <v>1252</v>
      </c>
      <c r="D772" s="201" t="s">
        <v>128</v>
      </c>
      <c r="E772" s="202" t="s">
        <v>1253</v>
      </c>
      <c r="F772" s="203" t="s">
        <v>1254</v>
      </c>
      <c r="G772" s="204" t="s">
        <v>242</v>
      </c>
      <c r="H772" s="205">
        <v>3</v>
      </c>
      <c r="I772" s="206"/>
      <c r="J772" s="207">
        <f>ROUND(I772*H772,2)</f>
        <v>0</v>
      </c>
      <c r="K772" s="203" t="s">
        <v>137</v>
      </c>
      <c r="L772" s="45"/>
      <c r="M772" s="208" t="s">
        <v>19</v>
      </c>
      <c r="N772" s="209" t="s">
        <v>42</v>
      </c>
      <c r="O772" s="85"/>
      <c r="P772" s="210">
        <f>O772*H772</f>
        <v>0</v>
      </c>
      <c r="Q772" s="210">
        <v>0</v>
      </c>
      <c r="R772" s="210">
        <f>Q772*H772</f>
        <v>0</v>
      </c>
      <c r="S772" s="210">
        <v>0</v>
      </c>
      <c r="T772" s="21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12" t="s">
        <v>567</v>
      </c>
      <c r="AT772" s="212" t="s">
        <v>128</v>
      </c>
      <c r="AU772" s="212" t="s">
        <v>81</v>
      </c>
      <c r="AY772" s="18" t="s">
        <v>126</v>
      </c>
      <c r="BE772" s="213">
        <f>IF(N772="základní",J772,0)</f>
        <v>0</v>
      </c>
      <c r="BF772" s="213">
        <f>IF(N772="snížená",J772,0)</f>
        <v>0</v>
      </c>
      <c r="BG772" s="213">
        <f>IF(N772="zákl. přenesená",J772,0)</f>
        <v>0</v>
      </c>
      <c r="BH772" s="213">
        <f>IF(N772="sníž. přenesená",J772,0)</f>
        <v>0</v>
      </c>
      <c r="BI772" s="213">
        <f>IF(N772="nulová",J772,0)</f>
        <v>0</v>
      </c>
      <c r="BJ772" s="18" t="s">
        <v>79</v>
      </c>
      <c r="BK772" s="213">
        <f>ROUND(I772*H772,2)</f>
        <v>0</v>
      </c>
      <c r="BL772" s="18" t="s">
        <v>567</v>
      </c>
      <c r="BM772" s="212" t="s">
        <v>1255</v>
      </c>
    </row>
    <row r="773" s="2" customFormat="1">
      <c r="A773" s="39"/>
      <c r="B773" s="40"/>
      <c r="C773" s="41"/>
      <c r="D773" s="214" t="s">
        <v>139</v>
      </c>
      <c r="E773" s="41"/>
      <c r="F773" s="215" t="s">
        <v>1256</v>
      </c>
      <c r="G773" s="41"/>
      <c r="H773" s="41"/>
      <c r="I773" s="216"/>
      <c r="J773" s="41"/>
      <c r="K773" s="41"/>
      <c r="L773" s="45"/>
      <c r="M773" s="217"/>
      <c r="N773" s="218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139</v>
      </c>
      <c r="AU773" s="18" t="s">
        <v>81</v>
      </c>
    </row>
    <row r="774" s="14" customFormat="1">
      <c r="A774" s="14"/>
      <c r="B774" s="231"/>
      <c r="C774" s="232"/>
      <c r="D774" s="221" t="s">
        <v>141</v>
      </c>
      <c r="E774" s="233" t="s">
        <v>19</v>
      </c>
      <c r="F774" s="234" t="s">
        <v>1257</v>
      </c>
      <c r="G774" s="232"/>
      <c r="H774" s="233" t="s">
        <v>19</v>
      </c>
      <c r="I774" s="235"/>
      <c r="J774" s="232"/>
      <c r="K774" s="232"/>
      <c r="L774" s="236"/>
      <c r="M774" s="237"/>
      <c r="N774" s="238"/>
      <c r="O774" s="238"/>
      <c r="P774" s="238"/>
      <c r="Q774" s="238"/>
      <c r="R774" s="238"/>
      <c r="S774" s="238"/>
      <c r="T774" s="23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0" t="s">
        <v>141</v>
      </c>
      <c r="AU774" s="240" t="s">
        <v>81</v>
      </c>
      <c r="AV774" s="14" t="s">
        <v>79</v>
      </c>
      <c r="AW774" s="14" t="s">
        <v>33</v>
      </c>
      <c r="AX774" s="14" t="s">
        <v>71</v>
      </c>
      <c r="AY774" s="240" t="s">
        <v>126</v>
      </c>
    </row>
    <row r="775" s="13" customFormat="1">
      <c r="A775" s="13"/>
      <c r="B775" s="219"/>
      <c r="C775" s="220"/>
      <c r="D775" s="221" t="s">
        <v>141</v>
      </c>
      <c r="E775" s="222" t="s">
        <v>19</v>
      </c>
      <c r="F775" s="223" t="s">
        <v>143</v>
      </c>
      <c r="G775" s="220"/>
      <c r="H775" s="224">
        <v>3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0" t="s">
        <v>141</v>
      </c>
      <c r="AU775" s="230" t="s">
        <v>81</v>
      </c>
      <c r="AV775" s="13" t="s">
        <v>81</v>
      </c>
      <c r="AW775" s="13" t="s">
        <v>33</v>
      </c>
      <c r="AX775" s="13" t="s">
        <v>79</v>
      </c>
      <c r="AY775" s="230" t="s">
        <v>126</v>
      </c>
    </row>
    <row r="776" s="2" customFormat="1" ht="44.25" customHeight="1">
      <c r="A776" s="39"/>
      <c r="B776" s="40"/>
      <c r="C776" s="201" t="s">
        <v>1258</v>
      </c>
      <c r="D776" s="201" t="s">
        <v>128</v>
      </c>
      <c r="E776" s="202" t="s">
        <v>1259</v>
      </c>
      <c r="F776" s="203" t="s">
        <v>1260</v>
      </c>
      <c r="G776" s="204" t="s">
        <v>252</v>
      </c>
      <c r="H776" s="205">
        <v>34.5</v>
      </c>
      <c r="I776" s="206"/>
      <c r="J776" s="207">
        <f>ROUND(I776*H776,2)</f>
        <v>0</v>
      </c>
      <c r="K776" s="203" t="s">
        <v>137</v>
      </c>
      <c r="L776" s="45"/>
      <c r="M776" s="208" t="s">
        <v>19</v>
      </c>
      <c r="N776" s="209" t="s">
        <v>42</v>
      </c>
      <c r="O776" s="85"/>
      <c r="P776" s="210">
        <f>O776*H776</f>
        <v>0</v>
      </c>
      <c r="Q776" s="210">
        <v>0</v>
      </c>
      <c r="R776" s="210">
        <f>Q776*H776</f>
        <v>0</v>
      </c>
      <c r="S776" s="210">
        <v>0</v>
      </c>
      <c r="T776" s="211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12" t="s">
        <v>567</v>
      </c>
      <c r="AT776" s="212" t="s">
        <v>128</v>
      </c>
      <c r="AU776" s="212" t="s">
        <v>81</v>
      </c>
      <c r="AY776" s="18" t="s">
        <v>126</v>
      </c>
      <c r="BE776" s="213">
        <f>IF(N776="základní",J776,0)</f>
        <v>0</v>
      </c>
      <c r="BF776" s="213">
        <f>IF(N776="snížená",J776,0)</f>
        <v>0</v>
      </c>
      <c r="BG776" s="213">
        <f>IF(N776="zákl. přenesená",J776,0)</f>
        <v>0</v>
      </c>
      <c r="BH776" s="213">
        <f>IF(N776="sníž. přenesená",J776,0)</f>
        <v>0</v>
      </c>
      <c r="BI776" s="213">
        <f>IF(N776="nulová",J776,0)</f>
        <v>0</v>
      </c>
      <c r="BJ776" s="18" t="s">
        <v>79</v>
      </c>
      <c r="BK776" s="213">
        <f>ROUND(I776*H776,2)</f>
        <v>0</v>
      </c>
      <c r="BL776" s="18" t="s">
        <v>567</v>
      </c>
      <c r="BM776" s="212" t="s">
        <v>1261</v>
      </c>
    </row>
    <row r="777" s="2" customFormat="1">
      <c r="A777" s="39"/>
      <c r="B777" s="40"/>
      <c r="C777" s="41"/>
      <c r="D777" s="214" t="s">
        <v>139</v>
      </c>
      <c r="E777" s="41"/>
      <c r="F777" s="215" t="s">
        <v>1262</v>
      </c>
      <c r="G777" s="41"/>
      <c r="H777" s="41"/>
      <c r="I777" s="216"/>
      <c r="J777" s="41"/>
      <c r="K777" s="41"/>
      <c r="L777" s="45"/>
      <c r="M777" s="217"/>
      <c r="N777" s="218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139</v>
      </c>
      <c r="AU777" s="18" t="s">
        <v>81</v>
      </c>
    </row>
    <row r="778" s="13" customFormat="1">
      <c r="A778" s="13"/>
      <c r="B778" s="219"/>
      <c r="C778" s="220"/>
      <c r="D778" s="221" t="s">
        <v>141</v>
      </c>
      <c r="E778" s="222" t="s">
        <v>19</v>
      </c>
      <c r="F778" s="223" t="s">
        <v>1263</v>
      </c>
      <c r="G778" s="220"/>
      <c r="H778" s="224">
        <v>34.5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0" t="s">
        <v>141</v>
      </c>
      <c r="AU778" s="230" t="s">
        <v>81</v>
      </c>
      <c r="AV778" s="13" t="s">
        <v>81</v>
      </c>
      <c r="AW778" s="13" t="s">
        <v>33</v>
      </c>
      <c r="AX778" s="13" t="s">
        <v>79</v>
      </c>
      <c r="AY778" s="230" t="s">
        <v>126</v>
      </c>
    </row>
    <row r="779" s="2" customFormat="1" ht="49.05" customHeight="1">
      <c r="A779" s="39"/>
      <c r="B779" s="40"/>
      <c r="C779" s="201" t="s">
        <v>1264</v>
      </c>
      <c r="D779" s="201" t="s">
        <v>128</v>
      </c>
      <c r="E779" s="202" t="s">
        <v>1265</v>
      </c>
      <c r="F779" s="203" t="s">
        <v>1266</v>
      </c>
      <c r="G779" s="204" t="s">
        <v>252</v>
      </c>
      <c r="H779" s="205">
        <v>34.5</v>
      </c>
      <c r="I779" s="206"/>
      <c r="J779" s="207">
        <f>ROUND(I779*H779,2)</f>
        <v>0</v>
      </c>
      <c r="K779" s="203" t="s">
        <v>137</v>
      </c>
      <c r="L779" s="45"/>
      <c r="M779" s="208" t="s">
        <v>19</v>
      </c>
      <c r="N779" s="209" t="s">
        <v>42</v>
      </c>
      <c r="O779" s="85"/>
      <c r="P779" s="210">
        <f>O779*H779</f>
        <v>0</v>
      </c>
      <c r="Q779" s="210">
        <v>0</v>
      </c>
      <c r="R779" s="210">
        <f>Q779*H779</f>
        <v>0</v>
      </c>
      <c r="S779" s="210">
        <v>0.0013400000000000001</v>
      </c>
      <c r="T779" s="211">
        <f>S779*H779</f>
        <v>0.04623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12" t="s">
        <v>567</v>
      </c>
      <c r="AT779" s="212" t="s">
        <v>128</v>
      </c>
      <c r="AU779" s="212" t="s">
        <v>81</v>
      </c>
      <c r="AY779" s="18" t="s">
        <v>126</v>
      </c>
      <c r="BE779" s="213">
        <f>IF(N779="základní",J779,0)</f>
        <v>0</v>
      </c>
      <c r="BF779" s="213">
        <f>IF(N779="snížená",J779,0)</f>
        <v>0</v>
      </c>
      <c r="BG779" s="213">
        <f>IF(N779="zákl. přenesená",J779,0)</f>
        <v>0</v>
      </c>
      <c r="BH779" s="213">
        <f>IF(N779="sníž. přenesená",J779,0)</f>
        <v>0</v>
      </c>
      <c r="BI779" s="213">
        <f>IF(N779="nulová",J779,0)</f>
        <v>0</v>
      </c>
      <c r="BJ779" s="18" t="s">
        <v>79</v>
      </c>
      <c r="BK779" s="213">
        <f>ROUND(I779*H779,2)</f>
        <v>0</v>
      </c>
      <c r="BL779" s="18" t="s">
        <v>567</v>
      </c>
      <c r="BM779" s="212" t="s">
        <v>1267</v>
      </c>
    </row>
    <row r="780" s="2" customFormat="1">
      <c r="A780" s="39"/>
      <c r="B780" s="40"/>
      <c r="C780" s="41"/>
      <c r="D780" s="214" t="s">
        <v>139</v>
      </c>
      <c r="E780" s="41"/>
      <c r="F780" s="215" t="s">
        <v>1268</v>
      </c>
      <c r="G780" s="41"/>
      <c r="H780" s="41"/>
      <c r="I780" s="216"/>
      <c r="J780" s="41"/>
      <c r="K780" s="41"/>
      <c r="L780" s="45"/>
      <c r="M780" s="217"/>
      <c r="N780" s="218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139</v>
      </c>
      <c r="AU780" s="18" t="s">
        <v>81</v>
      </c>
    </row>
    <row r="781" s="14" customFormat="1">
      <c r="A781" s="14"/>
      <c r="B781" s="231"/>
      <c r="C781" s="232"/>
      <c r="D781" s="221" t="s">
        <v>141</v>
      </c>
      <c r="E781" s="233" t="s">
        <v>19</v>
      </c>
      <c r="F781" s="234" t="s">
        <v>1269</v>
      </c>
      <c r="G781" s="232"/>
      <c r="H781" s="233" t="s">
        <v>19</v>
      </c>
      <c r="I781" s="235"/>
      <c r="J781" s="232"/>
      <c r="K781" s="232"/>
      <c r="L781" s="236"/>
      <c r="M781" s="237"/>
      <c r="N781" s="238"/>
      <c r="O781" s="238"/>
      <c r="P781" s="238"/>
      <c r="Q781" s="238"/>
      <c r="R781" s="238"/>
      <c r="S781" s="238"/>
      <c r="T781" s="23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0" t="s">
        <v>141</v>
      </c>
      <c r="AU781" s="240" t="s">
        <v>81</v>
      </c>
      <c r="AV781" s="14" t="s">
        <v>79</v>
      </c>
      <c r="AW781" s="14" t="s">
        <v>33</v>
      </c>
      <c r="AX781" s="14" t="s">
        <v>71</v>
      </c>
      <c r="AY781" s="240" t="s">
        <v>126</v>
      </c>
    </row>
    <row r="782" s="13" customFormat="1">
      <c r="A782" s="13"/>
      <c r="B782" s="219"/>
      <c r="C782" s="220"/>
      <c r="D782" s="221" t="s">
        <v>141</v>
      </c>
      <c r="E782" s="222" t="s">
        <v>19</v>
      </c>
      <c r="F782" s="223" t="s">
        <v>1263</v>
      </c>
      <c r="G782" s="220"/>
      <c r="H782" s="224">
        <v>34.5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0" t="s">
        <v>141</v>
      </c>
      <c r="AU782" s="230" t="s">
        <v>81</v>
      </c>
      <c r="AV782" s="13" t="s">
        <v>81</v>
      </c>
      <c r="AW782" s="13" t="s">
        <v>33</v>
      </c>
      <c r="AX782" s="13" t="s">
        <v>79</v>
      </c>
      <c r="AY782" s="230" t="s">
        <v>126</v>
      </c>
    </row>
    <row r="783" s="2" customFormat="1" ht="21.75" customHeight="1">
      <c r="A783" s="39"/>
      <c r="B783" s="40"/>
      <c r="C783" s="201" t="s">
        <v>1270</v>
      </c>
      <c r="D783" s="201" t="s">
        <v>128</v>
      </c>
      <c r="E783" s="202" t="s">
        <v>1271</v>
      </c>
      <c r="F783" s="203" t="s">
        <v>1272</v>
      </c>
      <c r="G783" s="204" t="s">
        <v>242</v>
      </c>
      <c r="H783" s="205">
        <v>1</v>
      </c>
      <c r="I783" s="206"/>
      <c r="J783" s="207">
        <f>ROUND(I783*H783,2)</f>
        <v>0</v>
      </c>
      <c r="K783" s="203" t="s">
        <v>137</v>
      </c>
      <c r="L783" s="45"/>
      <c r="M783" s="208" t="s">
        <v>19</v>
      </c>
      <c r="N783" s="209" t="s">
        <v>42</v>
      </c>
      <c r="O783" s="85"/>
      <c r="P783" s="210">
        <f>O783*H783</f>
        <v>0</v>
      </c>
      <c r="Q783" s="210">
        <v>0</v>
      </c>
      <c r="R783" s="210">
        <f>Q783*H783</f>
        <v>0</v>
      </c>
      <c r="S783" s="210">
        <v>0.002</v>
      </c>
      <c r="T783" s="211">
        <f>S783*H783</f>
        <v>0.002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2" t="s">
        <v>249</v>
      </c>
      <c r="AT783" s="212" t="s">
        <v>128</v>
      </c>
      <c r="AU783" s="212" t="s">
        <v>81</v>
      </c>
      <c r="AY783" s="18" t="s">
        <v>126</v>
      </c>
      <c r="BE783" s="213">
        <f>IF(N783="základní",J783,0)</f>
        <v>0</v>
      </c>
      <c r="BF783" s="213">
        <f>IF(N783="snížená",J783,0)</f>
        <v>0</v>
      </c>
      <c r="BG783" s="213">
        <f>IF(N783="zákl. přenesená",J783,0)</f>
        <v>0</v>
      </c>
      <c r="BH783" s="213">
        <f>IF(N783="sníž. přenesená",J783,0)</f>
        <v>0</v>
      </c>
      <c r="BI783" s="213">
        <f>IF(N783="nulová",J783,0)</f>
        <v>0</v>
      </c>
      <c r="BJ783" s="18" t="s">
        <v>79</v>
      </c>
      <c r="BK783" s="213">
        <f>ROUND(I783*H783,2)</f>
        <v>0</v>
      </c>
      <c r="BL783" s="18" t="s">
        <v>249</v>
      </c>
      <c r="BM783" s="212" t="s">
        <v>1273</v>
      </c>
    </row>
    <row r="784" s="2" customFormat="1">
      <c r="A784" s="39"/>
      <c r="B784" s="40"/>
      <c r="C784" s="41"/>
      <c r="D784" s="214" t="s">
        <v>139</v>
      </c>
      <c r="E784" s="41"/>
      <c r="F784" s="215" t="s">
        <v>1274</v>
      </c>
      <c r="G784" s="41"/>
      <c r="H784" s="41"/>
      <c r="I784" s="216"/>
      <c r="J784" s="41"/>
      <c r="K784" s="41"/>
      <c r="L784" s="45"/>
      <c r="M784" s="217"/>
      <c r="N784" s="218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139</v>
      </c>
      <c r="AU784" s="18" t="s">
        <v>81</v>
      </c>
    </row>
    <row r="785" s="2" customFormat="1" ht="24.15" customHeight="1">
      <c r="A785" s="39"/>
      <c r="B785" s="40"/>
      <c r="C785" s="201" t="s">
        <v>1275</v>
      </c>
      <c r="D785" s="201" t="s">
        <v>128</v>
      </c>
      <c r="E785" s="202" t="s">
        <v>1276</v>
      </c>
      <c r="F785" s="203" t="s">
        <v>1277</v>
      </c>
      <c r="G785" s="204" t="s">
        <v>242</v>
      </c>
      <c r="H785" s="205">
        <v>1</v>
      </c>
      <c r="I785" s="206"/>
      <c r="J785" s="207">
        <f>ROUND(I785*H785,2)</f>
        <v>0</v>
      </c>
      <c r="K785" s="203" t="s">
        <v>137</v>
      </c>
      <c r="L785" s="45"/>
      <c r="M785" s="208" t="s">
        <v>19</v>
      </c>
      <c r="N785" s="209" t="s">
        <v>42</v>
      </c>
      <c r="O785" s="85"/>
      <c r="P785" s="210">
        <f>O785*H785</f>
        <v>0</v>
      </c>
      <c r="Q785" s="210">
        <v>0</v>
      </c>
      <c r="R785" s="210">
        <f>Q785*H785</f>
        <v>0</v>
      </c>
      <c r="S785" s="210">
        <v>0</v>
      </c>
      <c r="T785" s="211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12" t="s">
        <v>249</v>
      </c>
      <c r="AT785" s="212" t="s">
        <v>128</v>
      </c>
      <c r="AU785" s="212" t="s">
        <v>81</v>
      </c>
      <c r="AY785" s="18" t="s">
        <v>126</v>
      </c>
      <c r="BE785" s="213">
        <f>IF(N785="základní",J785,0)</f>
        <v>0</v>
      </c>
      <c r="BF785" s="213">
        <f>IF(N785="snížená",J785,0)</f>
        <v>0</v>
      </c>
      <c r="BG785" s="213">
        <f>IF(N785="zákl. přenesená",J785,0)</f>
        <v>0</v>
      </c>
      <c r="BH785" s="213">
        <f>IF(N785="sníž. přenesená",J785,0)</f>
        <v>0</v>
      </c>
      <c r="BI785" s="213">
        <f>IF(N785="nulová",J785,0)</f>
        <v>0</v>
      </c>
      <c r="BJ785" s="18" t="s">
        <v>79</v>
      </c>
      <c r="BK785" s="213">
        <f>ROUND(I785*H785,2)</f>
        <v>0</v>
      </c>
      <c r="BL785" s="18" t="s">
        <v>249</v>
      </c>
      <c r="BM785" s="212" t="s">
        <v>1278</v>
      </c>
    </row>
    <row r="786" s="2" customFormat="1">
      <c r="A786" s="39"/>
      <c r="B786" s="40"/>
      <c r="C786" s="41"/>
      <c r="D786" s="214" t="s">
        <v>139</v>
      </c>
      <c r="E786" s="41"/>
      <c r="F786" s="215" t="s">
        <v>1279</v>
      </c>
      <c r="G786" s="41"/>
      <c r="H786" s="41"/>
      <c r="I786" s="216"/>
      <c r="J786" s="41"/>
      <c r="K786" s="41"/>
      <c r="L786" s="45"/>
      <c r="M786" s="217"/>
      <c r="N786" s="218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139</v>
      </c>
      <c r="AU786" s="18" t="s">
        <v>81</v>
      </c>
    </row>
    <row r="787" s="14" customFormat="1">
      <c r="A787" s="14"/>
      <c r="B787" s="231"/>
      <c r="C787" s="232"/>
      <c r="D787" s="221" t="s">
        <v>141</v>
      </c>
      <c r="E787" s="233" t="s">
        <v>19</v>
      </c>
      <c r="F787" s="234" t="s">
        <v>1280</v>
      </c>
      <c r="G787" s="232"/>
      <c r="H787" s="233" t="s">
        <v>19</v>
      </c>
      <c r="I787" s="235"/>
      <c r="J787" s="232"/>
      <c r="K787" s="232"/>
      <c r="L787" s="236"/>
      <c r="M787" s="237"/>
      <c r="N787" s="238"/>
      <c r="O787" s="238"/>
      <c r="P787" s="238"/>
      <c r="Q787" s="238"/>
      <c r="R787" s="238"/>
      <c r="S787" s="238"/>
      <c r="T787" s="23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0" t="s">
        <v>141</v>
      </c>
      <c r="AU787" s="240" t="s">
        <v>81</v>
      </c>
      <c r="AV787" s="14" t="s">
        <v>79</v>
      </c>
      <c r="AW787" s="14" t="s">
        <v>33</v>
      </c>
      <c r="AX787" s="14" t="s">
        <v>71</v>
      </c>
      <c r="AY787" s="240" t="s">
        <v>126</v>
      </c>
    </row>
    <row r="788" s="13" customFormat="1">
      <c r="A788" s="13"/>
      <c r="B788" s="219"/>
      <c r="C788" s="220"/>
      <c r="D788" s="221" t="s">
        <v>141</v>
      </c>
      <c r="E788" s="222" t="s">
        <v>19</v>
      </c>
      <c r="F788" s="223" t="s">
        <v>79</v>
      </c>
      <c r="G788" s="220"/>
      <c r="H788" s="224">
        <v>1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0" t="s">
        <v>141</v>
      </c>
      <c r="AU788" s="230" t="s">
        <v>81</v>
      </c>
      <c r="AV788" s="13" t="s">
        <v>81</v>
      </c>
      <c r="AW788" s="13" t="s">
        <v>33</v>
      </c>
      <c r="AX788" s="13" t="s">
        <v>79</v>
      </c>
      <c r="AY788" s="230" t="s">
        <v>126</v>
      </c>
    </row>
    <row r="789" s="2" customFormat="1" ht="24.15" customHeight="1">
      <c r="A789" s="39"/>
      <c r="B789" s="40"/>
      <c r="C789" s="253" t="s">
        <v>1281</v>
      </c>
      <c r="D789" s="253" t="s">
        <v>355</v>
      </c>
      <c r="E789" s="254" t="s">
        <v>1282</v>
      </c>
      <c r="F789" s="255" t="s">
        <v>1283</v>
      </c>
      <c r="G789" s="256" t="s">
        <v>242</v>
      </c>
      <c r="H789" s="257">
        <v>1</v>
      </c>
      <c r="I789" s="258"/>
      <c r="J789" s="259">
        <f>ROUND(I789*H789,2)</f>
        <v>0</v>
      </c>
      <c r="K789" s="255" t="s">
        <v>137</v>
      </c>
      <c r="L789" s="260"/>
      <c r="M789" s="261" t="s">
        <v>19</v>
      </c>
      <c r="N789" s="262" t="s">
        <v>42</v>
      </c>
      <c r="O789" s="85"/>
      <c r="P789" s="210">
        <f>O789*H789</f>
        <v>0</v>
      </c>
      <c r="Q789" s="210">
        <v>0.0025000000000000001</v>
      </c>
      <c r="R789" s="210">
        <f>Q789*H789</f>
        <v>0.0025000000000000001</v>
      </c>
      <c r="S789" s="210">
        <v>0</v>
      </c>
      <c r="T789" s="21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12" t="s">
        <v>354</v>
      </c>
      <c r="AT789" s="212" t="s">
        <v>355</v>
      </c>
      <c r="AU789" s="212" t="s">
        <v>81</v>
      </c>
      <c r="AY789" s="18" t="s">
        <v>126</v>
      </c>
      <c r="BE789" s="213">
        <f>IF(N789="základní",J789,0)</f>
        <v>0</v>
      </c>
      <c r="BF789" s="213">
        <f>IF(N789="snížená",J789,0)</f>
        <v>0</v>
      </c>
      <c r="BG789" s="213">
        <f>IF(N789="zákl. přenesená",J789,0)</f>
        <v>0</v>
      </c>
      <c r="BH789" s="213">
        <f>IF(N789="sníž. přenesená",J789,0)</f>
        <v>0</v>
      </c>
      <c r="BI789" s="213">
        <f>IF(N789="nulová",J789,0)</f>
        <v>0</v>
      </c>
      <c r="BJ789" s="18" t="s">
        <v>79</v>
      </c>
      <c r="BK789" s="213">
        <f>ROUND(I789*H789,2)</f>
        <v>0</v>
      </c>
      <c r="BL789" s="18" t="s">
        <v>249</v>
      </c>
      <c r="BM789" s="212" t="s">
        <v>1284</v>
      </c>
    </row>
    <row r="790" s="2" customFormat="1" ht="55.5" customHeight="1">
      <c r="A790" s="39"/>
      <c r="B790" s="40"/>
      <c r="C790" s="201" t="s">
        <v>1285</v>
      </c>
      <c r="D790" s="201" t="s">
        <v>128</v>
      </c>
      <c r="E790" s="202" t="s">
        <v>1286</v>
      </c>
      <c r="F790" s="203" t="s">
        <v>1287</v>
      </c>
      <c r="G790" s="204" t="s">
        <v>146</v>
      </c>
      <c r="H790" s="205">
        <v>1</v>
      </c>
      <c r="I790" s="206"/>
      <c r="J790" s="207">
        <f>ROUND(I790*H790,2)</f>
        <v>0</v>
      </c>
      <c r="K790" s="203" t="s">
        <v>19</v>
      </c>
      <c r="L790" s="45"/>
      <c r="M790" s="208" t="s">
        <v>19</v>
      </c>
      <c r="N790" s="209" t="s">
        <v>42</v>
      </c>
      <c r="O790" s="85"/>
      <c r="P790" s="210">
        <f>O790*H790</f>
        <v>0</v>
      </c>
      <c r="Q790" s="210">
        <v>0</v>
      </c>
      <c r="R790" s="210">
        <f>Q790*H790</f>
        <v>0</v>
      </c>
      <c r="S790" s="210">
        <v>0</v>
      </c>
      <c r="T790" s="211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12" t="s">
        <v>567</v>
      </c>
      <c r="AT790" s="212" t="s">
        <v>128</v>
      </c>
      <c r="AU790" s="212" t="s">
        <v>81</v>
      </c>
      <c r="AY790" s="18" t="s">
        <v>126</v>
      </c>
      <c r="BE790" s="213">
        <f>IF(N790="základní",J790,0)</f>
        <v>0</v>
      </c>
      <c r="BF790" s="213">
        <f>IF(N790="snížená",J790,0)</f>
        <v>0</v>
      </c>
      <c r="BG790" s="213">
        <f>IF(N790="zákl. přenesená",J790,0)</f>
        <v>0</v>
      </c>
      <c r="BH790" s="213">
        <f>IF(N790="sníž. přenesená",J790,0)</f>
        <v>0</v>
      </c>
      <c r="BI790" s="213">
        <f>IF(N790="nulová",J790,0)</f>
        <v>0</v>
      </c>
      <c r="BJ790" s="18" t="s">
        <v>79</v>
      </c>
      <c r="BK790" s="213">
        <f>ROUND(I790*H790,2)</f>
        <v>0</v>
      </c>
      <c r="BL790" s="18" t="s">
        <v>567</v>
      </c>
      <c r="BM790" s="212" t="s">
        <v>1288</v>
      </c>
    </row>
    <row r="791" s="2" customFormat="1" ht="33" customHeight="1">
      <c r="A791" s="39"/>
      <c r="B791" s="40"/>
      <c r="C791" s="201" t="s">
        <v>1289</v>
      </c>
      <c r="D791" s="201" t="s">
        <v>128</v>
      </c>
      <c r="E791" s="202" t="s">
        <v>1290</v>
      </c>
      <c r="F791" s="203" t="s">
        <v>1291</v>
      </c>
      <c r="G791" s="204" t="s">
        <v>242</v>
      </c>
      <c r="H791" s="205">
        <v>1</v>
      </c>
      <c r="I791" s="206"/>
      <c r="J791" s="207">
        <f>ROUND(I791*H791,2)</f>
        <v>0</v>
      </c>
      <c r="K791" s="203" t="s">
        <v>137</v>
      </c>
      <c r="L791" s="45"/>
      <c r="M791" s="208" t="s">
        <v>19</v>
      </c>
      <c r="N791" s="209" t="s">
        <v>42</v>
      </c>
      <c r="O791" s="85"/>
      <c r="P791" s="210">
        <f>O791*H791</f>
        <v>0</v>
      </c>
      <c r="Q791" s="210">
        <v>0</v>
      </c>
      <c r="R791" s="210">
        <f>Q791*H791</f>
        <v>0</v>
      </c>
      <c r="S791" s="210">
        <v>0</v>
      </c>
      <c r="T791" s="211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2" t="s">
        <v>567</v>
      </c>
      <c r="AT791" s="212" t="s">
        <v>128</v>
      </c>
      <c r="AU791" s="212" t="s">
        <v>81</v>
      </c>
      <c r="AY791" s="18" t="s">
        <v>126</v>
      </c>
      <c r="BE791" s="213">
        <f>IF(N791="základní",J791,0)</f>
        <v>0</v>
      </c>
      <c r="BF791" s="213">
        <f>IF(N791="snížená",J791,0)</f>
        <v>0</v>
      </c>
      <c r="BG791" s="213">
        <f>IF(N791="zákl. přenesená",J791,0)</f>
        <v>0</v>
      </c>
      <c r="BH791" s="213">
        <f>IF(N791="sníž. přenesená",J791,0)</f>
        <v>0</v>
      </c>
      <c r="BI791" s="213">
        <f>IF(N791="nulová",J791,0)</f>
        <v>0</v>
      </c>
      <c r="BJ791" s="18" t="s">
        <v>79</v>
      </c>
      <c r="BK791" s="213">
        <f>ROUND(I791*H791,2)</f>
        <v>0</v>
      </c>
      <c r="BL791" s="18" t="s">
        <v>567</v>
      </c>
      <c r="BM791" s="212" t="s">
        <v>1292</v>
      </c>
    </row>
    <row r="792" s="2" customFormat="1">
      <c r="A792" s="39"/>
      <c r="B792" s="40"/>
      <c r="C792" s="41"/>
      <c r="D792" s="214" t="s">
        <v>139</v>
      </c>
      <c r="E792" s="41"/>
      <c r="F792" s="215" t="s">
        <v>1293</v>
      </c>
      <c r="G792" s="41"/>
      <c r="H792" s="41"/>
      <c r="I792" s="216"/>
      <c r="J792" s="41"/>
      <c r="K792" s="41"/>
      <c r="L792" s="45"/>
      <c r="M792" s="217"/>
      <c r="N792" s="218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139</v>
      </c>
      <c r="AU792" s="18" t="s">
        <v>81</v>
      </c>
    </row>
    <row r="793" s="2" customFormat="1" ht="24.15" customHeight="1">
      <c r="A793" s="39"/>
      <c r="B793" s="40"/>
      <c r="C793" s="253" t="s">
        <v>1294</v>
      </c>
      <c r="D793" s="253" t="s">
        <v>355</v>
      </c>
      <c r="E793" s="254" t="s">
        <v>1295</v>
      </c>
      <c r="F793" s="255" t="s">
        <v>1296</v>
      </c>
      <c r="G793" s="256" t="s">
        <v>242</v>
      </c>
      <c r="H793" s="257">
        <v>1</v>
      </c>
      <c r="I793" s="258"/>
      <c r="J793" s="259">
        <f>ROUND(I793*H793,2)</f>
        <v>0</v>
      </c>
      <c r="K793" s="255" t="s">
        <v>137</v>
      </c>
      <c r="L793" s="260"/>
      <c r="M793" s="261" t="s">
        <v>19</v>
      </c>
      <c r="N793" s="262" t="s">
        <v>42</v>
      </c>
      <c r="O793" s="85"/>
      <c r="P793" s="210">
        <f>O793*H793</f>
        <v>0</v>
      </c>
      <c r="Q793" s="210">
        <v>0.0022000000000000001</v>
      </c>
      <c r="R793" s="210">
        <f>Q793*H793</f>
        <v>0.0022000000000000001</v>
      </c>
      <c r="S793" s="210">
        <v>0</v>
      </c>
      <c r="T793" s="21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12" t="s">
        <v>928</v>
      </c>
      <c r="AT793" s="212" t="s">
        <v>355</v>
      </c>
      <c r="AU793" s="212" t="s">
        <v>81</v>
      </c>
      <c r="AY793" s="18" t="s">
        <v>126</v>
      </c>
      <c r="BE793" s="213">
        <f>IF(N793="základní",J793,0)</f>
        <v>0</v>
      </c>
      <c r="BF793" s="213">
        <f>IF(N793="snížená",J793,0)</f>
        <v>0</v>
      </c>
      <c r="BG793" s="213">
        <f>IF(N793="zákl. přenesená",J793,0)</f>
        <v>0</v>
      </c>
      <c r="BH793" s="213">
        <f>IF(N793="sníž. přenesená",J793,0)</f>
        <v>0</v>
      </c>
      <c r="BI793" s="213">
        <f>IF(N793="nulová",J793,0)</f>
        <v>0</v>
      </c>
      <c r="BJ793" s="18" t="s">
        <v>79</v>
      </c>
      <c r="BK793" s="213">
        <f>ROUND(I793*H793,2)</f>
        <v>0</v>
      </c>
      <c r="BL793" s="18" t="s">
        <v>928</v>
      </c>
      <c r="BM793" s="212" t="s">
        <v>1297</v>
      </c>
    </row>
    <row r="794" s="2" customFormat="1" ht="24.15" customHeight="1">
      <c r="A794" s="39"/>
      <c r="B794" s="40"/>
      <c r="C794" s="201" t="s">
        <v>1298</v>
      </c>
      <c r="D794" s="201" t="s">
        <v>128</v>
      </c>
      <c r="E794" s="202" t="s">
        <v>1299</v>
      </c>
      <c r="F794" s="203" t="s">
        <v>1300</v>
      </c>
      <c r="G794" s="204" t="s">
        <v>242</v>
      </c>
      <c r="H794" s="205">
        <v>3</v>
      </c>
      <c r="I794" s="206"/>
      <c r="J794" s="207">
        <f>ROUND(I794*H794,2)</f>
        <v>0</v>
      </c>
      <c r="K794" s="203" t="s">
        <v>137</v>
      </c>
      <c r="L794" s="45"/>
      <c r="M794" s="208" t="s">
        <v>19</v>
      </c>
      <c r="N794" s="209" t="s">
        <v>42</v>
      </c>
      <c r="O794" s="85"/>
      <c r="P794" s="210">
        <f>O794*H794</f>
        <v>0</v>
      </c>
      <c r="Q794" s="210">
        <v>0</v>
      </c>
      <c r="R794" s="210">
        <f>Q794*H794</f>
        <v>0</v>
      </c>
      <c r="S794" s="210">
        <v>0</v>
      </c>
      <c r="T794" s="21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12" t="s">
        <v>567</v>
      </c>
      <c r="AT794" s="212" t="s">
        <v>128</v>
      </c>
      <c r="AU794" s="212" t="s">
        <v>81</v>
      </c>
      <c r="AY794" s="18" t="s">
        <v>126</v>
      </c>
      <c r="BE794" s="213">
        <f>IF(N794="základní",J794,0)</f>
        <v>0</v>
      </c>
      <c r="BF794" s="213">
        <f>IF(N794="snížená",J794,0)</f>
        <v>0</v>
      </c>
      <c r="BG794" s="213">
        <f>IF(N794="zákl. přenesená",J794,0)</f>
        <v>0</v>
      </c>
      <c r="BH794" s="213">
        <f>IF(N794="sníž. přenesená",J794,0)</f>
        <v>0</v>
      </c>
      <c r="BI794" s="213">
        <f>IF(N794="nulová",J794,0)</f>
        <v>0</v>
      </c>
      <c r="BJ794" s="18" t="s">
        <v>79</v>
      </c>
      <c r="BK794" s="213">
        <f>ROUND(I794*H794,2)</f>
        <v>0</v>
      </c>
      <c r="BL794" s="18" t="s">
        <v>567</v>
      </c>
      <c r="BM794" s="212" t="s">
        <v>1301</v>
      </c>
    </row>
    <row r="795" s="2" customFormat="1">
      <c r="A795" s="39"/>
      <c r="B795" s="40"/>
      <c r="C795" s="41"/>
      <c r="D795" s="214" t="s">
        <v>139</v>
      </c>
      <c r="E795" s="41"/>
      <c r="F795" s="215" t="s">
        <v>1302</v>
      </c>
      <c r="G795" s="41"/>
      <c r="H795" s="41"/>
      <c r="I795" s="216"/>
      <c r="J795" s="41"/>
      <c r="K795" s="41"/>
      <c r="L795" s="45"/>
      <c r="M795" s="217"/>
      <c r="N795" s="218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139</v>
      </c>
      <c r="AU795" s="18" t="s">
        <v>81</v>
      </c>
    </row>
    <row r="796" s="2" customFormat="1" ht="24.15" customHeight="1">
      <c r="A796" s="39"/>
      <c r="B796" s="40"/>
      <c r="C796" s="253" t="s">
        <v>1303</v>
      </c>
      <c r="D796" s="253" t="s">
        <v>355</v>
      </c>
      <c r="E796" s="254" t="s">
        <v>1304</v>
      </c>
      <c r="F796" s="255" t="s">
        <v>1305</v>
      </c>
      <c r="G796" s="256" t="s">
        <v>242</v>
      </c>
      <c r="H796" s="257">
        <v>3</v>
      </c>
      <c r="I796" s="258"/>
      <c r="J796" s="259">
        <f>ROUND(I796*H796,2)</f>
        <v>0</v>
      </c>
      <c r="K796" s="255" t="s">
        <v>137</v>
      </c>
      <c r="L796" s="260"/>
      <c r="M796" s="261" t="s">
        <v>19</v>
      </c>
      <c r="N796" s="262" t="s">
        <v>42</v>
      </c>
      <c r="O796" s="85"/>
      <c r="P796" s="210">
        <f>O796*H796</f>
        <v>0</v>
      </c>
      <c r="Q796" s="210">
        <v>0.11500000000000001</v>
      </c>
      <c r="R796" s="210">
        <f>Q796*H796</f>
        <v>0.34500000000000003</v>
      </c>
      <c r="S796" s="210">
        <v>0</v>
      </c>
      <c r="T796" s="21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12" t="s">
        <v>928</v>
      </c>
      <c r="AT796" s="212" t="s">
        <v>355</v>
      </c>
      <c r="AU796" s="212" t="s">
        <v>81</v>
      </c>
      <c r="AY796" s="18" t="s">
        <v>126</v>
      </c>
      <c r="BE796" s="213">
        <f>IF(N796="základní",J796,0)</f>
        <v>0</v>
      </c>
      <c r="BF796" s="213">
        <f>IF(N796="snížená",J796,0)</f>
        <v>0</v>
      </c>
      <c r="BG796" s="213">
        <f>IF(N796="zákl. přenesená",J796,0)</f>
        <v>0</v>
      </c>
      <c r="BH796" s="213">
        <f>IF(N796="sníž. přenesená",J796,0)</f>
        <v>0</v>
      </c>
      <c r="BI796" s="213">
        <f>IF(N796="nulová",J796,0)</f>
        <v>0</v>
      </c>
      <c r="BJ796" s="18" t="s">
        <v>79</v>
      </c>
      <c r="BK796" s="213">
        <f>ROUND(I796*H796,2)</f>
        <v>0</v>
      </c>
      <c r="BL796" s="18" t="s">
        <v>928</v>
      </c>
      <c r="BM796" s="212" t="s">
        <v>1306</v>
      </c>
    </row>
    <row r="797" s="2" customFormat="1" ht="16.5" customHeight="1">
      <c r="A797" s="39"/>
      <c r="B797" s="40"/>
      <c r="C797" s="201" t="s">
        <v>1307</v>
      </c>
      <c r="D797" s="201" t="s">
        <v>128</v>
      </c>
      <c r="E797" s="202" t="s">
        <v>1308</v>
      </c>
      <c r="F797" s="203" t="s">
        <v>1309</v>
      </c>
      <c r="G797" s="204" t="s">
        <v>242</v>
      </c>
      <c r="H797" s="205">
        <v>3</v>
      </c>
      <c r="I797" s="206"/>
      <c r="J797" s="207">
        <f>ROUND(I797*H797,2)</f>
        <v>0</v>
      </c>
      <c r="K797" s="203" t="s">
        <v>137</v>
      </c>
      <c r="L797" s="45"/>
      <c r="M797" s="208" t="s">
        <v>19</v>
      </c>
      <c r="N797" s="209" t="s">
        <v>42</v>
      </c>
      <c r="O797" s="85"/>
      <c r="P797" s="210">
        <f>O797*H797</f>
        <v>0</v>
      </c>
      <c r="Q797" s="210">
        <v>0</v>
      </c>
      <c r="R797" s="210">
        <f>Q797*H797</f>
        <v>0</v>
      </c>
      <c r="S797" s="210">
        <v>0</v>
      </c>
      <c r="T797" s="21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12" t="s">
        <v>567</v>
      </c>
      <c r="AT797" s="212" t="s">
        <v>128</v>
      </c>
      <c r="AU797" s="212" t="s">
        <v>81</v>
      </c>
      <c r="AY797" s="18" t="s">
        <v>126</v>
      </c>
      <c r="BE797" s="213">
        <f>IF(N797="základní",J797,0)</f>
        <v>0</v>
      </c>
      <c r="BF797" s="213">
        <f>IF(N797="snížená",J797,0)</f>
        <v>0</v>
      </c>
      <c r="BG797" s="213">
        <f>IF(N797="zákl. přenesená",J797,0)</f>
        <v>0</v>
      </c>
      <c r="BH797" s="213">
        <f>IF(N797="sníž. přenesená",J797,0)</f>
        <v>0</v>
      </c>
      <c r="BI797" s="213">
        <f>IF(N797="nulová",J797,0)</f>
        <v>0</v>
      </c>
      <c r="BJ797" s="18" t="s">
        <v>79</v>
      </c>
      <c r="BK797" s="213">
        <f>ROUND(I797*H797,2)</f>
        <v>0</v>
      </c>
      <c r="BL797" s="18" t="s">
        <v>567</v>
      </c>
      <c r="BM797" s="212" t="s">
        <v>1310</v>
      </c>
    </row>
    <row r="798" s="2" customFormat="1">
      <c r="A798" s="39"/>
      <c r="B798" s="40"/>
      <c r="C798" s="41"/>
      <c r="D798" s="214" t="s">
        <v>139</v>
      </c>
      <c r="E798" s="41"/>
      <c r="F798" s="215" t="s">
        <v>1311</v>
      </c>
      <c r="G798" s="41"/>
      <c r="H798" s="41"/>
      <c r="I798" s="216"/>
      <c r="J798" s="41"/>
      <c r="K798" s="41"/>
      <c r="L798" s="45"/>
      <c r="M798" s="217"/>
      <c r="N798" s="218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139</v>
      </c>
      <c r="AU798" s="18" t="s">
        <v>81</v>
      </c>
    </row>
    <row r="799" s="2" customFormat="1" ht="21.75" customHeight="1">
      <c r="A799" s="39"/>
      <c r="B799" s="40"/>
      <c r="C799" s="253" t="s">
        <v>1312</v>
      </c>
      <c r="D799" s="253" t="s">
        <v>355</v>
      </c>
      <c r="E799" s="254" t="s">
        <v>1313</v>
      </c>
      <c r="F799" s="255" t="s">
        <v>1314</v>
      </c>
      <c r="G799" s="256" t="s">
        <v>242</v>
      </c>
      <c r="H799" s="257">
        <v>3</v>
      </c>
      <c r="I799" s="258"/>
      <c r="J799" s="259">
        <f>ROUND(I799*H799,2)</f>
        <v>0</v>
      </c>
      <c r="K799" s="255" t="s">
        <v>137</v>
      </c>
      <c r="L799" s="260"/>
      <c r="M799" s="261" t="s">
        <v>19</v>
      </c>
      <c r="N799" s="262" t="s">
        <v>42</v>
      </c>
      <c r="O799" s="85"/>
      <c r="P799" s="210">
        <f>O799*H799</f>
        <v>0</v>
      </c>
      <c r="Q799" s="210">
        <v>0.38400000000000001</v>
      </c>
      <c r="R799" s="210">
        <f>Q799*H799</f>
        <v>1.1520000000000001</v>
      </c>
      <c r="S799" s="210">
        <v>0</v>
      </c>
      <c r="T799" s="21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2" t="s">
        <v>1315</v>
      </c>
      <c r="AT799" s="212" t="s">
        <v>355</v>
      </c>
      <c r="AU799" s="212" t="s">
        <v>81</v>
      </c>
      <c r="AY799" s="18" t="s">
        <v>126</v>
      </c>
      <c r="BE799" s="213">
        <f>IF(N799="základní",J799,0)</f>
        <v>0</v>
      </c>
      <c r="BF799" s="213">
        <f>IF(N799="snížená",J799,0)</f>
        <v>0</v>
      </c>
      <c r="BG799" s="213">
        <f>IF(N799="zákl. přenesená",J799,0)</f>
        <v>0</v>
      </c>
      <c r="BH799" s="213">
        <f>IF(N799="sníž. přenesená",J799,0)</f>
        <v>0</v>
      </c>
      <c r="BI799" s="213">
        <f>IF(N799="nulová",J799,0)</f>
        <v>0</v>
      </c>
      <c r="BJ799" s="18" t="s">
        <v>79</v>
      </c>
      <c r="BK799" s="213">
        <f>ROUND(I799*H799,2)</f>
        <v>0</v>
      </c>
      <c r="BL799" s="18" t="s">
        <v>567</v>
      </c>
      <c r="BM799" s="212" t="s">
        <v>1316</v>
      </c>
    </row>
    <row r="800" s="2" customFormat="1" ht="16.5" customHeight="1">
      <c r="A800" s="39"/>
      <c r="B800" s="40"/>
      <c r="C800" s="201" t="s">
        <v>1317</v>
      </c>
      <c r="D800" s="201" t="s">
        <v>128</v>
      </c>
      <c r="E800" s="202" t="s">
        <v>1318</v>
      </c>
      <c r="F800" s="203" t="s">
        <v>1319</v>
      </c>
      <c r="G800" s="204" t="s">
        <v>146</v>
      </c>
      <c r="H800" s="205">
        <v>1</v>
      </c>
      <c r="I800" s="206"/>
      <c r="J800" s="207">
        <f>ROUND(I800*H800,2)</f>
        <v>0</v>
      </c>
      <c r="K800" s="203" t="s">
        <v>19</v>
      </c>
      <c r="L800" s="45"/>
      <c r="M800" s="208" t="s">
        <v>19</v>
      </c>
      <c r="N800" s="209" t="s">
        <v>42</v>
      </c>
      <c r="O800" s="85"/>
      <c r="P800" s="210">
        <f>O800*H800</f>
        <v>0</v>
      </c>
      <c r="Q800" s="210">
        <v>0</v>
      </c>
      <c r="R800" s="210">
        <f>Q800*H800</f>
        <v>0</v>
      </c>
      <c r="S800" s="210">
        <v>0</v>
      </c>
      <c r="T800" s="21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12" t="s">
        <v>567</v>
      </c>
      <c r="AT800" s="212" t="s">
        <v>128</v>
      </c>
      <c r="AU800" s="212" t="s">
        <v>81</v>
      </c>
      <c r="AY800" s="18" t="s">
        <v>126</v>
      </c>
      <c r="BE800" s="213">
        <f>IF(N800="základní",J800,0)</f>
        <v>0</v>
      </c>
      <c r="BF800" s="213">
        <f>IF(N800="snížená",J800,0)</f>
        <v>0</v>
      </c>
      <c r="BG800" s="213">
        <f>IF(N800="zákl. přenesená",J800,0)</f>
        <v>0</v>
      </c>
      <c r="BH800" s="213">
        <f>IF(N800="sníž. přenesená",J800,0)</f>
        <v>0</v>
      </c>
      <c r="BI800" s="213">
        <f>IF(N800="nulová",J800,0)</f>
        <v>0</v>
      </c>
      <c r="BJ800" s="18" t="s">
        <v>79</v>
      </c>
      <c r="BK800" s="213">
        <f>ROUND(I800*H800,2)</f>
        <v>0</v>
      </c>
      <c r="BL800" s="18" t="s">
        <v>567</v>
      </c>
      <c r="BM800" s="212" t="s">
        <v>1320</v>
      </c>
    </row>
    <row r="801" s="12" customFormat="1" ht="22.8" customHeight="1">
      <c r="A801" s="12"/>
      <c r="B801" s="185"/>
      <c r="C801" s="186"/>
      <c r="D801" s="187" t="s">
        <v>70</v>
      </c>
      <c r="E801" s="199" t="s">
        <v>1321</v>
      </c>
      <c r="F801" s="199" t="s">
        <v>1322</v>
      </c>
      <c r="G801" s="186"/>
      <c r="H801" s="186"/>
      <c r="I801" s="189"/>
      <c r="J801" s="200">
        <f>BK801</f>
        <v>0</v>
      </c>
      <c r="K801" s="186"/>
      <c r="L801" s="191"/>
      <c r="M801" s="192"/>
      <c r="N801" s="193"/>
      <c r="O801" s="193"/>
      <c r="P801" s="194">
        <f>SUM(P802:P807)</f>
        <v>0</v>
      </c>
      <c r="Q801" s="193"/>
      <c r="R801" s="194">
        <f>SUM(R802:R807)</f>
        <v>0</v>
      </c>
      <c r="S801" s="193"/>
      <c r="T801" s="195">
        <f>SUM(T802:T807)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196" t="s">
        <v>143</v>
      </c>
      <c r="AT801" s="197" t="s">
        <v>70</v>
      </c>
      <c r="AU801" s="197" t="s">
        <v>79</v>
      </c>
      <c r="AY801" s="196" t="s">
        <v>126</v>
      </c>
      <c r="BK801" s="198">
        <f>SUM(BK802:BK807)</f>
        <v>0</v>
      </c>
    </row>
    <row r="802" s="2" customFormat="1" ht="66.75" customHeight="1">
      <c r="A802" s="39"/>
      <c r="B802" s="40"/>
      <c r="C802" s="201" t="s">
        <v>1323</v>
      </c>
      <c r="D802" s="201" t="s">
        <v>128</v>
      </c>
      <c r="E802" s="202" t="s">
        <v>1324</v>
      </c>
      <c r="F802" s="203" t="s">
        <v>1325</v>
      </c>
      <c r="G802" s="204" t="s">
        <v>252</v>
      </c>
      <c r="H802" s="205">
        <v>30</v>
      </c>
      <c r="I802" s="206"/>
      <c r="J802" s="207">
        <f>ROUND(I802*H802,2)</f>
        <v>0</v>
      </c>
      <c r="K802" s="203" t="s">
        <v>137</v>
      </c>
      <c r="L802" s="45"/>
      <c r="M802" s="208" t="s">
        <v>19</v>
      </c>
      <c r="N802" s="209" t="s">
        <v>42</v>
      </c>
      <c r="O802" s="85"/>
      <c r="P802" s="210">
        <f>O802*H802</f>
        <v>0</v>
      </c>
      <c r="Q802" s="210">
        <v>0</v>
      </c>
      <c r="R802" s="210">
        <f>Q802*H802</f>
        <v>0</v>
      </c>
      <c r="S802" s="210">
        <v>0</v>
      </c>
      <c r="T802" s="21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12" t="s">
        <v>567</v>
      </c>
      <c r="AT802" s="212" t="s">
        <v>128</v>
      </c>
      <c r="AU802" s="212" t="s">
        <v>81</v>
      </c>
      <c r="AY802" s="18" t="s">
        <v>126</v>
      </c>
      <c r="BE802" s="213">
        <f>IF(N802="základní",J802,0)</f>
        <v>0</v>
      </c>
      <c r="BF802" s="213">
        <f>IF(N802="snížená",J802,0)</f>
        <v>0</v>
      </c>
      <c r="BG802" s="213">
        <f>IF(N802="zákl. přenesená",J802,0)</f>
        <v>0</v>
      </c>
      <c r="BH802" s="213">
        <f>IF(N802="sníž. přenesená",J802,0)</f>
        <v>0</v>
      </c>
      <c r="BI802" s="213">
        <f>IF(N802="nulová",J802,0)</f>
        <v>0</v>
      </c>
      <c r="BJ802" s="18" t="s">
        <v>79</v>
      </c>
      <c r="BK802" s="213">
        <f>ROUND(I802*H802,2)</f>
        <v>0</v>
      </c>
      <c r="BL802" s="18" t="s">
        <v>567</v>
      </c>
      <c r="BM802" s="212" t="s">
        <v>1326</v>
      </c>
    </row>
    <row r="803" s="2" customFormat="1">
      <c r="A803" s="39"/>
      <c r="B803" s="40"/>
      <c r="C803" s="41"/>
      <c r="D803" s="214" t="s">
        <v>139</v>
      </c>
      <c r="E803" s="41"/>
      <c r="F803" s="215" t="s">
        <v>1327</v>
      </c>
      <c r="G803" s="41"/>
      <c r="H803" s="41"/>
      <c r="I803" s="216"/>
      <c r="J803" s="41"/>
      <c r="K803" s="41"/>
      <c r="L803" s="45"/>
      <c r="M803" s="217"/>
      <c r="N803" s="218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139</v>
      </c>
      <c r="AU803" s="18" t="s">
        <v>81</v>
      </c>
    </row>
    <row r="804" s="14" customFormat="1">
      <c r="A804" s="14"/>
      <c r="B804" s="231"/>
      <c r="C804" s="232"/>
      <c r="D804" s="221" t="s">
        <v>141</v>
      </c>
      <c r="E804" s="233" t="s">
        <v>19</v>
      </c>
      <c r="F804" s="234" t="s">
        <v>1328</v>
      </c>
      <c r="G804" s="232"/>
      <c r="H804" s="233" t="s">
        <v>19</v>
      </c>
      <c r="I804" s="235"/>
      <c r="J804" s="232"/>
      <c r="K804" s="232"/>
      <c r="L804" s="236"/>
      <c r="M804" s="237"/>
      <c r="N804" s="238"/>
      <c r="O804" s="238"/>
      <c r="P804" s="238"/>
      <c r="Q804" s="238"/>
      <c r="R804" s="238"/>
      <c r="S804" s="238"/>
      <c r="T804" s="23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0" t="s">
        <v>141</v>
      </c>
      <c r="AU804" s="240" t="s">
        <v>81</v>
      </c>
      <c r="AV804" s="14" t="s">
        <v>79</v>
      </c>
      <c r="AW804" s="14" t="s">
        <v>33</v>
      </c>
      <c r="AX804" s="14" t="s">
        <v>71</v>
      </c>
      <c r="AY804" s="240" t="s">
        <v>126</v>
      </c>
    </row>
    <row r="805" s="13" customFormat="1">
      <c r="A805" s="13"/>
      <c r="B805" s="219"/>
      <c r="C805" s="220"/>
      <c r="D805" s="221" t="s">
        <v>141</v>
      </c>
      <c r="E805" s="222" t="s">
        <v>19</v>
      </c>
      <c r="F805" s="223" t="s">
        <v>343</v>
      </c>
      <c r="G805" s="220"/>
      <c r="H805" s="224">
        <v>30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0" t="s">
        <v>141</v>
      </c>
      <c r="AU805" s="230" t="s">
        <v>81</v>
      </c>
      <c r="AV805" s="13" t="s">
        <v>81</v>
      </c>
      <c r="AW805" s="13" t="s">
        <v>33</v>
      </c>
      <c r="AX805" s="13" t="s">
        <v>79</v>
      </c>
      <c r="AY805" s="230" t="s">
        <v>126</v>
      </c>
    </row>
    <row r="806" s="2" customFormat="1" ht="55.5" customHeight="1">
      <c r="A806" s="39"/>
      <c r="B806" s="40"/>
      <c r="C806" s="201" t="s">
        <v>1329</v>
      </c>
      <c r="D806" s="201" t="s">
        <v>128</v>
      </c>
      <c r="E806" s="202" t="s">
        <v>1330</v>
      </c>
      <c r="F806" s="203" t="s">
        <v>1331</v>
      </c>
      <c r="G806" s="204" t="s">
        <v>252</v>
      </c>
      <c r="H806" s="205">
        <v>30</v>
      </c>
      <c r="I806" s="206"/>
      <c r="J806" s="207">
        <f>ROUND(I806*H806,2)</f>
        <v>0</v>
      </c>
      <c r="K806" s="203" t="s">
        <v>137</v>
      </c>
      <c r="L806" s="45"/>
      <c r="M806" s="208" t="s">
        <v>19</v>
      </c>
      <c r="N806" s="209" t="s">
        <v>42</v>
      </c>
      <c r="O806" s="85"/>
      <c r="P806" s="210">
        <f>O806*H806</f>
        <v>0</v>
      </c>
      <c r="Q806" s="210">
        <v>0</v>
      </c>
      <c r="R806" s="210">
        <f>Q806*H806</f>
        <v>0</v>
      </c>
      <c r="S806" s="210">
        <v>0</v>
      </c>
      <c r="T806" s="21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12" t="s">
        <v>567</v>
      </c>
      <c r="AT806" s="212" t="s">
        <v>128</v>
      </c>
      <c r="AU806" s="212" t="s">
        <v>81</v>
      </c>
      <c r="AY806" s="18" t="s">
        <v>126</v>
      </c>
      <c r="BE806" s="213">
        <f>IF(N806="základní",J806,0)</f>
        <v>0</v>
      </c>
      <c r="BF806" s="213">
        <f>IF(N806="snížená",J806,0)</f>
        <v>0</v>
      </c>
      <c r="BG806" s="213">
        <f>IF(N806="zákl. přenesená",J806,0)</f>
        <v>0</v>
      </c>
      <c r="BH806" s="213">
        <f>IF(N806="sníž. přenesená",J806,0)</f>
        <v>0</v>
      </c>
      <c r="BI806" s="213">
        <f>IF(N806="nulová",J806,0)</f>
        <v>0</v>
      </c>
      <c r="BJ806" s="18" t="s">
        <v>79</v>
      </c>
      <c r="BK806" s="213">
        <f>ROUND(I806*H806,2)</f>
        <v>0</v>
      </c>
      <c r="BL806" s="18" t="s">
        <v>567</v>
      </c>
      <c r="BM806" s="212" t="s">
        <v>1332</v>
      </c>
    </row>
    <row r="807" s="2" customFormat="1">
      <c r="A807" s="39"/>
      <c r="B807" s="40"/>
      <c r="C807" s="41"/>
      <c r="D807" s="214" t="s">
        <v>139</v>
      </c>
      <c r="E807" s="41"/>
      <c r="F807" s="215" t="s">
        <v>1333</v>
      </c>
      <c r="G807" s="41"/>
      <c r="H807" s="41"/>
      <c r="I807" s="216"/>
      <c r="J807" s="41"/>
      <c r="K807" s="41"/>
      <c r="L807" s="45"/>
      <c r="M807" s="217"/>
      <c r="N807" s="218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139</v>
      </c>
      <c r="AU807" s="18" t="s">
        <v>81</v>
      </c>
    </row>
    <row r="808" s="12" customFormat="1" ht="25.92" customHeight="1">
      <c r="A808" s="12"/>
      <c r="B808" s="185"/>
      <c r="C808" s="186"/>
      <c r="D808" s="187" t="s">
        <v>70</v>
      </c>
      <c r="E808" s="188" t="s">
        <v>1334</v>
      </c>
      <c r="F808" s="188" t="s">
        <v>1335</v>
      </c>
      <c r="G808" s="186"/>
      <c r="H808" s="186"/>
      <c r="I808" s="189"/>
      <c r="J808" s="190">
        <f>BK808</f>
        <v>0</v>
      </c>
      <c r="K808" s="186"/>
      <c r="L808" s="191"/>
      <c r="M808" s="192"/>
      <c r="N808" s="193"/>
      <c r="O808" s="193"/>
      <c r="P808" s="194">
        <f>SUM(P809:P828)</f>
        <v>0</v>
      </c>
      <c r="Q808" s="193"/>
      <c r="R808" s="194">
        <f>SUM(R809:R828)</f>
        <v>0</v>
      </c>
      <c r="S808" s="193"/>
      <c r="T808" s="195">
        <f>SUM(T809:T828)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196" t="s">
        <v>154</v>
      </c>
      <c r="AT808" s="197" t="s">
        <v>70</v>
      </c>
      <c r="AU808" s="197" t="s">
        <v>71</v>
      </c>
      <c r="AY808" s="196" t="s">
        <v>126</v>
      </c>
      <c r="BK808" s="198">
        <f>SUM(BK809:BK828)</f>
        <v>0</v>
      </c>
    </row>
    <row r="809" s="2" customFormat="1" ht="16.5" customHeight="1">
      <c r="A809" s="39"/>
      <c r="B809" s="40"/>
      <c r="C809" s="201" t="s">
        <v>1336</v>
      </c>
      <c r="D809" s="201" t="s">
        <v>128</v>
      </c>
      <c r="E809" s="202" t="s">
        <v>1337</v>
      </c>
      <c r="F809" s="203" t="s">
        <v>1338</v>
      </c>
      <c r="G809" s="204" t="s">
        <v>146</v>
      </c>
      <c r="H809" s="205">
        <v>1</v>
      </c>
      <c r="I809" s="206"/>
      <c r="J809" s="207">
        <f>ROUND(I809*H809,2)</f>
        <v>0</v>
      </c>
      <c r="K809" s="203" t="s">
        <v>137</v>
      </c>
      <c r="L809" s="45"/>
      <c r="M809" s="208" t="s">
        <v>19</v>
      </c>
      <c r="N809" s="209" t="s">
        <v>42</v>
      </c>
      <c r="O809" s="85"/>
      <c r="P809" s="210">
        <f>O809*H809</f>
        <v>0</v>
      </c>
      <c r="Q809" s="210">
        <v>0</v>
      </c>
      <c r="R809" s="210">
        <f>Q809*H809</f>
        <v>0</v>
      </c>
      <c r="S809" s="210">
        <v>0</v>
      </c>
      <c r="T809" s="21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2" t="s">
        <v>1339</v>
      </c>
      <c r="AT809" s="212" t="s">
        <v>128</v>
      </c>
      <c r="AU809" s="212" t="s">
        <v>79</v>
      </c>
      <c r="AY809" s="18" t="s">
        <v>126</v>
      </c>
      <c r="BE809" s="213">
        <f>IF(N809="základní",J809,0)</f>
        <v>0</v>
      </c>
      <c r="BF809" s="213">
        <f>IF(N809="snížená",J809,0)</f>
        <v>0</v>
      </c>
      <c r="BG809" s="213">
        <f>IF(N809="zákl. přenesená",J809,0)</f>
        <v>0</v>
      </c>
      <c r="BH809" s="213">
        <f>IF(N809="sníž. přenesená",J809,0)</f>
        <v>0</v>
      </c>
      <c r="BI809" s="213">
        <f>IF(N809="nulová",J809,0)</f>
        <v>0</v>
      </c>
      <c r="BJ809" s="18" t="s">
        <v>79</v>
      </c>
      <c r="BK809" s="213">
        <f>ROUND(I809*H809,2)</f>
        <v>0</v>
      </c>
      <c r="BL809" s="18" t="s">
        <v>1339</v>
      </c>
      <c r="BM809" s="212" t="s">
        <v>1340</v>
      </c>
    </row>
    <row r="810" s="2" customFormat="1">
      <c r="A810" s="39"/>
      <c r="B810" s="40"/>
      <c r="C810" s="41"/>
      <c r="D810" s="214" t="s">
        <v>139</v>
      </c>
      <c r="E810" s="41"/>
      <c r="F810" s="215" t="s">
        <v>1341</v>
      </c>
      <c r="G810" s="41"/>
      <c r="H810" s="41"/>
      <c r="I810" s="216"/>
      <c r="J810" s="41"/>
      <c r="K810" s="41"/>
      <c r="L810" s="45"/>
      <c r="M810" s="217"/>
      <c r="N810" s="218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139</v>
      </c>
      <c r="AU810" s="18" t="s">
        <v>79</v>
      </c>
    </row>
    <row r="811" s="2" customFormat="1" ht="24.15" customHeight="1">
      <c r="A811" s="39"/>
      <c r="B811" s="40"/>
      <c r="C811" s="201" t="s">
        <v>1342</v>
      </c>
      <c r="D811" s="201" t="s">
        <v>128</v>
      </c>
      <c r="E811" s="202" t="s">
        <v>1343</v>
      </c>
      <c r="F811" s="203" t="s">
        <v>1344</v>
      </c>
      <c r="G811" s="204" t="s">
        <v>146</v>
      </c>
      <c r="H811" s="205">
        <v>1</v>
      </c>
      <c r="I811" s="206"/>
      <c r="J811" s="207">
        <f>ROUND(I811*H811,2)</f>
        <v>0</v>
      </c>
      <c r="K811" s="203" t="s">
        <v>137</v>
      </c>
      <c r="L811" s="45"/>
      <c r="M811" s="208" t="s">
        <v>19</v>
      </c>
      <c r="N811" s="209" t="s">
        <v>42</v>
      </c>
      <c r="O811" s="85"/>
      <c r="P811" s="210">
        <f>O811*H811</f>
        <v>0</v>
      </c>
      <c r="Q811" s="210">
        <v>0</v>
      </c>
      <c r="R811" s="210">
        <f>Q811*H811</f>
        <v>0</v>
      </c>
      <c r="S811" s="210">
        <v>0</v>
      </c>
      <c r="T811" s="21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2" t="s">
        <v>1339</v>
      </c>
      <c r="AT811" s="212" t="s">
        <v>128</v>
      </c>
      <c r="AU811" s="212" t="s">
        <v>79</v>
      </c>
      <c r="AY811" s="18" t="s">
        <v>126</v>
      </c>
      <c r="BE811" s="213">
        <f>IF(N811="základní",J811,0)</f>
        <v>0</v>
      </c>
      <c r="BF811" s="213">
        <f>IF(N811="snížená",J811,0)</f>
        <v>0</v>
      </c>
      <c r="BG811" s="213">
        <f>IF(N811="zákl. přenesená",J811,0)</f>
        <v>0</v>
      </c>
      <c r="BH811" s="213">
        <f>IF(N811="sníž. přenesená",J811,0)</f>
        <v>0</v>
      </c>
      <c r="BI811" s="213">
        <f>IF(N811="nulová",J811,0)</f>
        <v>0</v>
      </c>
      <c r="BJ811" s="18" t="s">
        <v>79</v>
      </c>
      <c r="BK811" s="213">
        <f>ROUND(I811*H811,2)</f>
        <v>0</v>
      </c>
      <c r="BL811" s="18" t="s">
        <v>1339</v>
      </c>
      <c r="BM811" s="212" t="s">
        <v>1345</v>
      </c>
    </row>
    <row r="812" s="2" customFormat="1">
      <c r="A812" s="39"/>
      <c r="B812" s="40"/>
      <c r="C812" s="41"/>
      <c r="D812" s="214" t="s">
        <v>139</v>
      </c>
      <c r="E812" s="41"/>
      <c r="F812" s="215" t="s">
        <v>1346</v>
      </c>
      <c r="G812" s="41"/>
      <c r="H812" s="41"/>
      <c r="I812" s="216"/>
      <c r="J812" s="41"/>
      <c r="K812" s="41"/>
      <c r="L812" s="45"/>
      <c r="M812" s="217"/>
      <c r="N812" s="218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139</v>
      </c>
      <c r="AU812" s="18" t="s">
        <v>79</v>
      </c>
    </row>
    <row r="813" s="2" customFormat="1" ht="24.15" customHeight="1">
      <c r="A813" s="39"/>
      <c r="B813" s="40"/>
      <c r="C813" s="201" t="s">
        <v>1347</v>
      </c>
      <c r="D813" s="201" t="s">
        <v>128</v>
      </c>
      <c r="E813" s="202" t="s">
        <v>1348</v>
      </c>
      <c r="F813" s="203" t="s">
        <v>1349</v>
      </c>
      <c r="G813" s="204" t="s">
        <v>1350</v>
      </c>
      <c r="H813" s="205">
        <v>1</v>
      </c>
      <c r="I813" s="206"/>
      <c r="J813" s="207">
        <f>ROUND(I813*H813,2)</f>
        <v>0</v>
      </c>
      <c r="K813" s="203" t="s">
        <v>821</v>
      </c>
      <c r="L813" s="45"/>
      <c r="M813" s="208" t="s">
        <v>19</v>
      </c>
      <c r="N813" s="209" t="s">
        <v>42</v>
      </c>
      <c r="O813" s="85"/>
      <c r="P813" s="210">
        <f>O813*H813</f>
        <v>0</v>
      </c>
      <c r="Q813" s="210">
        <v>0</v>
      </c>
      <c r="R813" s="210">
        <f>Q813*H813</f>
        <v>0</v>
      </c>
      <c r="S813" s="210">
        <v>0</v>
      </c>
      <c r="T813" s="21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12" t="s">
        <v>1339</v>
      </c>
      <c r="AT813" s="212" t="s">
        <v>128</v>
      </c>
      <c r="AU813" s="212" t="s">
        <v>79</v>
      </c>
      <c r="AY813" s="18" t="s">
        <v>126</v>
      </c>
      <c r="BE813" s="213">
        <f>IF(N813="základní",J813,0)</f>
        <v>0</v>
      </c>
      <c r="BF813" s="213">
        <f>IF(N813="snížená",J813,0)</f>
        <v>0</v>
      </c>
      <c r="BG813" s="213">
        <f>IF(N813="zákl. přenesená",J813,0)</f>
        <v>0</v>
      </c>
      <c r="BH813" s="213">
        <f>IF(N813="sníž. přenesená",J813,0)</f>
        <v>0</v>
      </c>
      <c r="BI813" s="213">
        <f>IF(N813="nulová",J813,0)</f>
        <v>0</v>
      </c>
      <c r="BJ813" s="18" t="s">
        <v>79</v>
      </c>
      <c r="BK813" s="213">
        <f>ROUND(I813*H813,2)</f>
        <v>0</v>
      </c>
      <c r="BL813" s="18" t="s">
        <v>1339</v>
      </c>
      <c r="BM813" s="212" t="s">
        <v>1351</v>
      </c>
    </row>
    <row r="814" s="2" customFormat="1">
      <c r="A814" s="39"/>
      <c r="B814" s="40"/>
      <c r="C814" s="41"/>
      <c r="D814" s="214" t="s">
        <v>139</v>
      </c>
      <c r="E814" s="41"/>
      <c r="F814" s="215" t="s">
        <v>1352</v>
      </c>
      <c r="G814" s="41"/>
      <c r="H814" s="41"/>
      <c r="I814" s="216"/>
      <c r="J814" s="41"/>
      <c r="K814" s="41"/>
      <c r="L814" s="45"/>
      <c r="M814" s="217"/>
      <c r="N814" s="218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139</v>
      </c>
      <c r="AU814" s="18" t="s">
        <v>79</v>
      </c>
    </row>
    <row r="815" s="2" customFormat="1">
      <c r="A815" s="39"/>
      <c r="B815" s="40"/>
      <c r="C815" s="41"/>
      <c r="D815" s="221" t="s">
        <v>1353</v>
      </c>
      <c r="E815" s="41"/>
      <c r="F815" s="252" t="s">
        <v>1354</v>
      </c>
      <c r="G815" s="41"/>
      <c r="H815" s="41"/>
      <c r="I815" s="216"/>
      <c r="J815" s="41"/>
      <c r="K815" s="41"/>
      <c r="L815" s="45"/>
      <c r="M815" s="217"/>
      <c r="N815" s="218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1353</v>
      </c>
      <c r="AU815" s="18" t="s">
        <v>79</v>
      </c>
    </row>
    <row r="816" s="2" customFormat="1" ht="16.5" customHeight="1">
      <c r="A816" s="39"/>
      <c r="B816" s="40"/>
      <c r="C816" s="201" t="s">
        <v>1355</v>
      </c>
      <c r="D816" s="201" t="s">
        <v>128</v>
      </c>
      <c r="E816" s="202" t="s">
        <v>1356</v>
      </c>
      <c r="F816" s="203" t="s">
        <v>1357</v>
      </c>
      <c r="G816" s="204" t="s">
        <v>146</v>
      </c>
      <c r="H816" s="205">
        <v>1</v>
      </c>
      <c r="I816" s="206"/>
      <c r="J816" s="207">
        <f>ROUND(I816*H816,2)</f>
        <v>0</v>
      </c>
      <c r="K816" s="203" t="s">
        <v>137</v>
      </c>
      <c r="L816" s="45"/>
      <c r="M816" s="208" t="s">
        <v>19</v>
      </c>
      <c r="N816" s="209" t="s">
        <v>42</v>
      </c>
      <c r="O816" s="85"/>
      <c r="P816" s="210">
        <f>O816*H816</f>
        <v>0</v>
      </c>
      <c r="Q816" s="210">
        <v>0</v>
      </c>
      <c r="R816" s="210">
        <f>Q816*H816</f>
        <v>0</v>
      </c>
      <c r="S816" s="210">
        <v>0</v>
      </c>
      <c r="T816" s="21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12" t="s">
        <v>1339</v>
      </c>
      <c r="AT816" s="212" t="s">
        <v>128</v>
      </c>
      <c r="AU816" s="212" t="s">
        <v>79</v>
      </c>
      <c r="AY816" s="18" t="s">
        <v>126</v>
      </c>
      <c r="BE816" s="213">
        <f>IF(N816="základní",J816,0)</f>
        <v>0</v>
      </c>
      <c r="BF816" s="213">
        <f>IF(N816="snížená",J816,0)</f>
        <v>0</v>
      </c>
      <c r="BG816" s="213">
        <f>IF(N816="zákl. přenesená",J816,0)</f>
        <v>0</v>
      </c>
      <c r="BH816" s="213">
        <f>IF(N816="sníž. přenesená",J816,0)</f>
        <v>0</v>
      </c>
      <c r="BI816" s="213">
        <f>IF(N816="nulová",J816,0)</f>
        <v>0</v>
      </c>
      <c r="BJ816" s="18" t="s">
        <v>79</v>
      </c>
      <c r="BK816" s="213">
        <f>ROUND(I816*H816,2)</f>
        <v>0</v>
      </c>
      <c r="BL816" s="18" t="s">
        <v>1339</v>
      </c>
      <c r="BM816" s="212" t="s">
        <v>1358</v>
      </c>
    </row>
    <row r="817" s="2" customFormat="1">
      <c r="A817" s="39"/>
      <c r="B817" s="40"/>
      <c r="C817" s="41"/>
      <c r="D817" s="214" t="s">
        <v>139</v>
      </c>
      <c r="E817" s="41"/>
      <c r="F817" s="215" t="s">
        <v>1359</v>
      </c>
      <c r="G817" s="41"/>
      <c r="H817" s="41"/>
      <c r="I817" s="216"/>
      <c r="J817" s="41"/>
      <c r="K817" s="41"/>
      <c r="L817" s="45"/>
      <c r="M817" s="217"/>
      <c r="N817" s="218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139</v>
      </c>
      <c r="AU817" s="18" t="s">
        <v>79</v>
      </c>
    </row>
    <row r="818" s="2" customFormat="1" ht="16.5" customHeight="1">
      <c r="A818" s="39"/>
      <c r="B818" s="40"/>
      <c r="C818" s="201" t="s">
        <v>1360</v>
      </c>
      <c r="D818" s="201" t="s">
        <v>128</v>
      </c>
      <c r="E818" s="202" t="s">
        <v>1361</v>
      </c>
      <c r="F818" s="203" t="s">
        <v>1362</v>
      </c>
      <c r="G818" s="204" t="s">
        <v>1363</v>
      </c>
      <c r="H818" s="205">
        <v>1</v>
      </c>
      <c r="I818" s="206"/>
      <c r="J818" s="207">
        <f>ROUND(I818*H818,2)</f>
        <v>0</v>
      </c>
      <c r="K818" s="203" t="s">
        <v>137</v>
      </c>
      <c r="L818" s="45"/>
      <c r="M818" s="208" t="s">
        <v>19</v>
      </c>
      <c r="N818" s="209" t="s">
        <v>42</v>
      </c>
      <c r="O818" s="85"/>
      <c r="P818" s="210">
        <f>O818*H818</f>
        <v>0</v>
      </c>
      <c r="Q818" s="210">
        <v>0</v>
      </c>
      <c r="R818" s="210">
        <f>Q818*H818</f>
        <v>0</v>
      </c>
      <c r="S818" s="210">
        <v>0</v>
      </c>
      <c r="T818" s="211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12" t="s">
        <v>1339</v>
      </c>
      <c r="AT818" s="212" t="s">
        <v>128</v>
      </c>
      <c r="AU818" s="212" t="s">
        <v>79</v>
      </c>
      <c r="AY818" s="18" t="s">
        <v>126</v>
      </c>
      <c r="BE818" s="213">
        <f>IF(N818="základní",J818,0)</f>
        <v>0</v>
      </c>
      <c r="BF818" s="213">
        <f>IF(N818="snížená",J818,0)</f>
        <v>0</v>
      </c>
      <c r="BG818" s="213">
        <f>IF(N818="zákl. přenesená",J818,0)</f>
        <v>0</v>
      </c>
      <c r="BH818" s="213">
        <f>IF(N818="sníž. přenesená",J818,0)</f>
        <v>0</v>
      </c>
      <c r="BI818" s="213">
        <f>IF(N818="nulová",J818,0)</f>
        <v>0</v>
      </c>
      <c r="BJ818" s="18" t="s">
        <v>79</v>
      </c>
      <c r="BK818" s="213">
        <f>ROUND(I818*H818,2)</f>
        <v>0</v>
      </c>
      <c r="BL818" s="18" t="s">
        <v>1339</v>
      </c>
      <c r="BM818" s="212" t="s">
        <v>1364</v>
      </c>
    </row>
    <row r="819" s="2" customFormat="1">
      <c r="A819" s="39"/>
      <c r="B819" s="40"/>
      <c r="C819" s="41"/>
      <c r="D819" s="214" t="s">
        <v>139</v>
      </c>
      <c r="E819" s="41"/>
      <c r="F819" s="215" t="s">
        <v>1365</v>
      </c>
      <c r="G819" s="41"/>
      <c r="H819" s="41"/>
      <c r="I819" s="216"/>
      <c r="J819" s="41"/>
      <c r="K819" s="41"/>
      <c r="L819" s="45"/>
      <c r="M819" s="217"/>
      <c r="N819" s="218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139</v>
      </c>
      <c r="AU819" s="18" t="s">
        <v>79</v>
      </c>
    </row>
    <row r="820" s="2" customFormat="1" ht="37.8" customHeight="1">
      <c r="A820" s="39"/>
      <c r="B820" s="40"/>
      <c r="C820" s="201" t="s">
        <v>1366</v>
      </c>
      <c r="D820" s="201" t="s">
        <v>128</v>
      </c>
      <c r="E820" s="202" t="s">
        <v>1367</v>
      </c>
      <c r="F820" s="203" t="s">
        <v>1368</v>
      </c>
      <c r="G820" s="204" t="s">
        <v>1369</v>
      </c>
      <c r="H820" s="205">
        <v>1</v>
      </c>
      <c r="I820" s="206"/>
      <c r="J820" s="207">
        <f>ROUND(I820*H820,2)</f>
        <v>0</v>
      </c>
      <c r="K820" s="203" t="s">
        <v>19</v>
      </c>
      <c r="L820" s="45"/>
      <c r="M820" s="208" t="s">
        <v>19</v>
      </c>
      <c r="N820" s="209" t="s">
        <v>42</v>
      </c>
      <c r="O820" s="85"/>
      <c r="P820" s="210">
        <f>O820*H820</f>
        <v>0</v>
      </c>
      <c r="Q820" s="210">
        <v>0</v>
      </c>
      <c r="R820" s="210">
        <f>Q820*H820</f>
        <v>0</v>
      </c>
      <c r="S820" s="210">
        <v>0</v>
      </c>
      <c r="T820" s="21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12" t="s">
        <v>1339</v>
      </c>
      <c r="AT820" s="212" t="s">
        <v>128</v>
      </c>
      <c r="AU820" s="212" t="s">
        <v>79</v>
      </c>
      <c r="AY820" s="18" t="s">
        <v>126</v>
      </c>
      <c r="BE820" s="213">
        <f>IF(N820="základní",J820,0)</f>
        <v>0</v>
      </c>
      <c r="BF820" s="213">
        <f>IF(N820="snížená",J820,0)</f>
        <v>0</v>
      </c>
      <c r="BG820" s="213">
        <f>IF(N820="zákl. přenesená",J820,0)</f>
        <v>0</v>
      </c>
      <c r="BH820" s="213">
        <f>IF(N820="sníž. přenesená",J820,0)</f>
        <v>0</v>
      </c>
      <c r="BI820" s="213">
        <f>IF(N820="nulová",J820,0)</f>
        <v>0</v>
      </c>
      <c r="BJ820" s="18" t="s">
        <v>79</v>
      </c>
      <c r="BK820" s="213">
        <f>ROUND(I820*H820,2)</f>
        <v>0</v>
      </c>
      <c r="BL820" s="18" t="s">
        <v>1339</v>
      </c>
      <c r="BM820" s="212" t="s">
        <v>1370</v>
      </c>
    </row>
    <row r="821" s="2" customFormat="1">
      <c r="A821" s="39"/>
      <c r="B821" s="40"/>
      <c r="C821" s="41"/>
      <c r="D821" s="221" t="s">
        <v>183</v>
      </c>
      <c r="E821" s="41"/>
      <c r="F821" s="252" t="s">
        <v>1371</v>
      </c>
      <c r="G821" s="41"/>
      <c r="H821" s="41"/>
      <c r="I821" s="216"/>
      <c r="J821" s="41"/>
      <c r="K821" s="41"/>
      <c r="L821" s="45"/>
      <c r="M821" s="217"/>
      <c r="N821" s="218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183</v>
      </c>
      <c r="AU821" s="18" t="s">
        <v>79</v>
      </c>
    </row>
    <row r="822" s="2" customFormat="1" ht="24.15" customHeight="1">
      <c r="A822" s="39"/>
      <c r="B822" s="40"/>
      <c r="C822" s="201" t="s">
        <v>1372</v>
      </c>
      <c r="D822" s="201" t="s">
        <v>128</v>
      </c>
      <c r="E822" s="202" t="s">
        <v>1373</v>
      </c>
      <c r="F822" s="203" t="s">
        <v>1374</v>
      </c>
      <c r="G822" s="204" t="s">
        <v>1350</v>
      </c>
      <c r="H822" s="205">
        <v>1</v>
      </c>
      <c r="I822" s="206"/>
      <c r="J822" s="207">
        <f>ROUND(I822*H822,2)</f>
        <v>0</v>
      </c>
      <c r="K822" s="203" t="s">
        <v>137</v>
      </c>
      <c r="L822" s="45"/>
      <c r="M822" s="208" t="s">
        <v>19</v>
      </c>
      <c r="N822" s="209" t="s">
        <v>42</v>
      </c>
      <c r="O822" s="85"/>
      <c r="P822" s="210">
        <f>O822*H822</f>
        <v>0</v>
      </c>
      <c r="Q822" s="210">
        <v>0</v>
      </c>
      <c r="R822" s="210">
        <f>Q822*H822</f>
        <v>0</v>
      </c>
      <c r="S822" s="210">
        <v>0</v>
      </c>
      <c r="T822" s="21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12" t="s">
        <v>1339</v>
      </c>
      <c r="AT822" s="212" t="s">
        <v>128</v>
      </c>
      <c r="AU822" s="212" t="s">
        <v>79</v>
      </c>
      <c r="AY822" s="18" t="s">
        <v>126</v>
      </c>
      <c r="BE822" s="213">
        <f>IF(N822="základní",J822,0)</f>
        <v>0</v>
      </c>
      <c r="BF822" s="213">
        <f>IF(N822="snížená",J822,0)</f>
        <v>0</v>
      </c>
      <c r="BG822" s="213">
        <f>IF(N822="zákl. přenesená",J822,0)</f>
        <v>0</v>
      </c>
      <c r="BH822" s="213">
        <f>IF(N822="sníž. přenesená",J822,0)</f>
        <v>0</v>
      </c>
      <c r="BI822" s="213">
        <f>IF(N822="nulová",J822,0)</f>
        <v>0</v>
      </c>
      <c r="BJ822" s="18" t="s">
        <v>79</v>
      </c>
      <c r="BK822" s="213">
        <f>ROUND(I822*H822,2)</f>
        <v>0</v>
      </c>
      <c r="BL822" s="18" t="s">
        <v>1339</v>
      </c>
      <c r="BM822" s="212" t="s">
        <v>1375</v>
      </c>
    </row>
    <row r="823" s="2" customFormat="1">
      <c r="A823" s="39"/>
      <c r="B823" s="40"/>
      <c r="C823" s="41"/>
      <c r="D823" s="214" t="s">
        <v>139</v>
      </c>
      <c r="E823" s="41"/>
      <c r="F823" s="215" t="s">
        <v>1376</v>
      </c>
      <c r="G823" s="41"/>
      <c r="H823" s="41"/>
      <c r="I823" s="216"/>
      <c r="J823" s="41"/>
      <c r="K823" s="41"/>
      <c r="L823" s="45"/>
      <c r="M823" s="217"/>
      <c r="N823" s="218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139</v>
      </c>
      <c r="AU823" s="18" t="s">
        <v>79</v>
      </c>
    </row>
    <row r="824" s="2" customFormat="1">
      <c r="A824" s="39"/>
      <c r="B824" s="40"/>
      <c r="C824" s="41"/>
      <c r="D824" s="221" t="s">
        <v>1353</v>
      </c>
      <c r="E824" s="41"/>
      <c r="F824" s="252" t="s">
        <v>1354</v>
      </c>
      <c r="G824" s="41"/>
      <c r="H824" s="41"/>
      <c r="I824" s="216"/>
      <c r="J824" s="41"/>
      <c r="K824" s="41"/>
      <c r="L824" s="45"/>
      <c r="M824" s="217"/>
      <c r="N824" s="218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1353</v>
      </c>
      <c r="AU824" s="18" t="s">
        <v>79</v>
      </c>
    </row>
    <row r="825" s="2" customFormat="1" ht="16.5" customHeight="1">
      <c r="A825" s="39"/>
      <c r="B825" s="40"/>
      <c r="C825" s="201" t="s">
        <v>1377</v>
      </c>
      <c r="D825" s="201" t="s">
        <v>128</v>
      </c>
      <c r="E825" s="202" t="s">
        <v>1378</v>
      </c>
      <c r="F825" s="203" t="s">
        <v>1379</v>
      </c>
      <c r="G825" s="204" t="s">
        <v>242</v>
      </c>
      <c r="H825" s="205">
        <v>2</v>
      </c>
      <c r="I825" s="206"/>
      <c r="J825" s="207">
        <f>ROUND(I825*H825,2)</f>
        <v>0</v>
      </c>
      <c r="K825" s="203" t="s">
        <v>137</v>
      </c>
      <c r="L825" s="45"/>
      <c r="M825" s="208" t="s">
        <v>19</v>
      </c>
      <c r="N825" s="209" t="s">
        <v>42</v>
      </c>
      <c r="O825" s="85"/>
      <c r="P825" s="210">
        <f>O825*H825</f>
        <v>0</v>
      </c>
      <c r="Q825" s="210">
        <v>0</v>
      </c>
      <c r="R825" s="210">
        <f>Q825*H825</f>
        <v>0</v>
      </c>
      <c r="S825" s="210">
        <v>0</v>
      </c>
      <c r="T825" s="21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2" t="s">
        <v>1339</v>
      </c>
      <c r="AT825" s="212" t="s">
        <v>128</v>
      </c>
      <c r="AU825" s="212" t="s">
        <v>79</v>
      </c>
      <c r="AY825" s="18" t="s">
        <v>126</v>
      </c>
      <c r="BE825" s="213">
        <f>IF(N825="základní",J825,0)</f>
        <v>0</v>
      </c>
      <c r="BF825" s="213">
        <f>IF(N825="snížená",J825,0)</f>
        <v>0</v>
      </c>
      <c r="BG825" s="213">
        <f>IF(N825="zákl. přenesená",J825,0)</f>
        <v>0</v>
      </c>
      <c r="BH825" s="213">
        <f>IF(N825="sníž. přenesená",J825,0)</f>
        <v>0</v>
      </c>
      <c r="BI825" s="213">
        <f>IF(N825="nulová",J825,0)</f>
        <v>0</v>
      </c>
      <c r="BJ825" s="18" t="s">
        <v>79</v>
      </c>
      <c r="BK825" s="213">
        <f>ROUND(I825*H825,2)</f>
        <v>0</v>
      </c>
      <c r="BL825" s="18" t="s">
        <v>1339</v>
      </c>
      <c r="BM825" s="212" t="s">
        <v>1380</v>
      </c>
    </row>
    <row r="826" s="2" customFormat="1">
      <c r="A826" s="39"/>
      <c r="B826" s="40"/>
      <c r="C826" s="41"/>
      <c r="D826" s="214" t="s">
        <v>139</v>
      </c>
      <c r="E826" s="41"/>
      <c r="F826" s="215" t="s">
        <v>1381</v>
      </c>
      <c r="G826" s="41"/>
      <c r="H826" s="41"/>
      <c r="I826" s="216"/>
      <c r="J826" s="41"/>
      <c r="K826" s="41"/>
      <c r="L826" s="45"/>
      <c r="M826" s="217"/>
      <c r="N826" s="218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139</v>
      </c>
      <c r="AU826" s="18" t="s">
        <v>79</v>
      </c>
    </row>
    <row r="827" s="2" customFormat="1" ht="24.15" customHeight="1">
      <c r="A827" s="39"/>
      <c r="B827" s="40"/>
      <c r="C827" s="201" t="s">
        <v>1382</v>
      </c>
      <c r="D827" s="201" t="s">
        <v>128</v>
      </c>
      <c r="E827" s="202" t="s">
        <v>1383</v>
      </c>
      <c r="F827" s="203" t="s">
        <v>1384</v>
      </c>
      <c r="G827" s="204" t="s">
        <v>146</v>
      </c>
      <c r="H827" s="205">
        <v>1</v>
      </c>
      <c r="I827" s="206"/>
      <c r="J827" s="207">
        <f>ROUND(I827*H827,2)</f>
        <v>0</v>
      </c>
      <c r="K827" s="203" t="s">
        <v>821</v>
      </c>
      <c r="L827" s="45"/>
      <c r="M827" s="208" t="s">
        <v>19</v>
      </c>
      <c r="N827" s="209" t="s">
        <v>42</v>
      </c>
      <c r="O827" s="85"/>
      <c r="P827" s="210">
        <f>O827*H827</f>
        <v>0</v>
      </c>
      <c r="Q827" s="210">
        <v>0</v>
      </c>
      <c r="R827" s="210">
        <f>Q827*H827</f>
        <v>0</v>
      </c>
      <c r="S827" s="210">
        <v>0</v>
      </c>
      <c r="T827" s="21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12" t="s">
        <v>1339</v>
      </c>
      <c r="AT827" s="212" t="s">
        <v>128</v>
      </c>
      <c r="AU827" s="212" t="s">
        <v>79</v>
      </c>
      <c r="AY827" s="18" t="s">
        <v>126</v>
      </c>
      <c r="BE827" s="213">
        <f>IF(N827="základní",J827,0)</f>
        <v>0</v>
      </c>
      <c r="BF827" s="213">
        <f>IF(N827="snížená",J827,0)</f>
        <v>0</v>
      </c>
      <c r="BG827" s="213">
        <f>IF(N827="zákl. přenesená",J827,0)</f>
        <v>0</v>
      </c>
      <c r="BH827" s="213">
        <f>IF(N827="sníž. přenesená",J827,0)</f>
        <v>0</v>
      </c>
      <c r="BI827" s="213">
        <f>IF(N827="nulová",J827,0)</f>
        <v>0</v>
      </c>
      <c r="BJ827" s="18" t="s">
        <v>79</v>
      </c>
      <c r="BK827" s="213">
        <f>ROUND(I827*H827,2)</f>
        <v>0</v>
      </c>
      <c r="BL827" s="18" t="s">
        <v>1339</v>
      </c>
      <c r="BM827" s="212" t="s">
        <v>1385</v>
      </c>
    </row>
    <row r="828" s="2" customFormat="1">
      <c r="A828" s="39"/>
      <c r="B828" s="40"/>
      <c r="C828" s="41"/>
      <c r="D828" s="214" t="s">
        <v>139</v>
      </c>
      <c r="E828" s="41"/>
      <c r="F828" s="215" t="s">
        <v>1386</v>
      </c>
      <c r="G828" s="41"/>
      <c r="H828" s="41"/>
      <c r="I828" s="216"/>
      <c r="J828" s="41"/>
      <c r="K828" s="41"/>
      <c r="L828" s="45"/>
      <c r="M828" s="275"/>
      <c r="N828" s="276"/>
      <c r="O828" s="277"/>
      <c r="P828" s="277"/>
      <c r="Q828" s="277"/>
      <c r="R828" s="277"/>
      <c r="S828" s="277"/>
      <c r="T828" s="278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139</v>
      </c>
      <c r="AU828" s="18" t="s">
        <v>79</v>
      </c>
    </row>
    <row r="829" s="2" customFormat="1" ht="6.96" customHeight="1">
      <c r="A829" s="39"/>
      <c r="B829" s="60"/>
      <c r="C829" s="61"/>
      <c r="D829" s="61"/>
      <c r="E829" s="61"/>
      <c r="F829" s="61"/>
      <c r="G829" s="61"/>
      <c r="H829" s="61"/>
      <c r="I829" s="61"/>
      <c r="J829" s="61"/>
      <c r="K829" s="61"/>
      <c r="L829" s="45"/>
      <c r="M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</sheetData>
  <sheetProtection sheet="1" autoFilter="0" formatColumns="0" formatRows="0" objects="1" scenarios="1" spinCount="100000" saltValue="Z+l8xwOHeQc5roOnDg0a2bpuvM7RIs4qdipPR8XXmN6XfTndxXGHrxuoZwVA0lJtT9FyWhHjY87B/q2+PLaxWw==" hashValue="+ZSlar4N4FioeqWyHlP81Gg7I2qmNKEOrv9Kvj1W4M6/8p4xZKKdqtsW6u3SSjVH46+MwDEc34pBXbh41DUr2w==" algorithmName="SHA-512" password="C68C"/>
  <autoFilter ref="C100:K828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3_01/112251221"/>
    <hyperlink ref="F110" r:id="rId2" display="https://podminky.urs.cz/item/CS_URS_2023_01/113107182"/>
    <hyperlink ref="F114" r:id="rId3" display="https://podminky.urs.cz/item/CS_URS_2023_01/113107171"/>
    <hyperlink ref="F116" r:id="rId4" display="https://podminky.urs.cz/item/CS_URS_2023_01/113107161"/>
    <hyperlink ref="F118" r:id="rId5" display="https://podminky.urs.cz/item/CS_URS_2023_01/113107170"/>
    <hyperlink ref="F124" r:id="rId6" display="https://podminky.urs.cz/item/CS_URS_2023_01/113107162"/>
    <hyperlink ref="F126" r:id="rId7" display="https://podminky.urs.cz/item/CS_URS_2023_01/113106121"/>
    <hyperlink ref="F134" r:id="rId8" display="https://podminky.urs.cz/item/CS_URS_2023_01/113107163"/>
    <hyperlink ref="F136" r:id="rId9" display="https://podminky.urs.cz/item/CS_URS_2023_01/961044111"/>
    <hyperlink ref="F150" r:id="rId10" display="https://podminky.urs.cz/item/CS_URS_2023_01/962042321"/>
    <hyperlink ref="F163" r:id="rId11" display="https://podminky.urs.cz/item/CS_URS_2023_01/962032241"/>
    <hyperlink ref="F176" r:id="rId12" display="https://podminky.urs.cz/item/CS_URS_2023_01/966073812"/>
    <hyperlink ref="F178" r:id="rId13" display="https://podminky.urs.cz/item/CS_URS_2023_01/966071711"/>
    <hyperlink ref="F180" r:id="rId14" display="https://podminky.urs.cz/item/CS_URS_2023_01/966003818"/>
    <hyperlink ref="F184" r:id="rId15" display="https://podminky.urs.cz/item/CS_URS_2023_01/978015391"/>
    <hyperlink ref="F189" r:id="rId16" display="https://podminky.urs.cz/item/CS_URS_2023_01/121151103"/>
    <hyperlink ref="F194" r:id="rId17" display="https://podminky.urs.cz/item/CS_URS_2023_01/122251103"/>
    <hyperlink ref="F207" r:id="rId18" display="https://podminky.urs.cz/item/CS_URS_2023_01/132251102"/>
    <hyperlink ref="F213" r:id="rId19" display="https://podminky.urs.cz/item/CS_URS_2023_01/132251102"/>
    <hyperlink ref="F219" r:id="rId20" display="https://podminky.urs.cz/item/CS_URS_2023_01/132251102"/>
    <hyperlink ref="F229" r:id="rId21" display="https://podminky.urs.cz/item/CS_URS_2023_01/167151111"/>
    <hyperlink ref="F234" r:id="rId22" display="https://podminky.urs.cz/item/CS_URS_2023_01/162751117"/>
    <hyperlink ref="F236" r:id="rId23" display="https://podminky.urs.cz/item/CS_URS_2023_01/171251201"/>
    <hyperlink ref="F238" r:id="rId24" display="https://podminky.urs.cz/item/CS_URS_2023_01/171201231"/>
    <hyperlink ref="F242" r:id="rId25" display="https://podminky.urs.cz/item/CS_URS_2023_01/167151101"/>
    <hyperlink ref="F246" r:id="rId26" display="https://podminky.urs.cz/item/CS_URS_2023_01/162751117"/>
    <hyperlink ref="F248" r:id="rId27" display="https://podminky.urs.cz/item/CS_URS_2023_01/171251201"/>
    <hyperlink ref="F250" r:id="rId28" display="https://podminky.urs.cz/item/CS_URS_2023_01/171201231"/>
    <hyperlink ref="F254" r:id="rId29" display="https://podminky.urs.cz/item/CS_URS_2023_01/174211101"/>
    <hyperlink ref="F262" r:id="rId30" display="https://podminky.urs.cz/item/CS_URS_2023_01/175151101"/>
    <hyperlink ref="F267" r:id="rId31" display="https://podminky.urs.cz/item/CS_URS_2023_01/171251101"/>
    <hyperlink ref="F274" r:id="rId32" display="https://podminky.urs.cz/item/CS_URS_2023_01/174211101"/>
    <hyperlink ref="F289" r:id="rId33" display="https://podminky.urs.cz/item/CS_URS_2023_01/181311103"/>
    <hyperlink ref="F295" r:id="rId34" display="https://podminky.urs.cz/item/CS_URS_2023_01/181411132"/>
    <hyperlink ref="F300" r:id="rId35" display="https://podminky.urs.cz/item/CS_URS_2023_01/181111111"/>
    <hyperlink ref="F302" r:id="rId36" display="https://podminky.urs.cz/item/CS_URS_2023_01/181951112"/>
    <hyperlink ref="F305" r:id="rId37" display="https://podminky.urs.cz/item/CS_URS_2023_01/185803111"/>
    <hyperlink ref="F307" r:id="rId38" display="https://podminky.urs.cz/item/CS_URS_2023_01/185851121"/>
    <hyperlink ref="F311" r:id="rId39" display="https://podminky.urs.cz/item/CS_URS_2023_01/271532213"/>
    <hyperlink ref="F321" r:id="rId40" display="https://podminky.urs.cz/item/CS_URS_2023_01/272353121"/>
    <hyperlink ref="F325" r:id="rId41" display="https://podminky.urs.cz/item/CS_URS_2023_01/274313711"/>
    <hyperlink ref="F336" r:id="rId42" display="https://podminky.urs.cz/item/CS_URS_2023_01/274351121"/>
    <hyperlink ref="F342" r:id="rId43" display="https://podminky.urs.cz/item/CS_URS_2023_01/274351122"/>
    <hyperlink ref="F344" r:id="rId44" display="https://podminky.urs.cz/item/CS_URS_2023_01/279113144"/>
    <hyperlink ref="F349" r:id="rId45" display="https://podminky.urs.cz/item/CS_URS_2023_01/279361821"/>
    <hyperlink ref="F355" r:id="rId46" display="https://podminky.urs.cz/item/CS_URS_2023_01/985131111"/>
    <hyperlink ref="F359" r:id="rId47" display="https://podminky.urs.cz/item/CS_URS_2023_01/953961219"/>
    <hyperlink ref="F373" r:id="rId48" display="https://podminky.urs.cz/item/CS_URS_2023_01/310236241"/>
    <hyperlink ref="F377" r:id="rId49" display="https://podminky.urs.cz/item/CS_URS_2023_01/311231116"/>
    <hyperlink ref="F380" r:id="rId50" display="https://podminky.urs.cz/item/CS_URS_2023_01/311321817"/>
    <hyperlink ref="F389" r:id="rId51" display="https://podminky.urs.cz/item/CS_URS_2023_01/311351121"/>
    <hyperlink ref="F398" r:id="rId52" display="https://podminky.urs.cz/item/CS_URS_2023_01/311351122"/>
    <hyperlink ref="F400" r:id="rId53" display="https://podminky.urs.cz/item/CS_URS_2023_01/311351911"/>
    <hyperlink ref="F402" r:id="rId54" display="https://podminky.urs.cz/item/CS_URS_2023_01/311362021"/>
    <hyperlink ref="F406" r:id="rId55" display="https://podminky.urs.cz/item/CS_URS_2023_01/311361821"/>
    <hyperlink ref="F410" r:id="rId56" display="https://podminky.urs.cz/item/CS_URS_2023_01/330321411"/>
    <hyperlink ref="F413" r:id="rId57" display="https://podminky.urs.cz/item/CS_URS_2023_01/331351111"/>
    <hyperlink ref="F416" r:id="rId58" display="https://podminky.urs.cz/item/CS_URS_2023_01/331351112"/>
    <hyperlink ref="F418" r:id="rId59" display="https://podminky.urs.cz/item/CS_URS_2023_01/331351911"/>
    <hyperlink ref="F420" r:id="rId60" display="https://podminky.urs.cz/item/CS_URS_2023_01/331361821"/>
    <hyperlink ref="F424" r:id="rId61" display="https://podminky.urs.cz/item/CS_URS_2023_01/348172214"/>
    <hyperlink ref="F429" r:id="rId62" display="https://podminky.urs.cz/item/CS_URS_2023_01/451572111"/>
    <hyperlink ref="F432" r:id="rId63" display="https://podminky.urs.cz/item/CS_URS_2023_01/430321414"/>
    <hyperlink ref="F439" r:id="rId64" display="https://podminky.urs.cz/item/CS_URS_2023_01/430361821"/>
    <hyperlink ref="F442" r:id="rId65" display="https://podminky.urs.cz/item/CS_URS_2023_01/433351131"/>
    <hyperlink ref="F448" r:id="rId66" display="https://podminky.urs.cz/item/CS_URS_2023_01/433351132"/>
    <hyperlink ref="F450" r:id="rId67" display="https://podminky.urs.cz/item/CS_URS_2023_01/413351191"/>
    <hyperlink ref="F452" r:id="rId68" display="https://podminky.urs.cz/item/CS_URS_2023_01/434121415"/>
    <hyperlink ref="F462" r:id="rId69" display="https://podminky.urs.cz/item/CS_URS_2023_01/564740101"/>
    <hyperlink ref="F467" r:id="rId70" display="https://podminky.urs.cz/item/CS_URS_2023_01/564851011"/>
    <hyperlink ref="F472" r:id="rId71" display="https://podminky.urs.cz/item/CS_URS_2023_01/564821011"/>
    <hyperlink ref="F476" r:id="rId72" display="https://podminky.urs.cz/item/CS_URS_2023_01/564851111"/>
    <hyperlink ref="F485" r:id="rId73" display="https://podminky.urs.cz/item/CS_URS_2023_01/564871111"/>
    <hyperlink ref="F492" r:id="rId74" display="https://podminky.urs.cz/item/CS_URS_2023_01/591111111"/>
    <hyperlink ref="F501" r:id="rId75" display="https://podminky.urs.cz/item/CS_URS_2023_01/591211111"/>
    <hyperlink ref="F510" r:id="rId76" display="https://podminky.urs.cz/item/CS_URS_2023_01/612335223"/>
    <hyperlink ref="F514" r:id="rId77" display="https://podminky.urs.cz/item/CS_URS_2023_01/622131101"/>
    <hyperlink ref="F521" r:id="rId78" display="https://podminky.urs.cz/item/CS_URS_2023_01/622131121"/>
    <hyperlink ref="F523" r:id="rId79" display="https://podminky.urs.cz/item/CS_URS_2023_01/622321121"/>
    <hyperlink ref="F525" r:id="rId80" display="https://podminky.urs.cz/item/CS_URS_2023_01/622142001"/>
    <hyperlink ref="F533" r:id="rId81" display="https://podminky.urs.cz/item/CS_URS_2023_01/622252002"/>
    <hyperlink ref="F540" r:id="rId82" display="https://podminky.urs.cz/item/CS_URS_2023_01/622385104"/>
    <hyperlink ref="F547" r:id="rId83" display="https://podminky.urs.cz/item/CS_URS_2023_01/359901211"/>
    <hyperlink ref="F549" r:id="rId84" display="https://podminky.urs.cz/item/CS_URS_2023_01/871265221"/>
    <hyperlink ref="F553" r:id="rId85" display="https://podminky.urs.cz/item/CS_URS_2023_01/871315221"/>
    <hyperlink ref="F558" r:id="rId86" display="https://podminky.urs.cz/item/CS_URS_2023_01/890311851"/>
    <hyperlink ref="F562" r:id="rId87" display="https://podminky.urs.cz/item/CS_URS_2022_01/892351111"/>
    <hyperlink ref="F564" r:id="rId88" display="https://podminky.urs.cz/item/CS_URS_2023_01/894812201"/>
    <hyperlink ref="F566" r:id="rId89" display="https://podminky.urs.cz/item/CS_URS_2023_01/894812231"/>
    <hyperlink ref="F568" r:id="rId90" display="https://podminky.urs.cz/item/CS_URS_2023_01/894812249"/>
    <hyperlink ref="F570" r:id="rId91" display="https://podminky.urs.cz/item/CS_URS_2023_01/894812262"/>
    <hyperlink ref="F572" r:id="rId92" display="https://podminky.urs.cz/item/CS_URS_2023_01/895941302"/>
    <hyperlink ref="F575" r:id="rId93" display="https://podminky.urs.cz/item/CS_URS_2023_01/895941312"/>
    <hyperlink ref="F580" r:id="rId94" display="https://podminky.urs.cz/item/CS_URS_2023_01/895941313"/>
    <hyperlink ref="F583" r:id="rId95" display="https://podminky.urs.cz/item/CS_URS_2023_01/895941322"/>
    <hyperlink ref="F586" r:id="rId96" display="https://podminky.urs.cz/item/CS_URS_2023_01/895941331"/>
    <hyperlink ref="F589" r:id="rId97" display="https://podminky.urs.cz/item/CS_URS_2023_01/899201211"/>
    <hyperlink ref="F593" r:id="rId98" display="https://podminky.urs.cz/item/CS_URS_2023_01/899204112"/>
    <hyperlink ref="F598" r:id="rId99" display="https://podminky.urs.cz/item/CS_URS_2023_01/764002841"/>
    <hyperlink ref="F603" r:id="rId100" display="https://podminky.urs.cz/item/CS_URS_2023_01/915491212"/>
    <hyperlink ref="F613" r:id="rId101" display="https://podminky.urs.cz/item/CS_URS_2023_01/916111123"/>
    <hyperlink ref="F619" r:id="rId102" display="https://podminky.urs.cz/item/CS_URS_2023_01/916991121"/>
    <hyperlink ref="F622" r:id="rId103" display="https://podminky.urs.cz/item/CS_URS_2023_01/935113111"/>
    <hyperlink ref="F625" r:id="rId104" display="https://podminky.urs.cz/item/CS_URS_2023_01/935923216"/>
    <hyperlink ref="F628" r:id="rId105" display="https://podminky.urs.cz/item/CS_URS_2023_01/936104211"/>
    <hyperlink ref="F631" r:id="rId106" display="https://podminky.urs.cz/item/CS_URS_2023_01/949101111"/>
    <hyperlink ref="F634" r:id="rId107" display="https://podminky.urs.cz/item/CS_URS_2023_01/953312122"/>
    <hyperlink ref="F638" r:id="rId108" display="https://podminky.urs.cz/item/CS_URS_2023_01/953941210"/>
    <hyperlink ref="F645" r:id="rId109" display="https://podminky.urs.cz/item/CS_URS_2023_01/973022251"/>
    <hyperlink ref="F650" r:id="rId110" display="https://podminky.urs.cz/item/CS_URS_2023_01/997013151"/>
    <hyperlink ref="F652" r:id="rId111" display="https://podminky.urs.cz/item/CS_URS_2023_01/997221571"/>
    <hyperlink ref="F654" r:id="rId112" display="https://podminky.urs.cz/item/CS_URS_2023_01/997221579"/>
    <hyperlink ref="F657" r:id="rId113" display="https://podminky.urs.cz/item/CS_URS_2023_01/997221645"/>
    <hyperlink ref="F660" r:id="rId114" display="https://podminky.urs.cz/item/CS_URS_2023_01/997221615"/>
    <hyperlink ref="F663" r:id="rId115" display="https://podminky.urs.cz/item/CS_URS_2023_01/997013603"/>
    <hyperlink ref="F666" r:id="rId116" display="https://podminky.urs.cz/item/CS_URS_2023_01/997013631"/>
    <hyperlink ref="F671" r:id="rId117" display="https://podminky.urs.cz/item/CS_URS_2023_01/997221655"/>
    <hyperlink ref="F675" r:id="rId118" display="https://podminky.urs.cz/item/CS_URS_2023_01/998223011"/>
    <hyperlink ref="F679" r:id="rId119" display="https://podminky.urs.cz/item/CS_URS_2023_01/711161212"/>
    <hyperlink ref="F686" r:id="rId120" display="https://podminky.urs.cz/item/CS_URS_2023_01/711161383"/>
    <hyperlink ref="F693" r:id="rId121" display="https://podminky.urs.cz/item/CS_URS_2023_01/711493111"/>
    <hyperlink ref="F701" r:id="rId122" display="https://podminky.urs.cz/item/CS_URS_2023_01/998711201"/>
    <hyperlink ref="F706" r:id="rId123" display="https://podminky.urs.cz/item/CS_URS_2023_01/764215606"/>
    <hyperlink ref="F711" r:id="rId124" display="https://podminky.urs.cz/item/CS_URS_2023_01/998764201"/>
    <hyperlink ref="F715" r:id="rId125" display="https://podminky.urs.cz/item/CS_URS_2023_01/998766201"/>
    <hyperlink ref="F718" r:id="rId126" display="https://podminky.urs.cz/item/CS_URS_2023_01/767122111"/>
    <hyperlink ref="F722" r:id="rId127" display="https://podminky.urs.cz/item/CS_URS_2023_01/767163121"/>
    <hyperlink ref="F728" r:id="rId128" display="https://podminky.urs.cz/item/CS_URS_2023_01/767165114"/>
    <hyperlink ref="F733" r:id="rId129" display="https://podminky.urs.cz/item/CS_URS_2023_01/767995112"/>
    <hyperlink ref="F739" r:id="rId130" display="https://podminky.urs.cz/item/CS_URS_2023_01/767995113"/>
    <hyperlink ref="F744" r:id="rId131" display="https://podminky.urs.cz/item/CS_URS_2023_01/767995114"/>
    <hyperlink ref="F749" r:id="rId132" display="https://podminky.urs.cz/item/CS_URS_2023_01/998767201"/>
    <hyperlink ref="F752" r:id="rId133" display="https://podminky.urs.cz/item/CS_URS_2023_01/783315101"/>
    <hyperlink ref="F756" r:id="rId134" display="https://podminky.urs.cz/item/CS_URS_2023_01/783317101"/>
    <hyperlink ref="F758" r:id="rId135" display="https://podminky.urs.cz/item/CS_URS_2023_01/783823133"/>
    <hyperlink ref="F765" r:id="rId136" display="https://podminky.urs.cz/item/CS_URS_2023_01/783827423"/>
    <hyperlink ref="F770" r:id="rId137" display="https://podminky.urs.cz/item/CS_URS_2023_01/218100013"/>
    <hyperlink ref="F773" r:id="rId138" display="https://podminky.urs.cz/item/CS_URS_2023_01/218204011"/>
    <hyperlink ref="F777" r:id="rId139" display="https://podminky.urs.cz/item/CS_URS_2023_01/218220022"/>
    <hyperlink ref="F780" r:id="rId140" display="https://podminky.urs.cz/item/CS_URS_2023_01/218813011"/>
    <hyperlink ref="F784" r:id="rId141" display="https://podminky.urs.cz/item/CS_URS_2023_01/741332831"/>
    <hyperlink ref="F786" r:id="rId142" display="https://podminky.urs.cz/item/CS_URS_2023_01/741210121"/>
    <hyperlink ref="F792" r:id="rId143" display="https://podminky.urs.cz/item/CS_URS_2023_01/210203901"/>
    <hyperlink ref="F795" r:id="rId144" display="https://podminky.urs.cz/item/CS_URS_2023_01/210204011"/>
    <hyperlink ref="F798" r:id="rId145" display="https://podminky.urs.cz/item/CS_URS_2023_01/210204122"/>
    <hyperlink ref="F803" r:id="rId146" display="https://podminky.urs.cz/item/CS_URS_2023_01/460171162"/>
    <hyperlink ref="F807" r:id="rId147" display="https://podminky.urs.cz/item/CS_URS_2023_01/460451172"/>
    <hyperlink ref="F810" r:id="rId148" display="https://podminky.urs.cz/item/CS_URS_2023_01/032002000"/>
    <hyperlink ref="F812" r:id="rId149" display="https://podminky.urs.cz/item/CS_URS_2023_01/034203000"/>
    <hyperlink ref="F814" r:id="rId150" display="https://podminky.urs.cz/item/CS_URS_2022_01/034503000"/>
    <hyperlink ref="F817" r:id="rId151" display="https://podminky.urs.cz/item/CS_URS_2023_01/035002000"/>
    <hyperlink ref="F819" r:id="rId152" display="https://podminky.urs.cz/item/CS_URS_2023_01/010001000"/>
    <hyperlink ref="F823" r:id="rId153" display="https://podminky.urs.cz/item/CS_URS_2023_01/034303000"/>
    <hyperlink ref="F826" r:id="rId154" display="https://podminky.urs.cz/item/CS_URS_2023_01/043134000"/>
    <hyperlink ref="F828" r:id="rId155" display="https://podminky.urs.cz/item/CS_URS_2022_01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DESKTOP-GN17150\Ivana</dc:creator>
  <cp:lastModifiedBy>DESKTOP-GN17150\Ivana</cp:lastModifiedBy>
  <dcterms:created xsi:type="dcterms:W3CDTF">2023-07-13T09:05:33Z</dcterms:created>
  <dcterms:modified xsi:type="dcterms:W3CDTF">2023-07-13T09:05:39Z</dcterms:modified>
</cp:coreProperties>
</file>