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35" activeTab="1"/>
  </bookViews>
  <sheets>
    <sheet name="Parametry" sheetId="1" r:id="rId1"/>
    <sheet name="Rekapitulace" sheetId="2" r:id="rId2"/>
    <sheet name="Rozpočet" sheetId="3" r:id="rId3"/>
  </sheets>
  <definedNames/>
  <calcPr fullCalcOnLoad="1"/>
</workbook>
</file>

<file path=xl/sharedStrings.xml><?xml version="1.0" encoding="utf-8"?>
<sst xmlns="http://schemas.openxmlformats.org/spreadsheetml/2006/main" count="217" uniqueCount="146">
  <si>
    <t>Název</t>
  </si>
  <si>
    <t>Hodnota</t>
  </si>
  <si>
    <t>Nadpis rekapitulace</t>
  </si>
  <si>
    <t>Seznam prací a dodávek elektrotechnických zařízení</t>
  </si>
  <si>
    <t>Akce</t>
  </si>
  <si>
    <t>VO SLEZSKÁ V k. ú. NOVÝ JIČÍN - DOLNÍ PŘEDMĚSTÍ p. č. 195/1 a 196</t>
  </si>
  <si>
    <t>Projekt</t>
  </si>
  <si>
    <t/>
  </si>
  <si>
    <t>Investor</t>
  </si>
  <si>
    <t>Město Nový Jičín, Masarykovo nám. 1/1, 741 01 Nový Jičín</t>
  </si>
  <si>
    <t>Z. č.</t>
  </si>
  <si>
    <t>A. č.</t>
  </si>
  <si>
    <t>Smlouva</t>
  </si>
  <si>
    <t>Vypracoval</t>
  </si>
  <si>
    <t>Ing. Jindřich Marek</t>
  </si>
  <si>
    <t>Kontroloval</t>
  </si>
  <si>
    <t>Datum</t>
  </si>
  <si>
    <t>12.4.2022</t>
  </si>
  <si>
    <t>Zpracovatel</t>
  </si>
  <si>
    <t>CÚ</t>
  </si>
  <si>
    <t>04/2022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</si>
  <si>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</si>
  <si>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</si>
  <si>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</si>
  <si>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</si>
  <si>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</si>
  <si>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</si>
  <si>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</si>
  <si>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</si>
  <si>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</si>
  <si>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</si>
  <si>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</si>
  <si>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</si>
  <si>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</si>
  <si>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</si>
  <si>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</si>
  <si>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</si>
  <si>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</si>
  <si>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</si>
  <si>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</si>
  <si>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</si>
  <si>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</si>
  <si>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</si>
  <si>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</si>
  <si>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</si>
  <si>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</si>
  <si>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</si>
  <si>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</si>
  <si>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</si>
  <si>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</si>
  <si>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</si>
  <si>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</si>
  <si>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</si>
  <si>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</si>
  <si>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</si>
  <si>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</si>
  <si>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</si>
  <si>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KABEL ZÁVĚSNÝ, IZOLACE PVC</t>
  </si>
  <si>
    <t>AEKS (1-AES) 2x16 mm2 , volně</t>
  </si>
  <si>
    <t>m</t>
  </si>
  <si>
    <t>KABEL SILOVÝ,IZOLACE PVC S VODIČEM PE</t>
  </si>
  <si>
    <t>CYKY-J 3x10 mm2 , volně</t>
  </si>
  <si>
    <t>CYKY-J 3x1.5 mm2 , volně</t>
  </si>
  <si>
    <t>OCELOVÝ DRÁT POZINKOVANÝ</t>
  </si>
  <si>
    <t>FeZn-D10 (0,62kg/m), volně</t>
  </si>
  <si>
    <t>UKONČENÍ KABELŮ  DO</t>
  </si>
  <si>
    <t xml:space="preserve"> 4x10 mm2</t>
  </si>
  <si>
    <t>ks</t>
  </si>
  <si>
    <t>SVORKA FeZn</t>
  </si>
  <si>
    <t>SPb připojovací</t>
  </si>
  <si>
    <t>SU univerzální</t>
  </si>
  <si>
    <t>Ukotvení závěsného kabelu na sloup (napínací šroub, nerez páska, kotevní držák)</t>
  </si>
  <si>
    <t>kpl</t>
  </si>
  <si>
    <t>Stožár sadový, vetknutý, bezpaticový, výška 5m nad zemí, žárový zinek</t>
  </si>
  <si>
    <t>Plastová manžeta pro vetknutý stožár</t>
  </si>
  <si>
    <t>Svítidlo LED MARUT s G2 M03 2k0 727 B104, 13,9W</t>
  </si>
  <si>
    <t>Stožárová svorkovnice s pojistkou</t>
  </si>
  <si>
    <t>Skříň pojistková na sloup 25A</t>
  </si>
  <si>
    <t>OHEBNÁ CHRÁNIČKA KOPOFLEX</t>
  </si>
  <si>
    <t>KF09063 světlost 52 mm, volně</t>
  </si>
  <si>
    <t>TUHÁ CHRÁNIČKA KOPODUR</t>
  </si>
  <si>
    <t>KD09063 světlost 52 mm, pevně</t>
  </si>
  <si>
    <t>HLOUBENÍ KABELOVÉ RÝHY</t>
  </si>
  <si>
    <t xml:space="preserve"> Zemina třídy 4, šíře 300mm,hloubka 800mm</t>
  </si>
  <si>
    <t>Pískové lože z kopaného písku 30x15cm</t>
  </si>
  <si>
    <t>FOLIE VÝSTRAŽNÁ Z PVC</t>
  </si>
  <si>
    <t xml:space="preserve"> Do šířky 20cm</t>
  </si>
  <si>
    <t>ZÁHOZ KABELOVÉ RÝHY</t>
  </si>
  <si>
    <t>ÚPRAVA POVRCHU</t>
  </si>
  <si>
    <t xml:space="preserve"> Provizorní úprava terénu v zemina třídy 4</t>
  </si>
  <si>
    <t>m2</t>
  </si>
  <si>
    <t>VÝKOP JÁMY PRO STOŽÁR,BETONOVÝ</t>
  </si>
  <si>
    <t>ZÁKLAD A JINÉ ZAŘÍZENÍ</t>
  </si>
  <si>
    <t xml:space="preserve"> Zemina třídy 3-4</t>
  </si>
  <si>
    <t>m3</t>
  </si>
  <si>
    <t>ZÁKLAD Z PROSTÉHO BETONU</t>
  </si>
  <si>
    <t xml:space="preserve"> Do rostlé zeminy bez bednění</t>
  </si>
  <si>
    <t>Překop cesty  –  asfaltový povrch</t>
  </si>
  <si>
    <t>Beton pro podbetonování chrániček pod komunikací</t>
  </si>
  <si>
    <t>Uvedení cesty do původního stavu</t>
  </si>
  <si>
    <t>ODVOZ ZEMINY</t>
  </si>
  <si>
    <t>Odvoz zeminy</t>
  </si>
  <si>
    <t>Odvoz asfaltu z řezání cesty</t>
  </si>
  <si>
    <t>Vytýčení kabelové trasy v zastavěném území</t>
  </si>
  <si>
    <t>Vytýčení podzemních sítí</t>
  </si>
  <si>
    <t>Automobilová plošina</t>
  </si>
  <si>
    <t>hod.</t>
  </si>
  <si>
    <t>Zabezpečení pracoviště</t>
  </si>
  <si>
    <t>Spolupráce s ostatními profesemi</t>
  </si>
  <si>
    <t>Pomocný materiál</t>
  </si>
  <si>
    <t>Revize vč. napsání revizní zprávy</t>
  </si>
  <si>
    <t>Spolupráce s revizním technikem</t>
  </si>
  <si>
    <t>Dokumentace skutečného provedení</t>
  </si>
  <si>
    <t>Demontáž stávajících stožárů veřejného osvětlení vč. svítidel</t>
  </si>
  <si>
    <t>Demontáž a uložení dlažby 0,5x0,5m</t>
  </si>
  <si>
    <t>Zaměření skutečného provedení trasy VO</t>
  </si>
  <si>
    <t>km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</si>
  <si>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</si>
  <si>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</si>
  <si>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</si>
  <si>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</si>
  <si>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</si>
  <si>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</si>
  <si>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</si>
  <si>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</si>
  <si>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</si>
  <si>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</si>
  <si>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</si>
  <si>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</si>
  <si>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</si>
  <si>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</si>
  <si>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</si>
  <si>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</si>
  <si>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</si>
  <si>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</si>
  <si>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</si>
  <si>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</si>
  <si>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</si>
  <si>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</si>
  <si>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</si>
  <si>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Základ a hodnota DPH 21%</t>
  </si>
  <si>
    <t>Základ a hodnota DPH 15%</t>
  </si>
  <si>
    <t>Náklady celkem s DPH</t>
  </si>
  <si>
    <t>Náklady celkem bez DPH</t>
  </si>
  <si>
    <t xml:space="preserve">projekt pro územní řízení               </t>
  </si>
  <si>
    <t>Napojení na stáv. rozvody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</si>
</sst>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i/>
      <sz val="9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8" fillId="33" borderId="10" xfId="0" applyNumberFormat="1" applyFont="1" applyFill="1" applyBorder="1" applyAlignment="1">
      <alignment horizontal="left"/>
    </xf>
    <xf numFmtId="49" fontId="39" fillId="34" borderId="10" xfId="0" applyNumberFormat="1" applyFont="1" applyFill="1" applyBorder="1" applyAlignment="1">
      <alignment horizontal="left"/>
    </xf>
    <xf numFmtId="49" fontId="40" fillId="35" borderId="10" xfId="0" applyNumberFormat="1" applyFont="1" applyFill="1" applyBorder="1" applyAlignment="1">
      <alignment horizontal="left"/>
    </xf>
    <xf numFmtId="49" fontId="38" fillId="36" borderId="10" xfId="0" applyNumberFormat="1" applyFont="1" applyFill="1" applyBorder="1" applyAlignment="1">
      <alignment horizontal="left"/>
    </xf>
    <xf numFmtId="49" fontId="41" fillId="37" borderId="10" xfId="0" applyNumberFormat="1" applyFont="1" applyFill="1" applyBorder="1" applyAlignment="1">
      <alignment horizontal="left"/>
    </xf>
    <xf numFmtId="49" fontId="38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38" fillId="33" borderId="10" xfId="0" applyNumberFormat="1" applyFont="1" applyFill="1" applyBorder="1" applyAlignment="1">
      <alignment horizontal="left"/>
    </xf>
    <xf numFmtId="4" fontId="39" fillId="34" borderId="10" xfId="0" applyNumberFormat="1" applyFont="1" applyFill="1" applyBorder="1" applyAlignment="1">
      <alignment horizontal="right"/>
    </xf>
    <xf numFmtId="49" fontId="42" fillId="38" borderId="10" xfId="0" applyNumberFormat="1" applyFont="1" applyFill="1" applyBorder="1" applyAlignment="1">
      <alignment horizontal="left"/>
    </xf>
    <xf numFmtId="4" fontId="42" fillId="38" borderId="10" xfId="0" applyNumberFormat="1" applyFont="1" applyFill="1" applyBorder="1" applyAlignment="1">
      <alignment horizontal="right"/>
    </xf>
    <xf numFmtId="4" fontId="38" fillId="36" borderId="10" xfId="0" applyNumberFormat="1" applyFont="1" applyFill="1" applyBorder="1" applyAlignment="1">
      <alignment horizontal="right"/>
    </xf>
    <xf numFmtId="4" fontId="40" fillId="35" borderId="10" xfId="0" applyNumberFormat="1" applyFont="1" applyFill="1" applyBorder="1" applyAlignment="1">
      <alignment horizontal="right"/>
    </xf>
    <xf numFmtId="4" fontId="41" fillId="37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4.00390625" style="1" bestFit="1" customWidth="1"/>
    <col min="2" max="2" width="51.28125" style="1" bestFit="1" customWidth="1"/>
  </cols>
  <sheetData>
    <row r="1" spans="1:2" ht="15">
      <c r="A1" s="2" t="s">
        <v>0</v>
      </c>
      <c r="B1" s="2" t="s">
        <v>1</v>
      </c>
    </row>
    <row r="2" spans="1:2" ht="15">
      <c r="A2" s="2" t="s">
        <v>2</v>
      </c>
      <c r="B2" s="3" t="s">
        <v>3</v>
      </c>
    </row>
    <row r="3" spans="1:2" ht="15">
      <c r="A3" s="2" t="s">
        <v>4</v>
      </c>
      <c r="B3" s="4" t="s">
        <v>5</v>
      </c>
    </row>
    <row r="4" spans="1:2" ht="15">
      <c r="A4" s="2" t="s">
        <v>6</v>
      </c>
      <c r="B4" s="4" t="s">
        <v>144</v>
      </c>
    </row>
    <row r="5" spans="1:2" ht="15">
      <c r="A5" s="2" t="s">
        <v>8</v>
      </c>
      <c r="B5" s="4" t="s">
        <v>9</v>
      </c>
    </row>
    <row r="6" spans="1:2" ht="15">
      <c r="A6" s="2" t="s">
        <v>10</v>
      </c>
      <c r="B6" s="4" t="s">
        <v>7</v>
      </c>
    </row>
    <row r="7" spans="1:2" ht="15">
      <c r="A7" s="2" t="s">
        <v>11</v>
      </c>
      <c r="B7" s="4" t="s">
        <v>7</v>
      </c>
    </row>
    <row r="8" spans="1:2" ht="15">
      <c r="A8" s="2" t="s">
        <v>12</v>
      </c>
      <c r="B8" s="4" t="s">
        <v>7</v>
      </c>
    </row>
    <row r="9" spans="1:2" ht="15">
      <c r="A9" s="2" t="s">
        <v>13</v>
      </c>
      <c r="B9" s="4" t="s">
        <v>14</v>
      </c>
    </row>
    <row r="10" spans="1:2" ht="15">
      <c r="A10" s="2" t="s">
        <v>15</v>
      </c>
      <c r="B10" s="4" t="s">
        <v>7</v>
      </c>
    </row>
    <row r="11" spans="1:2" ht="15">
      <c r="A11" s="2" t="s">
        <v>16</v>
      </c>
      <c r="B11" s="4" t="s">
        <v>17</v>
      </c>
    </row>
    <row r="12" spans="1:2" ht="15">
      <c r="A12" s="2" t="s">
        <v>18</v>
      </c>
      <c r="B12" s="4" t="s">
        <v>7</v>
      </c>
    </row>
    <row r="13" spans="1:2" ht="15">
      <c r="A13" s="2" t="s">
        <v>19</v>
      </c>
      <c r="B13" s="4" t="s">
        <v>20</v>
      </c>
    </row>
    <row r="14" spans="1:2" ht="15">
      <c r="A14" s="2" t="s">
        <v>21</v>
      </c>
      <c r="B14" s="4" t="s">
        <v>22</v>
      </c>
    </row>
    <row r="15" spans="1:2" ht="15">
      <c r="A15" s="2" t="s">
        <v>7</v>
      </c>
      <c r="B15" s="5" t="s">
        <v>7</v>
      </c>
    </row>
    <row r="16" spans="1:2" ht="15">
      <c r="A16" s="2" t="s">
        <v>23</v>
      </c>
      <c r="B16" s="6" t="s">
        <v>24</v>
      </c>
    </row>
    <row r="17" spans="1:2" ht="15">
      <c r="A17" s="2" t="s">
        <v>25</v>
      </c>
      <c r="B17" s="6" t="s">
        <v>26</v>
      </c>
    </row>
    <row r="18" spans="1:2" ht="15">
      <c r="A18" s="2" t="s">
        <v>27</v>
      </c>
      <c r="B18" s="6" t="s">
        <v>28</v>
      </c>
    </row>
    <row r="19" spans="1:2" ht="15">
      <c r="A19" s="2" t="s">
        <v>29</v>
      </c>
      <c r="B19" s="6" t="s">
        <v>30</v>
      </c>
    </row>
    <row r="20" spans="1:2" ht="15">
      <c r="A20" s="2" t="s">
        <v>31</v>
      </c>
      <c r="B20" s="6" t="s">
        <v>30</v>
      </c>
    </row>
    <row r="21" spans="1:2" ht="15">
      <c r="A21" s="2" t="s">
        <v>32</v>
      </c>
      <c r="B21" s="6" t="s">
        <v>30</v>
      </c>
    </row>
    <row r="22" spans="1:2" ht="15">
      <c r="A22" s="2" t="s">
        <v>33</v>
      </c>
      <c r="B22" s="6" t="s">
        <v>30</v>
      </c>
    </row>
    <row r="23" spans="1:2" ht="15">
      <c r="A23" s="2" t="s">
        <v>34</v>
      </c>
      <c r="B23" s="6" t="s">
        <v>30</v>
      </c>
    </row>
    <row r="24" spans="1:2" ht="15">
      <c r="A24" s="2" t="s">
        <v>35</v>
      </c>
      <c r="B24" s="6" t="s">
        <v>30</v>
      </c>
    </row>
    <row r="25" spans="1:2" ht="15">
      <c r="A25" s="2" t="s">
        <v>36</v>
      </c>
      <c r="B25" s="6" t="s">
        <v>30</v>
      </c>
    </row>
    <row r="26" spans="1:2" ht="15">
      <c r="A26" s="2" t="s">
        <v>37</v>
      </c>
      <c r="B26" s="6" t="s">
        <v>38</v>
      </c>
    </row>
    <row r="27" spans="1:2" ht="15">
      <c r="A27" s="2" t="s">
        <v>39</v>
      </c>
      <c r="B27" s="6" t="s">
        <v>30</v>
      </c>
    </row>
    <row r="28" spans="1:2" ht="15">
      <c r="A28" s="2" t="s">
        <v>40</v>
      </c>
      <c r="B28" s="6" t="s">
        <v>30</v>
      </c>
    </row>
    <row r="29" spans="1:2" ht="15">
      <c r="A29" s="2" t="s">
        <v>41</v>
      </c>
      <c r="B29" s="6" t="s">
        <v>30</v>
      </c>
    </row>
    <row r="30" spans="1:2" ht="15">
      <c r="A30" s="2" t="s">
        <v>42</v>
      </c>
      <c r="B30" s="6" t="s">
        <v>30</v>
      </c>
    </row>
    <row r="31" spans="1:2" ht="23.25">
      <c r="A31" s="7" t="s">
        <v>43</v>
      </c>
      <c r="B31" s="6" t="s">
        <v>44</v>
      </c>
    </row>
    <row r="32" spans="1:2" ht="15">
      <c r="A32" s="2" t="s">
        <v>45</v>
      </c>
      <c r="B32" s="6" t="s">
        <v>46</v>
      </c>
    </row>
    <row r="33" spans="1:2" ht="15">
      <c r="A33" s="1" t="s">
        <v>47</v>
      </c>
      <c r="B33" s="1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34.00390625" style="1" bestFit="1" customWidth="1"/>
    <col min="2" max="2" width="11.8515625" style="8" bestFit="1" customWidth="1"/>
    <col min="3" max="3" width="10.00390625" style="8" bestFit="1" customWidth="1"/>
  </cols>
  <sheetData>
    <row r="1" spans="1:3" ht="15">
      <c r="A1" s="2" t="s">
        <v>0</v>
      </c>
      <c r="B1" s="9" t="s">
        <v>118</v>
      </c>
      <c r="C1" s="9" t="s">
        <v>119</v>
      </c>
    </row>
    <row r="2" spans="1:3" ht="15">
      <c r="A2" s="4" t="s">
        <v>120</v>
      </c>
      <c r="B2" s="14"/>
      <c r="C2" s="14"/>
    </row>
    <row r="3" spans="1:3" ht="15">
      <c r="A3" s="5" t="s">
        <v>121</v>
      </c>
      <c r="B3" s="13">
        <f>0</f>
        <v>0</v>
      </c>
      <c r="C3" s="13"/>
    </row>
    <row r="4" spans="1:3" ht="15">
      <c r="A4" s="5" t="s">
        <v>122</v>
      </c>
      <c r="B4" s="13">
        <f>B3*Parametry!B16/100</f>
        <v>0</v>
      </c>
      <c r="C4" s="13">
        <f>B3*Parametry!B17/100</f>
        <v>0</v>
      </c>
    </row>
    <row r="5" spans="1:3" ht="15">
      <c r="A5" s="5" t="s">
        <v>123</v>
      </c>
      <c r="B5" s="13"/>
      <c r="C5" s="13">
        <f>(Rozpočet!E58)+0</f>
        <v>0</v>
      </c>
    </row>
    <row r="6" spans="1:3" ht="15">
      <c r="A6" s="5" t="s">
        <v>124</v>
      </c>
      <c r="B6" s="13"/>
      <c r="C6" s="13">
        <f>0+(Rozpočet!G58)+0</f>
        <v>0</v>
      </c>
    </row>
    <row r="7" spans="1:3" ht="15">
      <c r="A7" s="6" t="s">
        <v>125</v>
      </c>
      <c r="B7" s="15">
        <f>B3+B4</f>
        <v>0</v>
      </c>
      <c r="C7" s="15">
        <f>C3+C4+C5+C6</f>
        <v>0</v>
      </c>
    </row>
    <row r="8" spans="1:3" ht="15">
      <c r="A8" s="5" t="s">
        <v>126</v>
      </c>
      <c r="B8" s="13"/>
      <c r="C8" s="13">
        <f>(C5+C6)*Parametry!B18/100</f>
        <v>0</v>
      </c>
    </row>
    <row r="9" spans="1:3" ht="15">
      <c r="A9" s="5" t="s">
        <v>127</v>
      </c>
      <c r="B9" s="13"/>
      <c r="C9" s="13">
        <f>0+0</f>
        <v>0</v>
      </c>
    </row>
    <row r="10" spans="1:3" ht="15">
      <c r="A10" s="5" t="s">
        <v>128</v>
      </c>
      <c r="B10" s="13"/>
      <c r="C10" s="13">
        <f>0+0</f>
        <v>0</v>
      </c>
    </row>
    <row r="11" spans="1:3" ht="15">
      <c r="A11" s="5" t="s">
        <v>129</v>
      </c>
      <c r="B11" s="13"/>
      <c r="C11" s="13">
        <f>(C9+C10)*Parametry!B19/100</f>
        <v>0</v>
      </c>
    </row>
    <row r="12" spans="1:3" ht="15">
      <c r="A12" s="6" t="s">
        <v>130</v>
      </c>
      <c r="B12" s="15">
        <f>B7</f>
        <v>0</v>
      </c>
      <c r="C12" s="15">
        <f>C7+C8+C9+C10+C11</f>
        <v>0</v>
      </c>
    </row>
    <row r="13" spans="1:3" ht="15">
      <c r="A13" s="5" t="s">
        <v>131</v>
      </c>
      <c r="B13" s="13"/>
      <c r="C13" s="13">
        <f>(B12+C12)*Parametry!B20/100</f>
        <v>0</v>
      </c>
    </row>
    <row r="14" spans="1:3" ht="15">
      <c r="A14" s="5" t="s">
        <v>132</v>
      </c>
      <c r="B14" s="13"/>
      <c r="C14" s="13">
        <f>(B12+C12)*Parametry!B21/100</f>
        <v>0</v>
      </c>
    </row>
    <row r="15" spans="1:3" ht="15">
      <c r="A15" s="5" t="s">
        <v>133</v>
      </c>
      <c r="B15" s="13"/>
      <c r="C15" s="13">
        <f>(B7+C7)*Parametry!B22/100</f>
        <v>0</v>
      </c>
    </row>
    <row r="16" spans="1:3" ht="15">
      <c r="A16" s="4" t="s">
        <v>134</v>
      </c>
      <c r="B16" s="14"/>
      <c r="C16" s="14">
        <f>B12+C12+C13+C14+C15</f>
        <v>0</v>
      </c>
    </row>
    <row r="17" spans="1:3" ht="15">
      <c r="A17" s="5" t="s">
        <v>7</v>
      </c>
      <c r="B17" s="13"/>
      <c r="C17" s="13"/>
    </row>
    <row r="18" spans="1:3" ht="15">
      <c r="A18" s="4" t="s">
        <v>135</v>
      </c>
      <c r="B18" s="14"/>
      <c r="C18" s="14"/>
    </row>
    <row r="19" spans="1:3" ht="15">
      <c r="A19" s="5" t="s">
        <v>136</v>
      </c>
      <c r="B19" s="13"/>
      <c r="C19" s="13">
        <f>C12*Parametry!B23/100</f>
        <v>0</v>
      </c>
    </row>
    <row r="20" spans="1:3" ht="15">
      <c r="A20" s="5" t="s">
        <v>137</v>
      </c>
      <c r="B20" s="13"/>
      <c r="C20" s="13">
        <f>C12*Parametry!B24/100</f>
        <v>0</v>
      </c>
    </row>
    <row r="21" spans="1:3" ht="15">
      <c r="A21" s="4" t="s">
        <v>138</v>
      </c>
      <c r="B21" s="14"/>
      <c r="C21" s="14">
        <f>C19+C20</f>
        <v>0</v>
      </c>
    </row>
    <row r="22" spans="1:3" ht="15">
      <c r="A22" s="5" t="s">
        <v>139</v>
      </c>
      <c r="B22" s="13"/>
      <c r="C22" s="13">
        <f>Parametry!B25*Parametry!B28*(C16*Parametry!B27)^Parametry!B26</f>
        <v>0</v>
      </c>
    </row>
    <row r="23" spans="1:3" ht="15">
      <c r="A23" s="5" t="s">
        <v>7</v>
      </c>
      <c r="B23" s="13"/>
      <c r="C23" s="13"/>
    </row>
    <row r="24" spans="1:3" ht="15">
      <c r="A24" s="3" t="s">
        <v>143</v>
      </c>
      <c r="B24" s="10"/>
      <c r="C24" s="10">
        <f>C16+C21+C22</f>
        <v>0</v>
      </c>
    </row>
    <row r="25" spans="1:3" ht="15">
      <c r="A25" s="5" t="s">
        <v>140</v>
      </c>
      <c r="B25" s="13">
        <f>(SUM(Rozpočet!E3:E57))+(SUM(Rozpočet!G3:G57))+B4+C4+C8+C11+C13+C14+C15+C21+C22</f>
        <v>0</v>
      </c>
      <c r="C25" s="13">
        <f>B25*Parametry!B31/100</f>
        <v>0</v>
      </c>
    </row>
    <row r="26" spans="1:3" ht="15">
      <c r="A26" s="5" t="s">
        <v>141</v>
      </c>
      <c r="B26" s="13">
        <f>(SUM(Rozpočet!E3,Rozpočet!E5,Rozpočet!E8,Rozpočet!E10,Rozpočet!E12,Rozpočet!E21,Rozpočet!E23,Rozpočet!E25,Rozpočet!E28,Rozpočet!E30,Rozpočet!E32,Rozpočet!E34:E35,Rozpočet!E37,Rozpočet!E42))+(SUM(Rozpočet!G3,Rozpočet!G5,Rozpočet!G8,Rozpočet!G10,Rozpočet!G12,Rozpočet!G21,Rozpočet!G23,Rozpočet!G25,Rozpočet!G28,Rozpočet!G30,Rozpočet!G32,Rozpočet!G34:G35,Rozpočet!G37,Rozpočet!G42))</f>
        <v>0</v>
      </c>
      <c r="C26" s="13">
        <f>B26*Parametry!B32/100</f>
        <v>0</v>
      </c>
    </row>
    <row r="27" spans="1:3" ht="15">
      <c r="A27" s="3" t="s">
        <v>142</v>
      </c>
      <c r="B27" s="10"/>
      <c r="C27" s="10">
        <f>C24+C25+C26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56.28125" style="1" bestFit="1" customWidth="1"/>
    <col min="2" max="2" width="4.00390625" style="1" bestFit="1" customWidth="1"/>
    <col min="3" max="3" width="5.7109375" style="8" bestFit="1" customWidth="1"/>
    <col min="4" max="4" width="7.7109375" style="8" bestFit="1" customWidth="1"/>
    <col min="5" max="5" width="12.00390625" style="8" bestFit="1" customWidth="1"/>
    <col min="6" max="6" width="6.8515625" style="8" bestFit="1" customWidth="1"/>
    <col min="7" max="7" width="11.140625" style="8" bestFit="1" customWidth="1"/>
    <col min="8" max="8" width="7.7109375" style="8" bestFit="1" customWidth="1"/>
    <col min="9" max="9" width="10.00390625" style="8" bestFit="1" customWidth="1"/>
  </cols>
  <sheetData>
    <row r="1" spans="1:9" ht="15">
      <c r="A1" s="2" t="s">
        <v>0</v>
      </c>
      <c r="B1" s="2" t="s">
        <v>48</v>
      </c>
      <c r="C1" s="9" t="s">
        <v>49</v>
      </c>
      <c r="D1" s="9" t="s">
        <v>50</v>
      </c>
      <c r="E1" s="9" t="s">
        <v>51</v>
      </c>
      <c r="F1" s="9" t="s">
        <v>52</v>
      </c>
      <c r="G1" s="9" t="s">
        <v>53</v>
      </c>
      <c r="H1" s="9" t="s">
        <v>54</v>
      </c>
      <c r="I1" s="9" t="s">
        <v>55</v>
      </c>
    </row>
    <row r="2" spans="1:9" ht="15">
      <c r="A2" s="3" t="s">
        <v>56</v>
      </c>
      <c r="B2" s="3" t="s">
        <v>7</v>
      </c>
      <c r="C2" s="10"/>
      <c r="D2" s="10"/>
      <c r="E2" s="10"/>
      <c r="F2" s="10"/>
      <c r="G2" s="10"/>
      <c r="H2" s="10"/>
      <c r="I2" s="10"/>
    </row>
    <row r="3" spans="1:9" ht="15">
      <c r="A3" s="11" t="s">
        <v>57</v>
      </c>
      <c r="B3" s="11" t="s">
        <v>7</v>
      </c>
      <c r="C3" s="12"/>
      <c r="D3" s="12"/>
      <c r="E3" s="12"/>
      <c r="F3" s="12"/>
      <c r="G3" s="12"/>
      <c r="H3" s="12"/>
      <c r="I3" s="12"/>
    </row>
    <row r="4" spans="1:9" ht="15">
      <c r="A4" s="5" t="s">
        <v>58</v>
      </c>
      <c r="B4" s="5" t="s">
        <v>59</v>
      </c>
      <c r="C4" s="13">
        <v>40</v>
      </c>
      <c r="D4" s="13"/>
      <c r="E4" s="13">
        <f>C4*D4</f>
        <v>0</v>
      </c>
      <c r="F4" s="13"/>
      <c r="G4" s="13">
        <f>C4*F4</f>
        <v>0</v>
      </c>
      <c r="H4" s="13">
        <f>D4+F4</f>
        <v>0</v>
      </c>
      <c r="I4" s="13">
        <f>E4+G4</f>
        <v>0</v>
      </c>
    </row>
    <row r="5" spans="1:9" ht="15">
      <c r="A5" s="11" t="s">
        <v>60</v>
      </c>
      <c r="B5" s="11" t="s">
        <v>7</v>
      </c>
      <c r="C5" s="12"/>
      <c r="D5" s="12"/>
      <c r="E5" s="12"/>
      <c r="F5" s="12"/>
      <c r="G5" s="12"/>
      <c r="H5" s="12"/>
      <c r="I5" s="12"/>
    </row>
    <row r="6" spans="1:9" ht="15">
      <c r="A6" s="5" t="s">
        <v>61</v>
      </c>
      <c r="B6" s="5" t="s">
        <v>59</v>
      </c>
      <c r="C6" s="13">
        <v>185</v>
      </c>
      <c r="D6" s="13"/>
      <c r="E6" s="13">
        <f>C6*D6</f>
        <v>0</v>
      </c>
      <c r="F6" s="13"/>
      <c r="G6" s="13">
        <f>C6*F6</f>
        <v>0</v>
      </c>
      <c r="H6" s="13">
        <f>D6+F6</f>
        <v>0</v>
      </c>
      <c r="I6" s="13">
        <f>E6+G6</f>
        <v>0</v>
      </c>
    </row>
    <row r="7" spans="1:9" ht="15">
      <c r="A7" s="5" t="s">
        <v>62</v>
      </c>
      <c r="B7" s="5" t="s">
        <v>59</v>
      </c>
      <c r="C7" s="13">
        <v>30</v>
      </c>
      <c r="D7" s="13"/>
      <c r="E7" s="13">
        <f>C7*D7</f>
        <v>0</v>
      </c>
      <c r="F7" s="13"/>
      <c r="G7" s="13">
        <f>C7*F7</f>
        <v>0</v>
      </c>
      <c r="H7" s="13">
        <f>D7+F7</f>
        <v>0</v>
      </c>
      <c r="I7" s="13">
        <f>E7+G7</f>
        <v>0</v>
      </c>
    </row>
    <row r="8" spans="1:9" ht="15">
      <c r="A8" s="11" t="s">
        <v>63</v>
      </c>
      <c r="B8" s="11" t="s">
        <v>7</v>
      </c>
      <c r="C8" s="12"/>
      <c r="D8" s="12"/>
      <c r="E8" s="12"/>
      <c r="F8" s="12"/>
      <c r="G8" s="12"/>
      <c r="H8" s="12"/>
      <c r="I8" s="12"/>
    </row>
    <row r="9" spans="1:9" ht="15">
      <c r="A9" s="5" t="s">
        <v>64</v>
      </c>
      <c r="B9" s="5" t="s">
        <v>59</v>
      </c>
      <c r="C9" s="13">
        <v>155</v>
      </c>
      <c r="D9" s="13"/>
      <c r="E9" s="13">
        <f>C9*D9</f>
        <v>0</v>
      </c>
      <c r="F9" s="13"/>
      <c r="G9" s="13">
        <f>C9*F9</f>
        <v>0</v>
      </c>
      <c r="H9" s="13">
        <f>D9+F9</f>
        <v>0</v>
      </c>
      <c r="I9" s="13">
        <f>E9+G9</f>
        <v>0</v>
      </c>
    </row>
    <row r="10" spans="1:9" ht="15">
      <c r="A10" s="11" t="s">
        <v>65</v>
      </c>
      <c r="B10" s="11" t="s">
        <v>7</v>
      </c>
      <c r="C10" s="12"/>
      <c r="D10" s="12"/>
      <c r="E10" s="12"/>
      <c r="F10" s="12"/>
      <c r="G10" s="12"/>
      <c r="H10" s="12"/>
      <c r="I10" s="12"/>
    </row>
    <row r="11" spans="1:9" ht="15">
      <c r="A11" s="5" t="s">
        <v>66</v>
      </c>
      <c r="B11" s="5" t="s">
        <v>67</v>
      </c>
      <c r="C11" s="13">
        <v>22</v>
      </c>
      <c r="D11" s="13"/>
      <c r="E11" s="13">
        <f>C11*D11</f>
        <v>0</v>
      </c>
      <c r="F11" s="13"/>
      <c r="G11" s="13">
        <f>C11*F11</f>
        <v>0</v>
      </c>
      <c r="H11" s="13">
        <f>D11+F11</f>
        <v>0</v>
      </c>
      <c r="I11" s="13">
        <f>E11+G11</f>
        <v>0</v>
      </c>
    </row>
    <row r="12" spans="1:9" ht="15">
      <c r="A12" s="11" t="s">
        <v>68</v>
      </c>
      <c r="B12" s="11" t="s">
        <v>7</v>
      </c>
      <c r="C12" s="12"/>
      <c r="D12" s="12"/>
      <c r="E12" s="12"/>
      <c r="F12" s="12"/>
      <c r="G12" s="12"/>
      <c r="H12" s="12"/>
      <c r="I12" s="12"/>
    </row>
    <row r="13" spans="1:9" ht="15">
      <c r="A13" s="5" t="s">
        <v>69</v>
      </c>
      <c r="B13" s="5" t="s">
        <v>67</v>
      </c>
      <c r="C13" s="13">
        <v>5</v>
      </c>
      <c r="D13" s="13"/>
      <c r="E13" s="13">
        <f aca="true" t="shared" si="0" ref="E13:E20">C13*D13</f>
        <v>0</v>
      </c>
      <c r="F13" s="13"/>
      <c r="G13" s="13">
        <f aca="true" t="shared" si="1" ref="G13:G20">C13*F13</f>
        <v>0</v>
      </c>
      <c r="H13" s="13">
        <f aca="true" t="shared" si="2" ref="H13:I20">D13+F13</f>
        <v>0</v>
      </c>
      <c r="I13" s="13">
        <f t="shared" si="2"/>
        <v>0</v>
      </c>
    </row>
    <row r="14" spans="1:9" ht="15">
      <c r="A14" s="5" t="s">
        <v>70</v>
      </c>
      <c r="B14" s="5" t="s">
        <v>67</v>
      </c>
      <c r="C14" s="13">
        <v>10</v>
      </c>
      <c r="D14" s="13"/>
      <c r="E14" s="13">
        <f t="shared" si="0"/>
        <v>0</v>
      </c>
      <c r="F14" s="13"/>
      <c r="G14" s="13">
        <f t="shared" si="1"/>
        <v>0</v>
      </c>
      <c r="H14" s="13">
        <f t="shared" si="2"/>
        <v>0</v>
      </c>
      <c r="I14" s="13">
        <f t="shared" si="2"/>
        <v>0</v>
      </c>
    </row>
    <row r="15" spans="1:9" ht="15">
      <c r="A15" s="5" t="s">
        <v>71</v>
      </c>
      <c r="B15" s="5" t="s">
        <v>72</v>
      </c>
      <c r="C15" s="13">
        <v>2</v>
      </c>
      <c r="D15" s="13"/>
      <c r="E15" s="13">
        <f t="shared" si="0"/>
        <v>0</v>
      </c>
      <c r="F15" s="13"/>
      <c r="G15" s="13">
        <f t="shared" si="1"/>
        <v>0</v>
      </c>
      <c r="H15" s="13">
        <f t="shared" si="2"/>
        <v>0</v>
      </c>
      <c r="I15" s="13">
        <f t="shared" si="2"/>
        <v>0</v>
      </c>
    </row>
    <row r="16" spans="1:9" ht="15">
      <c r="A16" s="5" t="s">
        <v>73</v>
      </c>
      <c r="B16" s="5" t="s">
        <v>67</v>
      </c>
      <c r="C16" s="13">
        <v>5</v>
      </c>
      <c r="D16" s="13"/>
      <c r="E16" s="13">
        <f t="shared" si="0"/>
        <v>0</v>
      </c>
      <c r="F16" s="13"/>
      <c r="G16" s="13">
        <f t="shared" si="1"/>
        <v>0</v>
      </c>
      <c r="H16" s="13">
        <f t="shared" si="2"/>
        <v>0</v>
      </c>
      <c r="I16" s="13">
        <f t="shared" si="2"/>
        <v>0</v>
      </c>
    </row>
    <row r="17" spans="1:9" ht="15">
      <c r="A17" s="5" t="s">
        <v>74</v>
      </c>
      <c r="B17" s="5" t="s">
        <v>67</v>
      </c>
      <c r="C17" s="13">
        <v>5</v>
      </c>
      <c r="D17" s="13"/>
      <c r="E17" s="13">
        <f t="shared" si="0"/>
        <v>0</v>
      </c>
      <c r="F17" s="13"/>
      <c r="G17" s="13">
        <f t="shared" si="1"/>
        <v>0</v>
      </c>
      <c r="H17" s="13">
        <f t="shared" si="2"/>
        <v>0</v>
      </c>
      <c r="I17" s="13">
        <f t="shared" si="2"/>
        <v>0</v>
      </c>
    </row>
    <row r="18" spans="1:9" ht="15">
      <c r="A18" s="5" t="s">
        <v>75</v>
      </c>
      <c r="B18" s="5" t="s">
        <v>67</v>
      </c>
      <c r="C18" s="13">
        <v>5</v>
      </c>
      <c r="D18" s="13"/>
      <c r="E18" s="13">
        <f t="shared" si="0"/>
        <v>0</v>
      </c>
      <c r="F18" s="13"/>
      <c r="G18" s="13">
        <f t="shared" si="1"/>
        <v>0</v>
      </c>
      <c r="H18" s="13">
        <f t="shared" si="2"/>
        <v>0</v>
      </c>
      <c r="I18" s="13">
        <f t="shared" si="2"/>
        <v>0</v>
      </c>
    </row>
    <row r="19" spans="1:9" ht="15">
      <c r="A19" s="5" t="s">
        <v>76</v>
      </c>
      <c r="B19" s="5" t="s">
        <v>67</v>
      </c>
      <c r="C19" s="13">
        <v>5</v>
      </c>
      <c r="D19" s="13"/>
      <c r="E19" s="13">
        <f t="shared" si="0"/>
        <v>0</v>
      </c>
      <c r="F19" s="13"/>
      <c r="G19" s="13">
        <f t="shared" si="1"/>
        <v>0</v>
      </c>
      <c r="H19" s="13">
        <f t="shared" si="2"/>
        <v>0</v>
      </c>
      <c r="I19" s="13">
        <f t="shared" si="2"/>
        <v>0</v>
      </c>
    </row>
    <row r="20" spans="1:9" ht="15">
      <c r="A20" s="5" t="s">
        <v>77</v>
      </c>
      <c r="B20" s="5" t="s">
        <v>67</v>
      </c>
      <c r="C20" s="13">
        <v>1</v>
      </c>
      <c r="D20" s="13"/>
      <c r="E20" s="13">
        <f t="shared" si="0"/>
        <v>0</v>
      </c>
      <c r="F20" s="13"/>
      <c r="G20" s="13">
        <f t="shared" si="1"/>
        <v>0</v>
      </c>
      <c r="H20" s="13">
        <f t="shared" si="2"/>
        <v>0</v>
      </c>
      <c r="I20" s="13">
        <f t="shared" si="2"/>
        <v>0</v>
      </c>
    </row>
    <row r="21" spans="1:9" ht="15">
      <c r="A21" s="11" t="s">
        <v>78</v>
      </c>
      <c r="B21" s="11" t="s">
        <v>7</v>
      </c>
      <c r="C21" s="12"/>
      <c r="D21" s="12"/>
      <c r="E21" s="12"/>
      <c r="F21" s="12"/>
      <c r="G21" s="12"/>
      <c r="H21" s="12"/>
      <c r="I21" s="12"/>
    </row>
    <row r="22" spans="1:9" ht="15">
      <c r="A22" s="5" t="s">
        <v>79</v>
      </c>
      <c r="B22" s="5" t="s">
        <v>59</v>
      </c>
      <c r="C22" s="13">
        <v>170</v>
      </c>
      <c r="D22" s="13"/>
      <c r="E22" s="13">
        <f>C22*D22</f>
        <v>0</v>
      </c>
      <c r="F22" s="13"/>
      <c r="G22" s="13">
        <f>C22*F22</f>
        <v>0</v>
      </c>
      <c r="H22" s="13">
        <f>D22+F22</f>
        <v>0</v>
      </c>
      <c r="I22" s="13">
        <f>E22+G22</f>
        <v>0</v>
      </c>
    </row>
    <row r="23" spans="1:9" ht="15">
      <c r="A23" s="11" t="s">
        <v>80</v>
      </c>
      <c r="B23" s="11" t="s">
        <v>7</v>
      </c>
      <c r="C23" s="12"/>
      <c r="D23" s="12"/>
      <c r="E23" s="12"/>
      <c r="F23" s="12"/>
      <c r="G23" s="12"/>
      <c r="H23" s="12"/>
      <c r="I23" s="12"/>
    </row>
    <row r="24" spans="1:9" ht="15">
      <c r="A24" s="5" t="s">
        <v>81</v>
      </c>
      <c r="B24" s="5" t="s">
        <v>59</v>
      </c>
      <c r="C24" s="13">
        <v>6</v>
      </c>
      <c r="D24" s="13"/>
      <c r="E24" s="13">
        <f>C24*D24</f>
        <v>0</v>
      </c>
      <c r="F24" s="13"/>
      <c r="G24" s="13">
        <f>C24*F24</f>
        <v>0</v>
      </c>
      <c r="H24" s="13">
        <f>D24+F24</f>
        <v>0</v>
      </c>
      <c r="I24" s="13">
        <f>E24+G24</f>
        <v>0</v>
      </c>
    </row>
    <row r="25" spans="1:9" ht="15">
      <c r="A25" s="11" t="s">
        <v>82</v>
      </c>
      <c r="B25" s="11" t="s">
        <v>7</v>
      </c>
      <c r="C25" s="12"/>
      <c r="D25" s="12"/>
      <c r="E25" s="12"/>
      <c r="F25" s="12"/>
      <c r="G25" s="12"/>
      <c r="H25" s="12"/>
      <c r="I25" s="12"/>
    </row>
    <row r="26" spans="1:9" ht="15">
      <c r="A26" s="5" t="s">
        <v>83</v>
      </c>
      <c r="B26" s="5" t="s">
        <v>59</v>
      </c>
      <c r="C26" s="13">
        <v>140</v>
      </c>
      <c r="D26" s="13"/>
      <c r="E26" s="13">
        <f>C26*D26</f>
        <v>0</v>
      </c>
      <c r="F26" s="13"/>
      <c r="G26" s="13">
        <f>C26*F26</f>
        <v>0</v>
      </c>
      <c r="H26" s="13">
        <f>D26+F26</f>
        <v>0</v>
      </c>
      <c r="I26" s="13">
        <f>E26+G26</f>
        <v>0</v>
      </c>
    </row>
    <row r="27" spans="1:9" ht="15">
      <c r="A27" s="5" t="s">
        <v>84</v>
      </c>
      <c r="B27" s="5" t="s">
        <v>59</v>
      </c>
      <c r="C27" s="13">
        <v>140</v>
      </c>
      <c r="D27" s="13"/>
      <c r="E27" s="13">
        <f>C27*D27</f>
        <v>0</v>
      </c>
      <c r="F27" s="13"/>
      <c r="G27" s="13">
        <f>C27*F27</f>
        <v>0</v>
      </c>
      <c r="H27" s="13">
        <f>D27+F27</f>
        <v>0</v>
      </c>
      <c r="I27" s="13">
        <f>E27+G27</f>
        <v>0</v>
      </c>
    </row>
    <row r="28" spans="1:9" ht="15">
      <c r="A28" s="11" t="s">
        <v>85</v>
      </c>
      <c r="B28" s="11" t="s">
        <v>7</v>
      </c>
      <c r="C28" s="12"/>
      <c r="D28" s="12"/>
      <c r="E28" s="12"/>
      <c r="F28" s="12"/>
      <c r="G28" s="12"/>
      <c r="H28" s="12"/>
      <c r="I28" s="12"/>
    </row>
    <row r="29" spans="1:9" ht="15">
      <c r="A29" s="5" t="s">
        <v>86</v>
      </c>
      <c r="B29" s="5" t="s">
        <v>59</v>
      </c>
      <c r="C29" s="13">
        <v>140</v>
      </c>
      <c r="D29" s="13"/>
      <c r="E29" s="13">
        <f>C29*D29</f>
        <v>0</v>
      </c>
      <c r="F29" s="13"/>
      <c r="G29" s="13">
        <f>C29*F29</f>
        <v>0</v>
      </c>
      <c r="H29" s="13">
        <f>D29+F29</f>
        <v>0</v>
      </c>
      <c r="I29" s="13">
        <f>E29+G29</f>
        <v>0</v>
      </c>
    </row>
    <row r="30" spans="1:9" ht="15">
      <c r="A30" s="11" t="s">
        <v>87</v>
      </c>
      <c r="B30" s="11" t="s">
        <v>7</v>
      </c>
      <c r="C30" s="12"/>
      <c r="D30" s="12"/>
      <c r="E30" s="12"/>
      <c r="F30" s="12"/>
      <c r="G30" s="12"/>
      <c r="H30" s="12"/>
      <c r="I30" s="12"/>
    </row>
    <row r="31" spans="1:9" ht="15">
      <c r="A31" s="5" t="s">
        <v>83</v>
      </c>
      <c r="B31" s="5" t="s">
        <v>59</v>
      </c>
      <c r="C31" s="13">
        <v>140</v>
      </c>
      <c r="D31" s="13"/>
      <c r="E31" s="13">
        <f>C31*D31</f>
        <v>0</v>
      </c>
      <c r="F31" s="13"/>
      <c r="G31" s="13">
        <f>C31*F31</f>
        <v>0</v>
      </c>
      <c r="H31" s="13">
        <f>D31+F31</f>
        <v>0</v>
      </c>
      <c r="I31" s="13">
        <f>E31+G31</f>
        <v>0</v>
      </c>
    </row>
    <row r="32" spans="1:9" ht="15">
      <c r="A32" s="11" t="s">
        <v>88</v>
      </c>
      <c r="B32" s="11" t="s">
        <v>7</v>
      </c>
      <c r="C32" s="12"/>
      <c r="D32" s="12"/>
      <c r="E32" s="12"/>
      <c r="F32" s="12"/>
      <c r="G32" s="12"/>
      <c r="H32" s="12"/>
      <c r="I32" s="12"/>
    </row>
    <row r="33" spans="1:9" ht="15">
      <c r="A33" s="5" t="s">
        <v>89</v>
      </c>
      <c r="B33" s="5" t="s">
        <v>90</v>
      </c>
      <c r="C33" s="13">
        <v>56</v>
      </c>
      <c r="D33" s="13"/>
      <c r="E33" s="13">
        <f>C33*D33</f>
        <v>0</v>
      </c>
      <c r="F33" s="13"/>
      <c r="G33" s="13">
        <f>C33*F33</f>
        <v>0</v>
      </c>
      <c r="H33" s="13">
        <f>D33+F33</f>
        <v>0</v>
      </c>
      <c r="I33" s="13">
        <f>E33+G33</f>
        <v>0</v>
      </c>
    </row>
    <row r="34" spans="1:9" ht="15">
      <c r="A34" s="11" t="s">
        <v>91</v>
      </c>
      <c r="B34" s="11" t="s">
        <v>7</v>
      </c>
      <c r="C34" s="12"/>
      <c r="D34" s="12"/>
      <c r="E34" s="12"/>
      <c r="F34" s="12"/>
      <c r="G34" s="12"/>
      <c r="H34" s="12"/>
      <c r="I34" s="12"/>
    </row>
    <row r="35" spans="1:9" ht="15">
      <c r="A35" s="11" t="s">
        <v>92</v>
      </c>
      <c r="B35" s="11" t="s">
        <v>7</v>
      </c>
      <c r="C35" s="12"/>
      <c r="D35" s="12"/>
      <c r="E35" s="12"/>
      <c r="F35" s="12"/>
      <c r="G35" s="12"/>
      <c r="H35" s="12"/>
      <c r="I35" s="12"/>
    </row>
    <row r="36" spans="1:9" ht="15">
      <c r="A36" s="5" t="s">
        <v>93</v>
      </c>
      <c r="B36" s="5" t="s">
        <v>94</v>
      </c>
      <c r="C36" s="13">
        <v>5</v>
      </c>
      <c r="D36" s="13"/>
      <c r="E36" s="13">
        <f>C36*D36</f>
        <v>0</v>
      </c>
      <c r="F36" s="13"/>
      <c r="G36" s="13">
        <f>C36*F36</f>
        <v>0</v>
      </c>
      <c r="H36" s="13">
        <f>D36+F36</f>
        <v>0</v>
      </c>
      <c r="I36" s="13">
        <f>E36+G36</f>
        <v>0</v>
      </c>
    </row>
    <row r="37" spans="1:9" ht="15">
      <c r="A37" s="11" t="s">
        <v>95</v>
      </c>
      <c r="B37" s="11" t="s">
        <v>7</v>
      </c>
      <c r="C37" s="12"/>
      <c r="D37" s="12"/>
      <c r="E37" s="12"/>
      <c r="F37" s="12"/>
      <c r="G37" s="12"/>
      <c r="H37" s="12"/>
      <c r="I37" s="12"/>
    </row>
    <row r="38" spans="1:9" ht="15">
      <c r="A38" s="5" t="s">
        <v>96</v>
      </c>
      <c r="B38" s="5" t="s">
        <v>94</v>
      </c>
      <c r="C38" s="13">
        <v>5</v>
      </c>
      <c r="D38" s="13"/>
      <c r="E38" s="13">
        <f>C38*D38</f>
        <v>0</v>
      </c>
      <c r="F38" s="13"/>
      <c r="G38" s="13">
        <f>C38*F38</f>
        <v>0</v>
      </c>
      <c r="H38" s="13">
        <f aca="true" t="shared" si="3" ref="H38:I41">D38+F38</f>
        <v>0</v>
      </c>
      <c r="I38" s="13">
        <f t="shared" si="3"/>
        <v>0</v>
      </c>
    </row>
    <row r="39" spans="1:9" ht="15">
      <c r="A39" s="5" t="s">
        <v>97</v>
      </c>
      <c r="B39" s="5" t="s">
        <v>59</v>
      </c>
      <c r="C39" s="13">
        <v>20</v>
      </c>
      <c r="D39" s="13"/>
      <c r="E39" s="13">
        <f>C39*D39</f>
        <v>0</v>
      </c>
      <c r="F39" s="13"/>
      <c r="G39" s="13">
        <f>C39*F39</f>
        <v>0</v>
      </c>
      <c r="H39" s="13">
        <f t="shared" si="3"/>
        <v>0</v>
      </c>
      <c r="I39" s="13">
        <f t="shared" si="3"/>
        <v>0</v>
      </c>
    </row>
    <row r="40" spans="1:9" ht="15">
      <c r="A40" s="5" t="s">
        <v>98</v>
      </c>
      <c r="B40" s="5" t="s">
        <v>94</v>
      </c>
      <c r="C40" s="13">
        <v>0.5</v>
      </c>
      <c r="D40" s="13"/>
      <c r="E40" s="13">
        <f>C40*D40</f>
        <v>0</v>
      </c>
      <c r="F40" s="13"/>
      <c r="G40" s="13">
        <f>C40*F40</f>
        <v>0</v>
      </c>
      <c r="H40" s="13">
        <f t="shared" si="3"/>
        <v>0</v>
      </c>
      <c r="I40" s="13">
        <f t="shared" si="3"/>
        <v>0</v>
      </c>
    </row>
    <row r="41" spans="1:9" ht="15">
      <c r="A41" s="5" t="s">
        <v>99</v>
      </c>
      <c r="B41" s="5" t="s">
        <v>90</v>
      </c>
      <c r="C41" s="13">
        <v>6</v>
      </c>
      <c r="D41" s="13"/>
      <c r="E41" s="13">
        <f>C41*D41</f>
        <v>0</v>
      </c>
      <c r="F41" s="13"/>
      <c r="G41" s="13">
        <f>C41*F41</f>
        <v>0</v>
      </c>
      <c r="H41" s="13">
        <f t="shared" si="3"/>
        <v>0</v>
      </c>
      <c r="I41" s="13">
        <f t="shared" si="3"/>
        <v>0</v>
      </c>
    </row>
    <row r="42" spans="1:9" ht="15">
      <c r="A42" s="11" t="s">
        <v>100</v>
      </c>
      <c r="B42" s="11" t="s">
        <v>7</v>
      </c>
      <c r="C42" s="12"/>
      <c r="D42" s="12"/>
      <c r="E42" s="12"/>
      <c r="F42" s="12"/>
      <c r="G42" s="12"/>
      <c r="H42" s="12"/>
      <c r="I42" s="12"/>
    </row>
    <row r="43" spans="1:9" ht="15">
      <c r="A43" s="5" t="s">
        <v>101</v>
      </c>
      <c r="B43" s="5" t="s">
        <v>94</v>
      </c>
      <c r="C43" s="13">
        <v>5.5</v>
      </c>
      <c r="D43" s="13"/>
      <c r="E43" s="13">
        <f aca="true" t="shared" si="4" ref="E43:E57">C43*D43</f>
        <v>0</v>
      </c>
      <c r="F43" s="13"/>
      <c r="G43" s="13">
        <f aca="true" t="shared" si="5" ref="G43:G57">C43*F43</f>
        <v>0</v>
      </c>
      <c r="H43" s="13">
        <f aca="true" t="shared" si="6" ref="H43:H57">D43+F43</f>
        <v>0</v>
      </c>
      <c r="I43" s="13">
        <f aca="true" t="shared" si="7" ref="I43:I57">E43+G43</f>
        <v>0</v>
      </c>
    </row>
    <row r="44" spans="1:9" ht="15">
      <c r="A44" s="5" t="s">
        <v>102</v>
      </c>
      <c r="B44" s="5" t="s">
        <v>94</v>
      </c>
      <c r="C44" s="13">
        <v>0.75</v>
      </c>
      <c r="D44" s="13"/>
      <c r="E44" s="13">
        <f t="shared" si="4"/>
        <v>0</v>
      </c>
      <c r="F44" s="13"/>
      <c r="G44" s="13">
        <f t="shared" si="5"/>
        <v>0</v>
      </c>
      <c r="H44" s="13">
        <f t="shared" si="6"/>
        <v>0</v>
      </c>
      <c r="I44" s="13">
        <f t="shared" si="7"/>
        <v>0</v>
      </c>
    </row>
    <row r="45" spans="1:9" ht="15">
      <c r="A45" s="5" t="s">
        <v>103</v>
      </c>
      <c r="B45" s="5" t="s">
        <v>72</v>
      </c>
      <c r="C45" s="13">
        <v>0.16</v>
      </c>
      <c r="D45" s="13"/>
      <c r="E45" s="13">
        <f t="shared" si="4"/>
        <v>0</v>
      </c>
      <c r="F45" s="13"/>
      <c r="G45" s="13">
        <f t="shared" si="5"/>
        <v>0</v>
      </c>
      <c r="H45" s="13">
        <f t="shared" si="6"/>
        <v>0</v>
      </c>
      <c r="I45" s="13">
        <f t="shared" si="7"/>
        <v>0</v>
      </c>
    </row>
    <row r="46" spans="1:9" ht="15">
      <c r="A46" s="5" t="s">
        <v>104</v>
      </c>
      <c r="B46" s="5" t="s">
        <v>72</v>
      </c>
      <c r="C46" s="13">
        <v>1</v>
      </c>
      <c r="D46" s="13"/>
      <c r="E46" s="13">
        <f t="shared" si="4"/>
        <v>0</v>
      </c>
      <c r="F46" s="13"/>
      <c r="G46" s="13">
        <f t="shared" si="5"/>
        <v>0</v>
      </c>
      <c r="H46" s="13">
        <f t="shared" si="6"/>
        <v>0</v>
      </c>
      <c r="I46" s="13">
        <f t="shared" si="7"/>
        <v>0</v>
      </c>
    </row>
    <row r="47" spans="1:9" ht="15">
      <c r="A47" s="5" t="s">
        <v>105</v>
      </c>
      <c r="B47" s="5" t="s">
        <v>106</v>
      </c>
      <c r="C47" s="13">
        <v>6</v>
      </c>
      <c r="D47" s="13"/>
      <c r="E47" s="13">
        <f t="shared" si="4"/>
        <v>0</v>
      </c>
      <c r="F47" s="13"/>
      <c r="G47" s="13">
        <f t="shared" si="5"/>
        <v>0</v>
      </c>
      <c r="H47" s="13">
        <f t="shared" si="6"/>
        <v>0</v>
      </c>
      <c r="I47" s="13">
        <f t="shared" si="7"/>
        <v>0</v>
      </c>
    </row>
    <row r="48" spans="1:9" ht="15">
      <c r="A48" s="5" t="s">
        <v>107</v>
      </c>
      <c r="B48" s="5" t="s">
        <v>106</v>
      </c>
      <c r="C48" s="13">
        <v>3</v>
      </c>
      <c r="D48" s="13"/>
      <c r="E48" s="13">
        <f t="shared" si="4"/>
        <v>0</v>
      </c>
      <c r="F48" s="13"/>
      <c r="G48" s="13">
        <f t="shared" si="5"/>
        <v>0</v>
      </c>
      <c r="H48" s="13">
        <f t="shared" si="6"/>
        <v>0</v>
      </c>
      <c r="I48" s="13">
        <f t="shared" si="7"/>
        <v>0</v>
      </c>
    </row>
    <row r="49" spans="1:9" ht="15">
      <c r="A49" s="5" t="s">
        <v>145</v>
      </c>
      <c r="B49" s="5" t="s">
        <v>106</v>
      </c>
      <c r="C49" s="13">
        <v>4</v>
      </c>
      <c r="D49" s="13"/>
      <c r="E49" s="13">
        <f t="shared" si="4"/>
        <v>0</v>
      </c>
      <c r="F49" s="13"/>
      <c r="G49" s="13">
        <f t="shared" si="5"/>
        <v>0</v>
      </c>
      <c r="H49" s="13">
        <f t="shared" si="6"/>
        <v>0</v>
      </c>
      <c r="I49" s="13">
        <f t="shared" si="7"/>
        <v>0</v>
      </c>
    </row>
    <row r="50" spans="1:9" ht="15">
      <c r="A50" s="5" t="s">
        <v>108</v>
      </c>
      <c r="B50" s="5" t="s">
        <v>106</v>
      </c>
      <c r="C50" s="13">
        <v>2</v>
      </c>
      <c r="D50" s="13"/>
      <c r="E50" s="13">
        <f t="shared" si="4"/>
        <v>0</v>
      </c>
      <c r="F50" s="13"/>
      <c r="G50" s="13">
        <f t="shared" si="5"/>
        <v>0</v>
      </c>
      <c r="H50" s="13">
        <f t="shared" si="6"/>
        <v>0</v>
      </c>
      <c r="I50" s="13">
        <f t="shared" si="7"/>
        <v>0</v>
      </c>
    </row>
    <row r="51" spans="1:9" ht="15">
      <c r="A51" s="5" t="s">
        <v>109</v>
      </c>
      <c r="B51" s="5" t="s">
        <v>72</v>
      </c>
      <c r="C51" s="13">
        <v>1</v>
      </c>
      <c r="D51" s="13"/>
      <c r="E51" s="13">
        <f t="shared" si="4"/>
        <v>0</v>
      </c>
      <c r="F51" s="13"/>
      <c r="G51" s="13">
        <f t="shared" si="5"/>
        <v>0</v>
      </c>
      <c r="H51" s="13">
        <f t="shared" si="6"/>
        <v>0</v>
      </c>
      <c r="I51" s="13">
        <f t="shared" si="7"/>
        <v>0</v>
      </c>
    </row>
    <row r="52" spans="1:9" ht="15">
      <c r="A52" s="5" t="s">
        <v>110</v>
      </c>
      <c r="B52" s="5" t="s">
        <v>106</v>
      </c>
      <c r="C52" s="13">
        <v>8</v>
      </c>
      <c r="D52" s="13"/>
      <c r="E52" s="13">
        <f t="shared" si="4"/>
        <v>0</v>
      </c>
      <c r="F52" s="13"/>
      <c r="G52" s="13">
        <f t="shared" si="5"/>
        <v>0</v>
      </c>
      <c r="H52" s="13">
        <f t="shared" si="6"/>
        <v>0</v>
      </c>
      <c r="I52" s="13">
        <f t="shared" si="7"/>
        <v>0</v>
      </c>
    </row>
    <row r="53" spans="1:9" ht="15">
      <c r="A53" s="5" t="s">
        <v>111</v>
      </c>
      <c r="B53" s="5" t="s">
        <v>106</v>
      </c>
      <c r="C53" s="13">
        <v>2</v>
      </c>
      <c r="D53" s="13"/>
      <c r="E53" s="13">
        <f t="shared" si="4"/>
        <v>0</v>
      </c>
      <c r="F53" s="13"/>
      <c r="G53" s="13">
        <f t="shared" si="5"/>
        <v>0</v>
      </c>
      <c r="H53" s="13">
        <f t="shared" si="6"/>
        <v>0</v>
      </c>
      <c r="I53" s="13">
        <f t="shared" si="7"/>
        <v>0</v>
      </c>
    </row>
    <row r="54" spans="1:9" ht="15">
      <c r="A54" s="5" t="s">
        <v>112</v>
      </c>
      <c r="B54" s="5" t="s">
        <v>72</v>
      </c>
      <c r="C54" s="13">
        <v>1</v>
      </c>
      <c r="D54" s="13"/>
      <c r="E54" s="13">
        <f t="shared" si="4"/>
        <v>0</v>
      </c>
      <c r="F54" s="13"/>
      <c r="G54" s="13">
        <f t="shared" si="5"/>
        <v>0</v>
      </c>
      <c r="H54" s="13">
        <f t="shared" si="6"/>
        <v>0</v>
      </c>
      <c r="I54" s="13">
        <f t="shared" si="7"/>
        <v>0</v>
      </c>
    </row>
    <row r="55" spans="1:9" ht="15">
      <c r="A55" s="5" t="s">
        <v>113</v>
      </c>
      <c r="B55" s="5" t="s">
        <v>67</v>
      </c>
      <c r="C55" s="13">
        <v>5</v>
      </c>
      <c r="D55" s="13"/>
      <c r="E55" s="13">
        <f t="shared" si="4"/>
        <v>0</v>
      </c>
      <c r="F55" s="13"/>
      <c r="G55" s="13">
        <f t="shared" si="5"/>
        <v>0</v>
      </c>
      <c r="H55" s="13">
        <f t="shared" si="6"/>
        <v>0</v>
      </c>
      <c r="I55" s="13">
        <f t="shared" si="7"/>
        <v>0</v>
      </c>
    </row>
    <row r="56" spans="1:9" ht="15">
      <c r="A56" s="5" t="s">
        <v>114</v>
      </c>
      <c r="B56" s="5" t="s">
        <v>59</v>
      </c>
      <c r="C56" s="13">
        <v>50</v>
      </c>
      <c r="D56" s="13"/>
      <c r="E56" s="13">
        <f t="shared" si="4"/>
        <v>0</v>
      </c>
      <c r="F56" s="13"/>
      <c r="G56" s="13">
        <f t="shared" si="5"/>
        <v>0</v>
      </c>
      <c r="H56" s="13">
        <f t="shared" si="6"/>
        <v>0</v>
      </c>
      <c r="I56" s="13">
        <f t="shared" si="7"/>
        <v>0</v>
      </c>
    </row>
    <row r="57" spans="1:9" ht="15">
      <c r="A57" s="5" t="s">
        <v>115</v>
      </c>
      <c r="B57" s="5" t="s">
        <v>116</v>
      </c>
      <c r="C57" s="13">
        <v>0.16</v>
      </c>
      <c r="D57" s="13"/>
      <c r="E57" s="13">
        <f t="shared" si="4"/>
        <v>0</v>
      </c>
      <c r="F57" s="13"/>
      <c r="G57" s="13">
        <f t="shared" si="5"/>
        <v>0</v>
      </c>
      <c r="H57" s="13">
        <f t="shared" si="6"/>
        <v>0</v>
      </c>
      <c r="I57" s="13">
        <f t="shared" si="7"/>
        <v>0</v>
      </c>
    </row>
    <row r="58" spans="1:9" ht="15">
      <c r="A58" s="3" t="s">
        <v>117</v>
      </c>
      <c r="B58" s="3" t="s">
        <v>7</v>
      </c>
      <c r="C58" s="10"/>
      <c r="D58" s="10"/>
      <c r="E58" s="10">
        <f>SUM(E3:E57)</f>
        <v>0</v>
      </c>
      <c r="F58" s="10"/>
      <c r="G58" s="10">
        <f>SUM(G3:G57)</f>
        <v>0</v>
      </c>
      <c r="H58" s="10"/>
      <c r="I58" s="10">
        <f>SUM(I3:I57)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2022-04-13T05:52:38Z</dcterms:created>
  <dcterms:modified xsi:type="dcterms:W3CDTF">2022-04-13T07:13:19Z</dcterms:modified>
  <cp:category/>
  <cp:version/>
  <cp:contentType/>
  <cp:contentStatus/>
</cp:coreProperties>
</file>