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SO 00a" sheetId="2" r:id="rId2"/>
    <sheet name="SO 00b" sheetId="3" r:id="rId3"/>
    <sheet name="SO 00c" sheetId="4" r:id="rId4"/>
    <sheet name="SO 01" sheetId="5" r:id="rId5"/>
    <sheet name="SO 02" sheetId="6" r:id="rId6"/>
    <sheet name="SO 03" sheetId="7" r:id="rId7"/>
  </sheets>
  <definedNames/>
  <calcPr fullCalcOnLoad="1"/>
</workbook>
</file>

<file path=xl/sharedStrings.xml><?xml version="1.0" encoding="utf-8"?>
<sst xmlns="http://schemas.openxmlformats.org/spreadsheetml/2006/main" count="1453" uniqueCount="413">
  <si>
    <t>Rekapitulace ceny</t>
  </si>
  <si>
    <t>Stavba: 013/2022 - Zřízení autobusové zastávky na ul. Riegrova v Novém Jičíně</t>
  </si>
  <si>
    <t>Varianta: ZŘ - Základní řešení</t>
  </si>
  <si>
    <t>Celková cena bez DPH:</t>
  </si>
  <si>
    <t>Celková cena s DPH:</t>
  </si>
  <si>
    <t>Objekt</t>
  </si>
  <si>
    <t>Popis</t>
  </si>
  <si>
    <t>Cena bez DPH</t>
  </si>
  <si>
    <t>DPH</t>
  </si>
  <si>
    <t>Cena s DPH</t>
  </si>
  <si>
    <t>ASPE10</t>
  </si>
  <si>
    <t>S</t>
  </si>
  <si>
    <t>Soupis prací objektu</t>
  </si>
  <si>
    <t xml:space="preserve">Stavba: </t>
  </si>
  <si>
    <t>013/2022</t>
  </si>
  <si>
    <t>Zřízení autobusové zastávky na ul. Riegrova v Novém Jičíně</t>
  </si>
  <si>
    <t>O</t>
  </si>
  <si>
    <t>Rozpočet:</t>
  </si>
  <si>
    <t>0,00</t>
  </si>
  <si>
    <t>15,00</t>
  </si>
  <si>
    <t>21,00</t>
  </si>
  <si>
    <t>3</t>
  </si>
  <si>
    <t>2</t>
  </si>
  <si>
    <t>SO 00a</t>
  </si>
  <si>
    <t>Ostatní a vedlejší náklady</t>
  </si>
  <si>
    <t>Typ</t>
  </si>
  <si>
    <t>0</t>
  </si>
  <si>
    <t>Poř. číslo</t>
  </si>
  <si>
    <t>1</t>
  </si>
  <si>
    <t>Kód položky</t>
  </si>
  <si>
    <t>Varianta</t>
  </si>
  <si>
    <t>Název položky</t>
  </si>
  <si>
    <t>4</t>
  </si>
  <si>
    <t>MJ</t>
  </si>
  <si>
    <t>5</t>
  </si>
  <si>
    <t>Množství</t>
  </si>
  <si>
    <t>6</t>
  </si>
  <si>
    <t>Jednotková cena</t>
  </si>
  <si>
    <t>Jednotková</t>
  </si>
  <si>
    <t>9</t>
  </si>
  <si>
    <t>Celkem</t>
  </si>
  <si>
    <t>10</t>
  </si>
  <si>
    <t>SD</t>
  </si>
  <si>
    <t>Všeobecné konstrukce a práce</t>
  </si>
  <si>
    <t>P</t>
  </si>
  <si>
    <t>02620</t>
  </si>
  <si>
    <t/>
  </si>
  <si>
    <t>ZKOUŠENÍ KONSTRUKCÍ A PRACÍ NEZÁVISLOU ZKUŠEBNOU</t>
  </si>
  <si>
    <t>KPL</t>
  </si>
  <si>
    <t>PP</t>
  </si>
  <si>
    <t>VV</t>
  </si>
  <si>
    <t>TS</t>
  </si>
  <si>
    <t>zahrnuje veškeré náklady spojené s objednatelem požadovanými zkouškami</t>
  </si>
  <si>
    <t>02911</t>
  </si>
  <si>
    <t>OSTATNÍ POŽADAVKY - GEODETICKÉ ZAMĚŘENÍ</t>
  </si>
  <si>
    <t>geodetické zaměření, vč. vytyčení IS</t>
  </si>
  <si>
    <t>zahrnuje veškeré náklady spojené s objednatelem požadovanými pracemi</t>
  </si>
  <si>
    <t>02944</t>
  </si>
  <si>
    <t>OSTAT POŽADAVKY - DOKUMENTACE SKUTEČ PROVEDENÍ V DIGIT FORMĚ</t>
  </si>
  <si>
    <t>02945</t>
  </si>
  <si>
    <t>OSTAT POŽADAVKY - GEOMETRICKÝ PLÁN</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</si>
  <si>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</si>
  <si>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03100</t>
  </si>
  <si>
    <t>ZAŘÍZENÍ STAVENIŠTĚ - ZŘÍZENÍ, PROVOZ, DEMONTÁŽ</t>
  </si>
  <si>
    <t>zahrnuje objednatelem povolené náklady na pořízení (event. pronájem), provozování, udržování a likvidaci zhotovitelova zařízení</t>
  </si>
  <si>
    <t>SO 00b</t>
  </si>
  <si>
    <t>Dočasné dopravní značení</t>
  </si>
  <si>
    <t>Ostatní konstrukce a práce</t>
  </si>
  <si>
    <t>914122</t>
  </si>
  <si>
    <t>DOPRAVNÍ ZNAČKY ZÁKLADNÍ VELIKOSTI OCELOVÉ FÓLIE TŘ 1 - MONTÁŽ S PŘEMÍSTĚNÍM</t>
  </si>
  <si>
    <t>KUS</t>
  </si>
  <si>
    <t>A10 2=2,000 [A] 
A15 2=2,000 [B] 
B20a 2=2,000 [C] 
B26 2=2,000 [D] 
C4a 1=1,000 [E] 
C4b 1=1,000 [F] 
C14a 1=1,000 [G] 
Celkem: A+B+C+D+E+F+G=11,000 [H]</t>
  </si>
  <si>
    <t>položka zahrnuje: 
- dopravu demontované značky z dočasné skládky 
- osazení a montáž značky na místě určeném projektem 
- nutnou opravu poškozených částí 
nezahrnuje dodávku značky</t>
  </si>
  <si>
    <t>914123</t>
  </si>
  <si>
    <t>DOPRAVNÍ ZNAČKY ZÁKLADNÍ VELIKOSTI OCELOVÉ FÓLIE TŘ 1 - DEMONTÁŽ</t>
  </si>
  <si>
    <t>Položka zahrnuje odstranění, demontáž a odklizení materiálu s odvozem na předepsané místo</t>
  </si>
  <si>
    <t>914129</t>
  </si>
  <si>
    <t>DOPRAV ZNAČKY ZÁKLAD VEL OCEL FÓLIE TŘ 1 - NÁJEMNÉ</t>
  </si>
  <si>
    <t>KSDEN</t>
  </si>
  <si>
    <t>Pronájem po dobu 60 dnů 
11*60=660,000 [A]</t>
  </si>
  <si>
    <t>položka zahrnuje sazbu za pronájem dopravních značek a zařízení, počet jednotek je určen jako součin počtu značek a počtu dní použití</t>
  </si>
  <si>
    <t>914952</t>
  </si>
  <si>
    <t>SLOUPKY A STOJKY DZ Z JÄKL PROF PRO OCEL STOJAN MONT S PŘESUN</t>
  </si>
  <si>
    <t>A10 2=2,000 [A] 
A15+B20a 2=2,000 [B] 
B26 2=2,000 [C] 
C4a 1=1,000 [D] 
C4b 1=1,000 [E] 
C14a 1=1,000 [F] 
Celkem: A+B+C+D+E+F=9,000 [G]</t>
  </si>
  <si>
    <t>položka zahrnuje: 
- dopravu demontovaného zařízení z dočasné skládky 
- osazení a montáž zařízení na místě určeném projektem 
- nutnou opravu poškozených částí 
nezahrnuje dodávku sloupku, stojky a upevňovacího zařízení</t>
  </si>
  <si>
    <t>914953</t>
  </si>
  <si>
    <t>SLOUPKY A STOJKY DZ Z JÄKL PROFILŮ PRO OCEL STOJAN DEMONTÁŽ</t>
  </si>
  <si>
    <t>914959</t>
  </si>
  <si>
    <t>SLOUP A STOJKY DZ Z JÄKL PRO OCEL STOJAN NÁJEMNÉ</t>
  </si>
  <si>
    <t>Pronájem po dobu 60 dnů 
9*60=540,000 [A]</t>
  </si>
  <si>
    <t>položka zahrnuje sazbu za pronájem dopravních značek a zařízení. Počet měrných jednotek se určí jako součin počtu sloupků a počtu dní použití</t>
  </si>
  <si>
    <t>7</t>
  </si>
  <si>
    <t>915321</t>
  </si>
  <si>
    <t>VODOR DOPRAV ZNAČ Z FÓLIE DOČAS ODSTRANITEL - DOD A POKLÁDKA</t>
  </si>
  <si>
    <t>M2</t>
  </si>
  <si>
    <t>6*0,15=0,900 [A]</t>
  </si>
  <si>
    <t>položka zahrnuje: 
- dodání a pokládku předepsané fólie 
- zahrnuje předznačení</t>
  </si>
  <si>
    <t>8</t>
  </si>
  <si>
    <t>915322</t>
  </si>
  <si>
    <t>VODOR DOPRAV ZNAČ Z FÓLIE DOČAS ODSTRANITEL - ODSTRANĚNÍ</t>
  </si>
  <si>
    <t>zahrnuje odstranění značení bez ohledu na způsob provedení (zatření, zbroušení) a odklizení vzniklé suti</t>
  </si>
  <si>
    <t>916122</t>
  </si>
  <si>
    <t>DOPRAV SVĚTLO VÝSTRAŽ SOUPRAVA 3KS - MONTÁŽ S PŘESUNEM</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</si>
  <si>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</si>
  <si>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916123</t>
  </si>
  <si>
    <t>DOPRAV SVĚTLO VÝSTRAŽ SOUPRAVA 3KS - DEMONTÁŽ</t>
  </si>
  <si>
    <t>Položka zahrnuje odstranění, demontáž a odklizení zařízení s odvozem na předepsané místo</t>
  </si>
  <si>
    <t>11</t>
  </si>
  <si>
    <t>916129</t>
  </si>
  <si>
    <t>DOPRAV SVĚTLO VÝSTRAŽ SOUPRAVA 3KS - NÁJEMNÉ</t>
  </si>
  <si>
    <t>Pronájem po dobu 60 dnů 
2*60=120,000 [A]</t>
  </si>
  <si>
    <t>položka zahrnuje sazbu za pronájem zařízení. Počet měrných jednotek se určí jako součin počtu zařízení a počtu dní použití.</t>
  </si>
  <si>
    <t>12</t>
  </si>
  <si>
    <t>916152</t>
  </si>
  <si>
    <t>SEMAFOROVÁ PŘENOSNÁ SOUPRAVA - MONTÁŽ S PŘESUNEM</t>
  </si>
  <si>
    <t>souprava - 2 ks</t>
  </si>
  <si>
    <t>13</t>
  </si>
  <si>
    <t>916153</t>
  </si>
  <si>
    <t>SEMAFOROVÁ PŘENOSNÁ SOUPRAVA - DEMONTÁŽ</t>
  </si>
  <si>
    <t>14</t>
  </si>
  <si>
    <t>916159</t>
  </si>
  <si>
    <t>SEMAFOROVÁ PŘENOSNÁ SOUPRAVA - NÁJEMNÉ</t>
  </si>
  <si>
    <t>Pronájem po dobu 60 dnů 
1*60=60,000 [A]</t>
  </si>
  <si>
    <t>15</t>
  </si>
  <si>
    <t>916312</t>
  </si>
  <si>
    <t>DOPRAVNÍ ZÁBRANY Z2 S FÓLIÍ TŘ 1 - MONTÁŽ S PŘESUNEM</t>
  </si>
  <si>
    <t>položka zahrnuje: 
- přemístění zařízení z dočasné skládky a jeho osazení a montáž na místě určeném projektem 
- údržbu po celou dobu trvání funkce, náhradu zničených nebo ztracených kusů, nutnou opravu poškozených částí</t>
  </si>
  <si>
    <t>16</t>
  </si>
  <si>
    <t>916313</t>
  </si>
  <si>
    <t>DOPRAVNÍ ZÁBRANY Z2 S FÓLIÍ TŘ 1 - DEMONTÁŽ</t>
  </si>
  <si>
    <t>17</t>
  </si>
  <si>
    <t>916319</t>
  </si>
  <si>
    <t>DOPRAVNÍ ZÁBRANY Z2 - NÁJEMNÉ</t>
  </si>
  <si>
    <t>18</t>
  </si>
  <si>
    <t>916333</t>
  </si>
  <si>
    <t>SMĚROVACÍ DESKY Z4 JEDNOSTR S FÓLIÍ TŘ 1 - DEMONTÁŽ</t>
  </si>
  <si>
    <t>19</t>
  </si>
  <si>
    <t>916352</t>
  </si>
  <si>
    <t>SMĚROVACÍ DESKY Z4 OBOUSTR S FÓLIÍ TŘ 1 - MONTÁŽ S PŘESUNEM</t>
  </si>
  <si>
    <t>20</t>
  </si>
  <si>
    <t>916359</t>
  </si>
  <si>
    <t>SMĚROVACÍ DESKY Z4 OBOUSTR S FÓLIÍ TŘ 1 - NÁJEMNÉ</t>
  </si>
  <si>
    <t>Pronájem po dobu 60 dnů 
10*60=600,000 [A]</t>
  </si>
  <si>
    <t>SO 00c</t>
  </si>
  <si>
    <t>Bourací práce (pro všechny SO)</t>
  </si>
  <si>
    <t>014102</t>
  </si>
  <si>
    <t>POPLATKY ZA SKLÁDKU</t>
  </si>
  <si>
    <t>T</t>
  </si>
  <si>
    <t>Zemina, kamení</t>
  </si>
  <si>
    <t>pol.č. 11317 0,816*2,2=1,795 [A] 
pol.č. 11332 235,855*2,2=518,881 [B] 
Celkem: A+B=520,676 [C]</t>
  </si>
  <si>
    <t>zahrnuje veškeré poplatky provozovateli skládky související s uložením odpadu na skládce.</t>
  </si>
  <si>
    <t>Beton</t>
  </si>
  <si>
    <t>Pol.č. 11352 (97,68*0,15*0,25*1,2+13,08*0,1*0,25*1,2)*2,3=11,012 [A] 
Pol.č. 742Z11 2,36*2,4=5,664 [B] 
Pol.č. 96615 0,792*2,3=1,822 [C] 
Celkem: A+B+C=18,498 [D]</t>
  </si>
  <si>
    <t>Zemní práce</t>
  </si>
  <si>
    <t>11317</t>
  </si>
  <si>
    <t>ODSTRAN KRYTU ZPEVNĚNÝCH PLOCH Z DLAŽEB KOSTEK</t>
  </si>
  <si>
    <t>M3</t>
  </si>
  <si>
    <t>Vč. odvozu a uložení na skládku 
Odvozová vzdálenost dle potřeb zhotovitele zakalkulována do jendotkové ceny</t>
  </si>
  <si>
    <t>Kostky 10/10 
6,8*0,1*1,2=0,816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</si>
  <si>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</si>
  <si>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11332</t>
  </si>
  <si>
    <t>ODSTRANĚNÍ PODKLADŮ ZPEVNĚNÝCH PLOCH Z KAMENIVA NESTMELENÉHO</t>
  </si>
  <si>
    <t>V místě chodníku 
1,5*0,35*(105,9-37,8+0,8+22,8+22,9-8,5)=55,703 [A] 
V místě BUS zálivu 
1,5*0,63*(54,7+8,5)=59,724 [B] 
V místě nástupiště a opěrné zádky 
1,4*1,7*(37,8+4,8+8,0)=120,428 [C] 
Celkem: A+B+C=235,855 [D]</t>
  </si>
  <si>
    <t>11352</t>
  </si>
  <si>
    <t>ODSTRANĚNÍ CHODNÍKOVÝCH A SILNIČNÍCH OBRUBNÍKŮ BETONOVÝCH</t>
  </si>
  <si>
    <t>M</t>
  </si>
  <si>
    <t>vč. odvozu a uložení na skládku  
Odvozová vzdálenost dle potřeb zhotovitele zakalkulována do jendotkové ceny</t>
  </si>
  <si>
    <t>š. 150 mm 
(37,6+23,2+16,7+3,9)*1,2=97,680 [A] 
š. 100 mm 
(2,5+8,4)*1,2=13,080 [B] 
Celkem: A+B=110,760 [C]</t>
  </si>
  <si>
    <t>11372</t>
  </si>
  <si>
    <t>FRÉZOVÁNÍ ZPEVNĚNÝCH PLOCH ASFALTOVÝCH</t>
  </si>
  <si>
    <t>Odvoz a likvidace v režii zhotovitele</t>
  </si>
  <si>
    <t>Krajnice komunikace 
(90,9*1,0)*1,1*0,05=5,000 [A] 
V místě sjezdu 
1,2*17,4*0,1=2,088 [B] 
Celkem: A+B=7,088 [C]</t>
  </si>
  <si>
    <t>Přidružená stavební výroba</t>
  </si>
  <si>
    <t>742Z11</t>
  </si>
  <si>
    <t>DEMONTÁŽ SLOUPU/STOŽÁRU NN VČETNĚ VEŠKERÉ VÝSTROJE</t>
  </si>
  <si>
    <t>v. 10m, d cca 0,5m 
Betonový sloup</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</si>
  <si>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</si>
  <si>
    <t>P2+E2b+IP6 1=1,000 [A] 
IJ8+E13 "MYCÍ LINKA" 2=2,000 [B] 
Celkem: A+B=3,000 [C]</t>
  </si>
  <si>
    <t>919112</t>
  </si>
  <si>
    <t>ŘEZÁNÍ ASFALTOVÉHO KRYTU VOZOVEK TL DO 100MM</t>
  </si>
  <si>
    <t>92,4*1,1=101,640 [A]</t>
  </si>
  <si>
    <t>položka zahrnuje řezání vozovkové vrstvy v předepsané tloušťce, včetně spotřeby vody</t>
  </si>
  <si>
    <t>96615</t>
  </si>
  <si>
    <t>BOURÁNÍ KONSTRUKCÍ Z PROSTÉHO BETONU</t>
  </si>
  <si>
    <t>Betonová podezdívka 
3,3*0,8*0,25*1,2=0,792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</si>
  <si>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</si>
  <si>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966846</t>
  </si>
  <si>
    <t>ODSTRANĚNÍ OPLOCENÍ KOVOVÉHO PROFILOVÉHO</t>
  </si>
  <si>
    <t>Odstranění sloupků oplocení, likvidace v režii zhotovitele</t>
  </si>
  <si>
    <t>1,5*3=4,500 [A]</t>
  </si>
  <si>
    <t>položka zahrnuje: 
-  kompletní bourací práce včetně odstranění základových konstrukcí a nezbytného rozsahu zemních prací, 
- veškerou manipulaci s vybouranou sutí a hmotami včetně uložení na skládku, 
- veškeré další práce plynoucí z technologického předpisu a z platných předpisů, 
- odstranění sloupků z jiného materiálu, odstranění vrat a vrátek 
nezahrnuje poplatek za skládku, který se vykazuje v položce 0141** (s výjimkou malého množství bouraného materiálu, kde je možné poplatek zahrnout do jednotkové ceny bourání – tento fakt musí být uveden v doplňujícím textu k položce)</t>
  </si>
  <si>
    <t>SO 01</t>
  </si>
  <si>
    <t>Autobusový záliv - budoucí správce Moravskoslezský kraj</t>
  </si>
  <si>
    <t>18110</t>
  </si>
  <si>
    <t>ÚPRAVA PLÁNĚ SE ZHUTNĚNÍM V HORNINĚ TŘ. I</t>
  </si>
  <si>
    <t>min. 45 Mpa</t>
  </si>
  <si>
    <t>položka zahrnuje úpravu pláně včetně vyrovnání výškových rozdílů. Míru zhutnění určuje projekt.</t>
  </si>
  <si>
    <t>Základy</t>
  </si>
  <si>
    <t>21461C</t>
  </si>
  <si>
    <t>SEPARAČNÍ GEOTEXTILIE DO 300G/M2</t>
  </si>
  <si>
    <t>300 g/m2</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</si>
  <si>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</si>
  <si>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Komunikace</t>
  </si>
  <si>
    <t>56143</t>
  </si>
  <si>
    <t>KAMENIVO ZPEVNĚNÉ CEMENTEM TL. DO 150MM</t>
  </si>
  <si>
    <t>KSC C8/10, tl. 150 mm</t>
  </si>
  <si>
    <t>54,7*1,2=65,640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</si>
  <si>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</si>
  <si>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56335</t>
  </si>
  <si>
    <t>VOZOVKOVÉ VRSTVY ZE ŠTĚRKODRTI TL. DO 250MM</t>
  </si>
  <si>
    <t>ŠD 0/32, tl. 250 mm</t>
  </si>
  <si>
    <t>- dodání kameniva předepsané kvality a zrnitosti 
- rozprostření a zhutnění vrstvy v předepsané tloušťce 
- zřízení vrstvy bez rozlišení šířky, pokládání vrstvy po etapách 
- nezahrnuje postřiky, nátěry</t>
  </si>
  <si>
    <t>581352</t>
  </si>
  <si>
    <t>CEMENTOBETONOVÝ KRYT JEDNOVRSTVÝ VYZTUŽENÝ TŘ.I TL. DO 250MM</t>
  </si>
  <si>
    <t>C 25/30, XF4, CBI, tl. 230mm, 
vč. dilatace z EPS tl. 20 (v. 200mm, celková délka 33,8m),  prořezání dilatačních spar, vyplnění zálivkou a posypem mletým vápencem</t>
  </si>
  <si>
    <t>- dodání směsi v požadované kvalitě a výztuže v předepsaném množství 
- očištění podkladu 
- uložení směsi a výztuže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úpravu povrchu krytu uvedenou v kapitole 7.10 ČSN 73 6123-1 
- navrtání otvorů a osazení kotev a kluzných trnů v napojovacích spárách 
- nezahrnuje postřiky, nátěry</t>
  </si>
  <si>
    <t>Úpravy povrchů, podlahy, výplně otvorů</t>
  </si>
  <si>
    <t>631366</t>
  </si>
  <si>
    <t>VÝZTUŽ MAZANIN Z KARI SÍTÍ</t>
  </si>
  <si>
    <t>ŽB kryt BUS zálivu, ve dvou vrstvách</t>
  </si>
  <si>
    <t>54,7*2*0,00303=0,331 [A]</t>
  </si>
  <si>
    <t>-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Dokumentace pro zadání stavby může dále předepsat, že cena položky ještě obsahuje například: 
- povrchovou antikorozní úpravu výztuže, 
- separaci výztuže, 
- osazení měřících zařízení a úpravy pro ně, 
- osazení měřících skříní nebo míst pro měření bludných proudů.</t>
  </si>
  <si>
    <t>915111</t>
  </si>
  <si>
    <t>VODOROVNÉ DOPRAVNÍ ZNAČENÍ BARVOU HLADKÉ - DODÁVKA A POKLÁDKA</t>
  </si>
  <si>
    <t>V11a (0,125) 12*0,125=1,500 [A]</t>
  </si>
  <si>
    <t>položka zahrnuje: 
- dodání a pokládku nátěrového materiálu (měří se pouze natíraná plocha) 
- předznačení a reflexní úpravu</t>
  </si>
  <si>
    <t>936501.R</t>
  </si>
  <si>
    <t>DROBNÉ DOPLŇK KONSTR KOVOVÉ NEREZ</t>
  </si>
  <si>
    <t>Smykové dilatační trny d25, dl. 500mm, vč. poplastování</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</si>
  <si>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</si>
  <si>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SO 02</t>
  </si>
  <si>
    <t>Chodník včetně nástupiště a opěrné zídky - budoucí správce Město Nový Jičín</t>
  </si>
  <si>
    <t>17511</t>
  </si>
  <si>
    <t>OBSYP POTRUBÍ A OBJEKTŮ SE ZHUTNĚNÍM</t>
  </si>
  <si>
    <t>vč. natěžení a dovozu vytěžené zeminy z meziskládky</t>
  </si>
  <si>
    <t>1,3*0,8*28,2=29,328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</si>
  <si>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</si>
  <si>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Chodník min. 30Mpa 
Vjezd min. 45 Mpa</t>
  </si>
  <si>
    <t>18231</t>
  </si>
  <si>
    <t>ROZPROSTŘENÍ ORNICE V ROVINĚ V TL DO 0,10M</t>
  </si>
  <si>
    <t>vč. pořízení vhodného materiálu</t>
  </si>
  <si>
    <t>1,3*28,2=36,660 [A]</t>
  </si>
  <si>
    <t>položka zahrnuje: 
nutné přemístění ornice z dočasných skládek vzdálených do 50m 
rozprostření ornice v předepsané tloušťce v rovině a ve svahu do 1:5</t>
  </si>
  <si>
    <t>18241</t>
  </si>
  <si>
    <t>ZALOŽENÍ TRÁVNÍKU RUČNÍM VÝSEVEM</t>
  </si>
  <si>
    <t>Zahrnuje dodání předepsané travní směsi, její výsev na ornici, zalévání, první pokosení, to vše bez ohledu na sklon terénu</t>
  </si>
  <si>
    <t>21262</t>
  </si>
  <si>
    <t>TRATIVODY KOMPLET Z TRUB Z PLAST HMOT DN DO 100MM</t>
  </si>
  <si>
    <t>DN 100</t>
  </si>
  <si>
    <t>1,2*16,25=19,500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</si>
  <si>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</si>
  <si>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1,2*(101,9+4,0+4,8+4,8+3,2+3,2)=146,280 [A]</t>
  </si>
  <si>
    <t>272314</t>
  </si>
  <si>
    <t>ZÁKLADY Z PROSTÉHO BETONU DO C25/30</t>
  </si>
  <si>
    <t>C25/30 - XC2</t>
  </si>
  <si>
    <t>1,0*0,6*15,55*1,2=11,196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</si>
  <si>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</si>
  <si>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Svislé konstrukce</t>
  </si>
  <si>
    <t>317125</t>
  </si>
  <si>
    <t>ŘÍMSY Z DÍLCŮ ŽELEZOBETONOVÝCH DO C30/37</t>
  </si>
  <si>
    <t>C30/37-XF4</t>
  </si>
  <si>
    <t>(3,55+0,5*0,1)*0,5*1,2=2,160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</si>
  <si>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</si>
  <si>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317365</t>
  </si>
  <si>
    <t>VÝZTUŽ ŘÍMS Z OCELI 10505, B500B</t>
  </si>
  <si>
    <t>2,16*0,15=0,324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</si>
  <si>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</si>
  <si>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327114</t>
  </si>
  <si>
    <t>ZDI OPĚR, ZÁRUB, NÁBŘEŽ Z DÍLCŮ BETON DO C25/30</t>
  </si>
  <si>
    <t>Tvárnice ztraceného bednění, vč. vyplnění betonem C25/30-XC4</t>
  </si>
  <si>
    <t>(18,87*0,4+(0,5*1,15)*0,4)*1,2=9,334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</si>
  <si>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</si>
  <si>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Vodorovné konstrukce</t>
  </si>
  <si>
    <t>431314</t>
  </si>
  <si>
    <t>SCHODIŠŤ KONSTR Z PROST BETONU DO C25/30</t>
  </si>
  <si>
    <t>2 schodišťové stupně 0,25/0,3</t>
  </si>
  <si>
    <t>0,75*(0,75*0,75)*5,8=2,447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</si>
  <si>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</si>
  <si>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45852</t>
  </si>
  <si>
    <t>VÝPLŇ ZA OPĚRAMI A ZDMI Z KAMENIVA DRCENÉHO</t>
  </si>
  <si>
    <t>ŠD 0/32, hutněno po vrstvách</t>
  </si>
  <si>
    <t>1,3*0,9*(37,8+4,8+8,0)=59,202 [A]</t>
  </si>
  <si>
    <t>položka zahrnuje dodávku předepsaného kameniva, mimostaveništní a vnitrostaveništní dopravu a jeho uložení 
není-li v zadávací dokumentaci uvedeno jinak, jedná se o nakupovaný materiál</t>
  </si>
  <si>
    <t>45868</t>
  </si>
  <si>
    <t>VÝPLŇ ZA OPĚRAMI A ZDMI Z JÍLU</t>
  </si>
  <si>
    <t>1,2*0,4*14,25=6,840 [A]</t>
  </si>
  <si>
    <t>položka zahrnuje: 
- dodávku jílu a zásyp se zhutněním včetně mimostaveništní a vnitrostaveništní dopravy</t>
  </si>
  <si>
    <t>56330</t>
  </si>
  <si>
    <t>VOZOVKOVÉ VRSTVY ZE ŠTĚRKODRTI</t>
  </si>
  <si>
    <t>ŠD 0/32</t>
  </si>
  <si>
    <t>tl. 100mm1,3*(101,9+4,0+4,8)*0,1=14,391 [A] 
tl. 150mm1,3*(4,8+3,2+3,2)*0,15=2,184 [B] 
tl. min. 150mm 1,5*(101,9+4,0+4,8)*0,15=24,908 [C] 
tl. min. 200mm 1,5*(4,8+3,2+3,2)*0,2=3,360 [D] 
Celkem: A+B+C+D=44,843 [E]</t>
  </si>
  <si>
    <t>582611</t>
  </si>
  <si>
    <t>KRYTY Z BETON DLAŽDIC SE ZÁMKEM ŠEDÝCH TL 60MM DO LOŽE Z KAM</t>
  </si>
  <si>
    <t>bezfazetová</t>
  </si>
  <si>
    <t>S1 101,9=101,900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</si>
  <si>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</si>
  <si>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582612</t>
  </si>
  <si>
    <t>KRYTY Z BETON DLAŽDIC SE ZÁMKEM ŠEDÝCH TL 80MM DO LOŽE Z KAM</t>
  </si>
  <si>
    <t>S2 4,8=4,800 [A]</t>
  </si>
  <si>
    <t>582614</t>
  </si>
  <si>
    <t>KRYTY Z BETON DLAŽDIC SE ZÁMKEM BAREV TL 60MM DO LOŽE Z KAM</t>
  </si>
  <si>
    <t>cihlová, bezfazetová</t>
  </si>
  <si>
    <t>S1 4,8=4,800 [A]</t>
  </si>
  <si>
    <t>582618</t>
  </si>
  <si>
    <t>KRYTY Z BETON DLAŽDIC SE ZÁMKEM ŠEDÝCH RELIÉF TL 80MM DO LOŽE Z KAM</t>
  </si>
  <si>
    <t>drážkovaná, bezfazetová</t>
  </si>
  <si>
    <t>S2 3,2=3,200 [A]</t>
  </si>
  <si>
    <t>58261A</t>
  </si>
  <si>
    <t>KRYTY Z BETON DLAŽDIC SE ZÁMKEM BAREV RELIÉF TL 60MM DO LOŽE Z KAM</t>
  </si>
  <si>
    <t>cihlová, reliéfní, bezfazetová</t>
  </si>
  <si>
    <t>S1 4=4,000 [A]</t>
  </si>
  <si>
    <t>58261B</t>
  </si>
  <si>
    <t>KRYTY Z BETON DLAŽDIC SE ZÁMKEM BAREV RELIÉF TL 80MM DO LOŽE Z KAM</t>
  </si>
  <si>
    <t>21</t>
  </si>
  <si>
    <t>587206</t>
  </si>
  <si>
    <t>PŘEDLÁŽDĚNÍ KRYTU Z BETONOVÝCH DLAŽDIC SE ZÁMKEM</t>
  </si>
  <si>
    <t>tl. 60mm, vč. nového lože</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</si>
  <si>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</si>
  <si>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22</t>
  </si>
  <si>
    <t>62945.R</t>
  </si>
  <si>
    <t>VYROVNÁVACÍ VRSTVA Z CEMENT HMOT</t>
  </si>
  <si>
    <t>Lepící stšěrka pro venkovní použití, vč. D+M perlinky</t>
  </si>
  <si>
    <t>Líc opěrné zdi 17,7=17,700 [A]</t>
  </si>
  <si>
    <t>položka zahrnuje: 
dodávku veškerého materiálu potřebného pro předepsanou úpravu v předepsané kvalitě 
nutné vyspravení podkladu, případně zatření spar zdiva 
položení vrstvy v předepsané tloušťce 
potřebná lešení a podpěrné konstrukce</t>
  </si>
  <si>
    <t>23</t>
  </si>
  <si>
    <t>711117</t>
  </si>
  <si>
    <t>IZOLACE BĚŽNÝCH KONSTRUKCÍ PROTI ZEMNÍ VLHKOSTI Z PE FÓLIÍ</t>
  </si>
  <si>
    <t>Nopová folie</t>
  </si>
  <si>
    <t>1,3*(2,93+1,05)*14,25=73,730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</si>
  <si>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</si>
  <si>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24</t>
  </si>
  <si>
    <t>78382</t>
  </si>
  <si>
    <t>NÁTĚRY BETON KONSTR TYP S2 (OS-B)</t>
  </si>
  <si>
    <t>1,2*2,05*(15,35+1,0)=40,221 [A]</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</si>
  <si>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</si>
  <si>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Potrubí</t>
  </si>
  <si>
    <t>25</t>
  </si>
  <si>
    <t>87633</t>
  </si>
  <si>
    <t>CHRÁNIČKY Z TRUB PLASTOVÝCH DN DO 150MM</t>
  </si>
  <si>
    <t>Kopoflex DN 110 
Ochrana podzemního kabelu VN</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</si>
  <si>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</si>
  <si>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26</t>
  </si>
  <si>
    <t>9111A1</t>
  </si>
  <si>
    <t>ZÁBRADLÍ SILNIČNÍ S VODOR MADLY - DODÁVKA A MONTÁŽ</t>
  </si>
  <si>
    <t>Výšky 1,1m, trojmadlové, pz vč. nátěru (RAL upřesněn investorem při realizaci)</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</si>
  <si>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</si>
  <si>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27</t>
  </si>
  <si>
    <t>914121</t>
  </si>
  <si>
    <t>DOPRAVNÍ ZNAČKY ZÁKLADNÍ VELIKOSTI OCELOVÉ FÓLIE TŘ 1 - DODÁVKA A MONTÁŽ</t>
  </si>
  <si>
    <t>IJ4c 1=1,000 [A]</t>
  </si>
  <si>
    <t>položka zahrnuje: 
- dodávku a montáž značek v požadovaném provedení</t>
  </si>
  <si>
    <t>28</t>
  </si>
  <si>
    <t>Znovuosazení SDZ</t>
  </si>
  <si>
    <t>P2+E2b+IP6 1=1,000 [A]</t>
  </si>
  <si>
    <t>29</t>
  </si>
  <si>
    <t>914911</t>
  </si>
  <si>
    <t>SLOUPKY A STOJKY DOPRAVNÍCH ZNAČEK Z OCEL TRUBEK SE ZABETONOVÁNÍM - DODÁVKA A MONTÁŽ</t>
  </si>
  <si>
    <t>položka zahrnuje: 
- sloupky a upevňovací zařízení včetně jejich osazení (betonová patka, zemní práce)</t>
  </si>
  <si>
    <t>30</t>
  </si>
  <si>
    <t>917223</t>
  </si>
  <si>
    <t>SILNIČNÍ A CHODNÍKOVÉ OBRUBY Z BETONOVÝCH OBRUBNÍKŮ ŠÍŘ 100MM</t>
  </si>
  <si>
    <t>ABO 14-10 (25/10) 2+57,4=59,400 [A]</t>
  </si>
  <si>
    <t>Položka zahrnuje: 
dodání a pokládku betonových obrubníků o rozměrech předepsaných zadávací dokumentací 
betonové lože i boční betonovou opěrku.</t>
  </si>
  <si>
    <t>31</t>
  </si>
  <si>
    <t>917224</t>
  </si>
  <si>
    <t>SILNIČNÍ A CHODNÍKOVÉ OBRUBY Z BETONOVÝCH OBRUBNÍKŮ ŠÍŘ 150MM</t>
  </si>
  <si>
    <t>ABO 2-15N (15/15) 13,2+8=21,200 [A] 
ABO 2-15PL (25-15/15) 1+1=2,000 [B] 
ABO 2-15PP (25-15/15) 1+1=2,000 [C] 
ABO 2-15 (25/15) 5,6+32,4+14,5=52,500 [D] 
Celkem: A+B+C+D=77,700 [E]</t>
  </si>
  <si>
    <t>32</t>
  </si>
  <si>
    <t>91725</t>
  </si>
  <si>
    <t>NÁSTUPIŠTNÍ OBRUBNÍKY BETONOVÉ</t>
  </si>
  <si>
    <t>HK 400/310-H25 nebo obráceně)  1+1=2,000 [A] 
HK 400/330-310 (nebo obráceně)1+1=2,000 [B] 
HK 400/330 10=10,000 [C] 
Celkem: A+B+C=14,000 [D]</t>
  </si>
  <si>
    <t>33</t>
  </si>
  <si>
    <t>93767</t>
  </si>
  <si>
    <t>MOBILIÁŘ - PŘÍSTŘEŠKY PRO ZASTÁVKY VEŘEJNÉ DOPRAVY</t>
  </si>
  <si>
    <t>specifikace viz. PD</t>
  </si>
  <si>
    <t>Položka zahrnuje: 
- montáž, osazení a dodávku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</si>
  <si>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SO 03</t>
  </si>
  <si>
    <t>Úprava krajnice komunikace - budoucí správce Moravskoslezský kraj</t>
  </si>
  <si>
    <t>212625</t>
  </si>
  <si>
    <t>TRATIVODY KOMPL Z TRUB Z PLAST HM DN DO 100MM, RÝHA TŘ I</t>
  </si>
  <si>
    <t>vč. zemních prací a obsypu kam 8/16, 
vč. upravy (utěsnění) pro napojení do UV (jádrové vrtání samostatnou položkou)</t>
  </si>
  <si>
    <t>96,7*1,2=116,040 [A]</t>
  </si>
  <si>
    <t>56332</t>
  </si>
  <si>
    <t>VOZOVKOVÉ VRSTVY ZE ŠTĚRKODRTI TL. DO 100MM</t>
  </si>
  <si>
    <t>ŠDa 0/32</t>
  </si>
  <si>
    <t>572123</t>
  </si>
  <si>
    <t>INFILTRAČNÍ POSTŘIK Z EMULZE DO 1,0KG/M2</t>
  </si>
  <si>
    <t>PI-E 1,0kg/m2</t>
  </si>
  <si>
    <t>- dodání všech předepsaných materiálů pro postřiky v předepsaném množství 
- provedení dle předepsaného technologického předpisu 
- zřízení vrstvy bez rozlišení šířky, pokládání vrstvy po etapách 
- úpravu napojení, ukončení</t>
  </si>
  <si>
    <t>572213</t>
  </si>
  <si>
    <t>SPOJOVACÍ POSTŘIK Z EMULZE DO 0,5KG/M2</t>
  </si>
  <si>
    <t>PS-E 0,5kg/m2</t>
  </si>
  <si>
    <t>1,2*64,9=77,880 [A]</t>
  </si>
  <si>
    <t>574A43</t>
  </si>
  <si>
    <t>ASFALTOVÝ BETON PRO OBRUSNÉ VRSTVY ACO 11 TL. 50MM</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</si>
  <si>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</si>
  <si>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574E06</t>
  </si>
  <si>
    <t>ASFALTOVÝ BETON PRO PODKLADNÍ VRSTVY ACP 16+, 16S</t>
  </si>
  <si>
    <t>0,25*77,88*0,1=1,947 [A]</t>
  </si>
  <si>
    <t>58222</t>
  </si>
  <si>
    <t>DLÁŽDĚNÉ KRYTY Z DROBNÝCH KOSTEK DO LOŽE Z MC</t>
  </si>
  <si>
    <t>Přídlažba, kostka 10/10/10, dvojřádek</t>
  </si>
  <si>
    <t>58920</t>
  </si>
  <si>
    <t>VÝPLŇ SPAR MODIFIKOVANÝM ASFALTEM</t>
  </si>
  <si>
    <t>AZM</t>
  </si>
  <si>
    <t>položka zahrnuje: 
- dodávku předepsaného materiálu 
- vyčištění a výplň spar tímto materiálem</t>
  </si>
  <si>
    <t>89947</t>
  </si>
  <si>
    <t>VÝŘEZ, VÝSEK, ÚTES NA POTRUBÍ DN DO 600MM</t>
  </si>
  <si>
    <t>Jádrové vrtání pro napojení trativodu do UV</t>
  </si>
  <si>
    <t>- zahrnují zejména náklady na osekání trub na útesy, na vysekání otvorů pro zaústění, na obetonování útesu. U výřezu a výseku náklady na ohlášení uzavírání vody, uzavření a otevření šoupat, vypuštění a napuštění vody, odvzdušnění potrubí a pod.</t>
  </si>
  <si>
    <t>915211</t>
  </si>
  <si>
    <t>VODOROVNÉ DOPRAVNÍ ZNAČENÍ PLASTEM HLADKÉ - DODÁVKA A POKLÁDKA</t>
  </si>
  <si>
    <t>V4 0,25 (12+33,4+16,5)*0,25=15,475 [A] 
V4 0,25 (0,5/0,5) (15+6,0+8,0)*0,25=7,250 [B] 
Celkem: A+B=22,725 [C]</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</si>
</sst>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2">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0" fillId="2" borderId="6" xfId="0" applyFill="1" applyBorder="1"/>
    <xf numFmtId="0" fontId="3" fillId="0" borderId="1" xfId="0" applyFont="1" applyBorder="1" applyAlignment="1">
      <alignment horizontal="left"/>
    </xf>
    <xf numFmtId="177" fontId="3" fillId="0" borderId="1" xfId="0" applyNumberFormat="1" applyFon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E15"/>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c r="C1" s="1"/>
      <c r="D1" s="1"/>
      <c r="E1" s="1"/>
    </row>
    <row r="2" spans="1:5" ht="12.75" customHeight="1">
      <c r="A2" s="1"/>
      <c r="B2" s="2" t="s">
        <v>0</v>
      </c>
      <c r="C2" s="1"/>
      <c r="D2" s="1"/>
      <c r="E2" s="1"/>
    </row>
    <row r="3" spans="1:5" ht="20" customHeight="1">
      <c r="A3" s="1"/>
      <c r="B3" s="1"/>
      <c r="C3" s="1"/>
      <c r="D3" s="1"/>
      <c r="E3" s="1"/>
    </row>
    <row r="4" spans="1:5" ht="20" customHeight="1">
      <c r="A4" s="1"/>
      <c r="B4" s="3" t="s">
        <v>1</v>
      </c>
      <c r="C4" s="1"/>
      <c r="D4" s="1"/>
      <c r="E4" s="1"/>
    </row>
    <row r="5" spans="1:5" ht="12.75" customHeight="1">
      <c r="A5" s="1"/>
      <c r="B5" s="1" t="s">
        <v>2</v>
      </c>
      <c r="C5" s="1"/>
      <c r="D5" s="1"/>
      <c r="E5" s="1"/>
    </row>
    <row r="6" spans="1:5" ht="12.75" customHeight="1">
      <c r="A6" s="1"/>
      <c r="B6" s="4" t="s">
        <v>3</v>
      </c>
      <c r="C6" s="7">
        <f>0+C10+C11+C12+C13+C14+C15</f>
      </c>
      <c r="D6" s="1"/>
      <c r="E6" s="1"/>
    </row>
    <row r="7" spans="1:5" ht="12.75" customHeight="1">
      <c r="A7" s="1"/>
      <c r="B7" s="4" t="s">
        <v>4</v>
      </c>
      <c r="C7" s="7">
        <f>0+E10+E11+E12+E13+E14+E15</f>
      </c>
      <c r="D7" s="1"/>
      <c r="E7" s="1"/>
    </row>
    <row r="8" spans="1:5" ht="12.75" customHeight="1">
      <c r="A8" s="6"/>
      <c r="B8" s="6"/>
      <c r="C8" s="6"/>
      <c r="D8" s="6"/>
      <c r="E8" s="6"/>
    </row>
    <row r="9" spans="1:5" ht="12.75" customHeight="1">
      <c r="A9" s="5" t="s">
        <v>5</v>
      </c>
      <c r="B9" s="5" t="s">
        <v>6</v>
      </c>
      <c r="C9" s="5" t="s">
        <v>7</v>
      </c>
      <c r="D9" s="5" t="s">
        <v>8</v>
      </c>
      <c r="E9" s="5" t="s">
        <v>9</v>
      </c>
    </row>
    <row r="10" spans="1:5" ht="12.75" customHeight="1">
      <c r="A10" s="20" t="s">
        <v>23</v>
      </c>
      <c r="B10" s="20" t="s">
        <v>24</v>
      </c>
      <c r="C10" s="21">
        <f>'SO 00a'!I3</f>
      </c>
      <c r="D10" s="21">
        <f>'SO 00a'!O2</f>
      </c>
      <c r="E10" s="21">
        <f>C10+D10</f>
      </c>
    </row>
    <row r="11" spans="1:5" ht="12.75" customHeight="1">
      <c r="A11" s="20" t="s">
        <v>65</v>
      </c>
      <c r="B11" s="20" t="s">
        <v>66</v>
      </c>
      <c r="C11" s="21">
        <f>'SO 00b'!I3</f>
      </c>
      <c r="D11" s="21">
        <f>'SO 00b'!O2</f>
      </c>
      <c r="E11" s="21">
        <f>C11+D11</f>
      </c>
    </row>
    <row r="12" spans="1:5" ht="12.75" customHeight="1">
      <c r="A12" s="20" t="s">
        <v>143</v>
      </c>
      <c r="B12" s="20" t="s">
        <v>144</v>
      </c>
      <c r="C12" s="21">
        <f>'SO 00c'!I3</f>
      </c>
      <c r="D12" s="21">
        <f>'SO 00c'!O2</f>
      </c>
      <c r="E12" s="21">
        <f>C12+D12</f>
      </c>
    </row>
    <row r="13" spans="1:5" ht="12.75" customHeight="1">
      <c r="A13" s="20" t="s">
        <v>191</v>
      </c>
      <c r="B13" s="20" t="s">
        <v>192</v>
      </c>
      <c r="C13" s="21">
        <f>'SO 01'!I3</f>
      </c>
      <c r="D13" s="21">
        <f>'SO 01'!O2</f>
      </c>
      <c r="E13" s="21">
        <f>C13+D13</f>
      </c>
    </row>
    <row r="14" spans="1:5" ht="12.75" customHeight="1">
      <c r="A14" s="20" t="s">
        <v>230</v>
      </c>
      <c r="B14" s="20" t="s">
        <v>231</v>
      </c>
      <c r="C14" s="21">
        <f>'SO 02'!I3</f>
      </c>
      <c r="D14" s="21">
        <f>'SO 02'!O2</f>
      </c>
      <c r="E14" s="21">
        <f>C14+D14</f>
      </c>
    </row>
    <row r="15" spans="1:5" ht="12.75" customHeight="1">
      <c r="A15" s="20" t="s">
        <v>376</v>
      </c>
      <c r="B15" s="20" t="s">
        <v>377</v>
      </c>
      <c r="C15" s="21">
        <f>'SO 03'!I3</f>
      </c>
      <c r="D15" s="21">
        <f>'SO 03'!O2</f>
      </c>
      <c r="E15" s="21">
        <f>C15+D15</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2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5" customHeight="1">
      <c r="B2" s="1"/>
      <c r="C2" s="1"/>
      <c r="D2" s="1"/>
      <c r="E2" s="2" t="s">
        <v>12</v>
      </c>
      <c r="F2" s="1"/>
      <c r="G2" s="1"/>
      <c r="H2" s="6"/>
      <c r="I2" s="6"/>
      <c r="O2">
        <f>0+O8</f>
      </c>
      <c r="P2" t="s">
        <v>21</v>
      </c>
    </row>
    <row r="3" spans="1:16" ht="15" customHeight="1">
      <c r="A3" t="s">
        <v>11</v>
      </c>
      <c r="B3" s="12" t="s">
        <v>13</v>
      </c>
      <c r="C3" s="13" t="s">
        <v>14</v>
      </c>
      <c r="D3" s="1"/>
      <c r="E3" s="14" t="s">
        <v>15</v>
      </c>
      <c r="F3" s="1"/>
      <c r="G3" s="9"/>
      <c r="H3" s="8" t="s">
        <v>23</v>
      </c>
      <c r="I3" s="38">
        <f>0+I8</f>
      </c>
      <c r="O3" t="s">
        <v>18</v>
      </c>
      <c r="P3" t="s">
        <v>22</v>
      </c>
    </row>
    <row r="4" spans="1:16" ht="15" customHeight="1">
      <c r="A4" t="s">
        <v>16</v>
      </c>
      <c r="B4" s="16" t="s">
        <v>17</v>
      </c>
      <c r="C4" s="17" t="s">
        <v>23</v>
      </c>
      <c r="D4" s="6"/>
      <c r="E4" s="18" t="s">
        <v>24</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0+I9+I13+I17+I21+I25</f>
      </c>
      <c r="R8">
        <f>0+O9+O13+O17+O21+O25</f>
      </c>
    </row>
    <row r="9" spans="1:16" ht="12.75">
      <c r="A9" s="25" t="s">
        <v>44</v>
      </c>
      <c r="B9" s="29" t="s">
        <v>28</v>
      </c>
      <c r="C9" s="29" t="s">
        <v>45</v>
      </c>
      <c r="D9" s="25" t="s">
        <v>46</v>
      </c>
      <c r="E9" s="30" t="s">
        <v>47</v>
      </c>
      <c r="F9" s="31" t="s">
        <v>48</v>
      </c>
      <c r="G9" s="32">
        <v>1</v>
      </c>
      <c r="H9" s="33">
        <v>0</v>
      </c>
      <c r="I9" s="33">
        <f>ROUND(ROUND(H9,2)*ROUND(G9,3),2)</f>
      </c>
      <c r="O9">
        <f>(I9*21)/100</f>
      </c>
      <c r="P9" t="s">
        <v>22</v>
      </c>
    </row>
    <row r="10" spans="1:5" ht="12.75">
      <c r="A10" s="34" t="s">
        <v>49</v>
      </c>
      <c r="E10" s="35" t="s">
        <v>46</v>
      </c>
    </row>
    <row r="11" spans="1:5" ht="12.75">
      <c r="A11" s="36" t="s">
        <v>50</v>
      </c>
      <c r="E11" s="37" t="s">
        <v>46</v>
      </c>
    </row>
    <row r="12" spans="1:5" ht="12.75">
      <c r="A12" t="s">
        <v>51</v>
      </c>
      <c r="E12" s="35" t="s">
        <v>52</v>
      </c>
    </row>
    <row r="13" spans="1:16" ht="12.75">
      <c r="A13" s="25" t="s">
        <v>44</v>
      </c>
      <c r="B13" s="29" t="s">
        <v>22</v>
      </c>
      <c r="C13" s="29" t="s">
        <v>53</v>
      </c>
      <c r="D13" s="25" t="s">
        <v>46</v>
      </c>
      <c r="E13" s="30" t="s">
        <v>54</v>
      </c>
      <c r="F13" s="31" t="s">
        <v>48</v>
      </c>
      <c r="G13" s="32">
        <v>1</v>
      </c>
      <c r="H13" s="33">
        <v>0</v>
      </c>
      <c r="I13" s="33">
        <f>ROUND(ROUND(H13,2)*ROUND(G13,3),2)</f>
      </c>
      <c r="O13">
        <f>(I13*21)/100</f>
      </c>
      <c r="P13" t="s">
        <v>22</v>
      </c>
    </row>
    <row r="14" spans="1:5" ht="12.75">
      <c r="A14" s="34" t="s">
        <v>49</v>
      </c>
      <c r="E14" s="35" t="s">
        <v>55</v>
      </c>
    </row>
    <row r="15" spans="1:5" ht="12.75">
      <c r="A15" s="36" t="s">
        <v>50</v>
      </c>
      <c r="E15" s="37" t="s">
        <v>46</v>
      </c>
    </row>
    <row r="16" spans="1:5" ht="12.75">
      <c r="A16" t="s">
        <v>51</v>
      </c>
      <c r="E16" s="35" t="s">
        <v>56</v>
      </c>
    </row>
    <row r="17" spans="1:16" ht="12.75">
      <c r="A17" s="25" t="s">
        <v>44</v>
      </c>
      <c r="B17" s="29" t="s">
        <v>21</v>
      </c>
      <c r="C17" s="29" t="s">
        <v>57</v>
      </c>
      <c r="D17" s="25" t="s">
        <v>46</v>
      </c>
      <c r="E17" s="30" t="s">
        <v>58</v>
      </c>
      <c r="F17" s="31" t="s">
        <v>48</v>
      </c>
      <c r="G17" s="32">
        <v>1</v>
      </c>
      <c r="H17" s="33">
        <v>0</v>
      </c>
      <c r="I17" s="33">
        <f>ROUND(ROUND(H17,2)*ROUND(G17,3),2)</f>
      </c>
      <c r="O17">
        <f>(I17*21)/100</f>
      </c>
      <c r="P17" t="s">
        <v>22</v>
      </c>
    </row>
    <row r="18" spans="1:5" ht="12.75">
      <c r="A18" s="34" t="s">
        <v>49</v>
      </c>
      <c r="E18" s="35" t="s">
        <v>46</v>
      </c>
    </row>
    <row r="19" spans="1:5" ht="12.75">
      <c r="A19" s="36" t="s">
        <v>50</v>
      </c>
      <c r="E19" s="37" t="s">
        <v>46</v>
      </c>
    </row>
    <row r="20" spans="1:5" ht="12.75">
      <c r="A20" t="s">
        <v>51</v>
      </c>
      <c r="E20" s="35" t="s">
        <v>56</v>
      </c>
    </row>
    <row r="21" spans="1:16" ht="12.75">
      <c r="A21" s="25" t="s">
        <v>44</v>
      </c>
      <c r="B21" s="29" t="s">
        <v>32</v>
      </c>
      <c r="C21" s="29" t="s">
        <v>59</v>
      </c>
      <c r="D21" s="25" t="s">
        <v>46</v>
      </c>
      <c r="E21" s="30" t="s">
        <v>60</v>
      </c>
      <c r="F21" s="31" t="s">
        <v>48</v>
      </c>
      <c r="G21" s="32">
        <v>1</v>
      </c>
      <c r="H21" s="33">
        <v>0</v>
      </c>
      <c r="I21" s="33">
        <f>ROUND(ROUND(H21,2)*ROUND(G21,3),2)</f>
      </c>
      <c r="O21">
        <f>(I21*21)/100</f>
      </c>
      <c r="P21" t="s">
        <v>22</v>
      </c>
    </row>
    <row r="22" spans="1:5" ht="12.75">
      <c r="A22" s="34" t="s">
        <v>49</v>
      </c>
      <c r="E22" s="35" t="s">
        <v>46</v>
      </c>
    </row>
    <row r="23" spans="1:5" ht="12.75">
      <c r="A23" s="36" t="s">
        <v>50</v>
      </c>
      <c r="E23" s="37" t="s">
        <v>46</v>
      </c>
    </row>
    <row r="24" spans="1:5" ht="76.5">
      <c r="A24" t="s">
        <v>51</v>
      </c>
      <c r="E24" s="35" t="s">
        <v>61</v>
      </c>
    </row>
    <row r="25" spans="1:16" ht="12.75">
      <c r="A25" s="25" t="s">
        <v>44</v>
      </c>
      <c r="B25" s="29" t="s">
        <v>34</v>
      </c>
      <c r="C25" s="29" t="s">
        <v>62</v>
      </c>
      <c r="D25" s="25" t="s">
        <v>46</v>
      </c>
      <c r="E25" s="30" t="s">
        <v>63</v>
      </c>
      <c r="F25" s="31" t="s">
        <v>48</v>
      </c>
      <c r="G25" s="32">
        <v>1</v>
      </c>
      <c r="H25" s="33">
        <v>0</v>
      </c>
      <c r="I25" s="33">
        <f>ROUND(ROUND(H25,2)*ROUND(G25,3),2)</f>
      </c>
      <c r="O25">
        <f>(I25*21)/100</f>
      </c>
      <c r="P25" t="s">
        <v>22</v>
      </c>
    </row>
    <row r="26" spans="1:5" ht="12.75">
      <c r="A26" s="34" t="s">
        <v>49</v>
      </c>
      <c r="E26" s="35" t="s">
        <v>46</v>
      </c>
    </row>
    <row r="27" spans="1:5" ht="12.75">
      <c r="A27" s="36" t="s">
        <v>50</v>
      </c>
      <c r="E27" s="37" t="s">
        <v>46</v>
      </c>
    </row>
    <row r="28" spans="1:5" ht="25.5">
      <c r="A28" t="s">
        <v>51</v>
      </c>
      <c r="E28" s="35" t="s">
        <v>64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8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5" customHeight="1">
      <c r="B2" s="1"/>
      <c r="C2" s="1"/>
      <c r="D2" s="1"/>
      <c r="E2" s="2" t="s">
        <v>12</v>
      </c>
      <c r="F2" s="1"/>
      <c r="G2" s="1"/>
      <c r="H2" s="6"/>
      <c r="I2" s="6"/>
      <c r="O2">
        <f>0+O8</f>
      </c>
      <c r="P2" t="s">
        <v>21</v>
      </c>
    </row>
    <row r="3" spans="1:16" ht="15" customHeight="1">
      <c r="A3" t="s">
        <v>11</v>
      </c>
      <c r="B3" s="12" t="s">
        <v>13</v>
      </c>
      <c r="C3" s="13" t="s">
        <v>14</v>
      </c>
      <c r="D3" s="1"/>
      <c r="E3" s="14" t="s">
        <v>15</v>
      </c>
      <c r="F3" s="1"/>
      <c r="G3" s="9"/>
      <c r="H3" s="8" t="s">
        <v>65</v>
      </c>
      <c r="I3" s="38">
        <f>0+I8</f>
      </c>
      <c r="O3" t="s">
        <v>18</v>
      </c>
      <c r="P3" t="s">
        <v>22</v>
      </c>
    </row>
    <row r="4" spans="1:16" ht="15" customHeight="1">
      <c r="A4" t="s">
        <v>16</v>
      </c>
      <c r="B4" s="16" t="s">
        <v>17</v>
      </c>
      <c r="C4" s="17" t="s">
        <v>65</v>
      </c>
      <c r="D4" s="6"/>
      <c r="E4" s="18" t="s">
        <v>66</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39</v>
      </c>
      <c r="D8" s="19"/>
      <c r="E8" s="27" t="s">
        <v>67</v>
      </c>
      <c r="F8" s="19"/>
      <c r="G8" s="19"/>
      <c r="H8" s="19"/>
      <c r="I8" s="28">
        <f>0+Q8</f>
      </c>
      <c r="O8">
        <f>0+R8</f>
      </c>
      <c r="Q8">
        <f>0+I9+I13+I17+I21+I25+I29+I33+I37+I41+I45+I49+I53+I57+I61+I65+I69+I73+I77+I81+I85</f>
      </c>
      <c r="R8">
        <f>0+O9+O13+O17+O21+O25+O29+O33+O37+O41+O45+O49+O53+O57+O61+O65+O69+O73+O77+O81+O85</f>
      </c>
    </row>
    <row r="9" spans="1:16" ht="25.5">
      <c r="A9" s="25" t="s">
        <v>44</v>
      </c>
      <c r="B9" s="29" t="s">
        <v>28</v>
      </c>
      <c r="C9" s="29" t="s">
        <v>68</v>
      </c>
      <c r="D9" s="25" t="s">
        <v>46</v>
      </c>
      <c r="E9" s="30" t="s">
        <v>69</v>
      </c>
      <c r="F9" s="31" t="s">
        <v>70</v>
      </c>
      <c r="G9" s="32">
        <v>11</v>
      </c>
      <c r="H9" s="33">
        <v>0</v>
      </c>
      <c r="I9" s="33">
        <f>ROUND(ROUND(H9,2)*ROUND(G9,3),2)</f>
      </c>
      <c r="O9">
        <f>(I9*21)/100</f>
      </c>
      <c r="P9" t="s">
        <v>22</v>
      </c>
    </row>
    <row r="10" spans="1:5" ht="12.75">
      <c r="A10" s="34" t="s">
        <v>49</v>
      </c>
      <c r="E10" s="35" t="s">
        <v>46</v>
      </c>
    </row>
    <row r="11" spans="1:5" ht="102">
      <c r="A11" s="36" t="s">
        <v>50</v>
      </c>
      <c r="E11" s="37" t="s">
        <v>71</v>
      </c>
    </row>
    <row r="12" spans="1:5" ht="63.75">
      <c r="A12" t="s">
        <v>51</v>
      </c>
      <c r="E12" s="35" t="s">
        <v>72</v>
      </c>
    </row>
    <row r="13" spans="1:16" ht="12.75">
      <c r="A13" s="25" t="s">
        <v>44</v>
      </c>
      <c r="B13" s="29" t="s">
        <v>22</v>
      </c>
      <c r="C13" s="29" t="s">
        <v>73</v>
      </c>
      <c r="D13" s="25" t="s">
        <v>46</v>
      </c>
      <c r="E13" s="30" t="s">
        <v>74</v>
      </c>
      <c r="F13" s="31" t="s">
        <v>70</v>
      </c>
      <c r="G13" s="32">
        <v>11</v>
      </c>
      <c r="H13" s="33">
        <v>0</v>
      </c>
      <c r="I13" s="33">
        <f>ROUND(ROUND(H13,2)*ROUND(G13,3),2)</f>
      </c>
      <c r="O13">
        <f>(I13*21)/100</f>
      </c>
      <c r="P13" t="s">
        <v>22</v>
      </c>
    </row>
    <row r="14" spans="1:5" ht="12.75">
      <c r="A14" s="34" t="s">
        <v>49</v>
      </c>
      <c r="E14" s="35" t="s">
        <v>46</v>
      </c>
    </row>
    <row r="15" spans="1:5" ht="102">
      <c r="A15" s="36" t="s">
        <v>50</v>
      </c>
      <c r="E15" s="37" t="s">
        <v>71</v>
      </c>
    </row>
    <row r="16" spans="1:5" ht="25.5">
      <c r="A16" t="s">
        <v>51</v>
      </c>
      <c r="E16" s="35" t="s">
        <v>75</v>
      </c>
    </row>
    <row r="17" spans="1:16" ht="12.75">
      <c r="A17" s="25" t="s">
        <v>44</v>
      </c>
      <c r="B17" s="29" t="s">
        <v>21</v>
      </c>
      <c r="C17" s="29" t="s">
        <v>76</v>
      </c>
      <c r="D17" s="25" t="s">
        <v>46</v>
      </c>
      <c r="E17" s="30" t="s">
        <v>77</v>
      </c>
      <c r="F17" s="31" t="s">
        <v>78</v>
      </c>
      <c r="G17" s="32">
        <v>660</v>
      </c>
      <c r="H17" s="33">
        <v>0</v>
      </c>
      <c r="I17" s="33">
        <f>ROUND(ROUND(H17,2)*ROUND(G17,3),2)</f>
      </c>
      <c r="O17">
        <f>(I17*21)/100</f>
      </c>
      <c r="P17" t="s">
        <v>22</v>
      </c>
    </row>
    <row r="18" spans="1:5" ht="12.75">
      <c r="A18" s="34" t="s">
        <v>49</v>
      </c>
      <c r="E18" s="35" t="s">
        <v>46</v>
      </c>
    </row>
    <row r="19" spans="1:5" ht="25.5">
      <c r="A19" s="36" t="s">
        <v>50</v>
      </c>
      <c r="E19" s="37" t="s">
        <v>79</v>
      </c>
    </row>
    <row r="20" spans="1:5" ht="25.5">
      <c r="A20" t="s">
        <v>51</v>
      </c>
      <c r="E20" s="35" t="s">
        <v>80</v>
      </c>
    </row>
    <row r="21" spans="1:16" ht="12.75">
      <c r="A21" s="25" t="s">
        <v>44</v>
      </c>
      <c r="B21" s="29" t="s">
        <v>32</v>
      </c>
      <c r="C21" s="29" t="s">
        <v>81</v>
      </c>
      <c r="D21" s="25" t="s">
        <v>46</v>
      </c>
      <c r="E21" s="30" t="s">
        <v>82</v>
      </c>
      <c r="F21" s="31" t="s">
        <v>70</v>
      </c>
      <c r="G21" s="32">
        <v>9</v>
      </c>
      <c r="H21" s="33">
        <v>0</v>
      </c>
      <c r="I21" s="33">
        <f>ROUND(ROUND(H21,2)*ROUND(G21,3),2)</f>
      </c>
      <c r="O21">
        <f>(I21*21)/100</f>
      </c>
      <c r="P21" t="s">
        <v>22</v>
      </c>
    </row>
    <row r="22" spans="1:5" ht="12.75">
      <c r="A22" s="34" t="s">
        <v>49</v>
      </c>
      <c r="E22" s="35" t="s">
        <v>46</v>
      </c>
    </row>
    <row r="23" spans="1:5" ht="89.25">
      <c r="A23" s="36" t="s">
        <v>50</v>
      </c>
      <c r="E23" s="37" t="s">
        <v>83</v>
      </c>
    </row>
    <row r="24" spans="1:5" ht="63.75">
      <c r="A24" t="s">
        <v>51</v>
      </c>
      <c r="E24" s="35" t="s">
        <v>84</v>
      </c>
    </row>
    <row r="25" spans="1:16" ht="12.75">
      <c r="A25" s="25" t="s">
        <v>44</v>
      </c>
      <c r="B25" s="29" t="s">
        <v>34</v>
      </c>
      <c r="C25" s="29" t="s">
        <v>85</v>
      </c>
      <c r="D25" s="25" t="s">
        <v>46</v>
      </c>
      <c r="E25" s="30" t="s">
        <v>86</v>
      </c>
      <c r="F25" s="31" t="s">
        <v>70</v>
      </c>
      <c r="G25" s="32">
        <v>9</v>
      </c>
      <c r="H25" s="33">
        <v>0</v>
      </c>
      <c r="I25" s="33">
        <f>ROUND(ROUND(H25,2)*ROUND(G25,3),2)</f>
      </c>
      <c r="O25">
        <f>(I25*21)/100</f>
      </c>
      <c r="P25" t="s">
        <v>22</v>
      </c>
    </row>
    <row r="26" spans="1:5" ht="12.75">
      <c r="A26" s="34" t="s">
        <v>49</v>
      </c>
      <c r="E26" s="35" t="s">
        <v>46</v>
      </c>
    </row>
    <row r="27" spans="1:5" ht="89.25">
      <c r="A27" s="36" t="s">
        <v>50</v>
      </c>
      <c r="E27" s="37" t="s">
        <v>83</v>
      </c>
    </row>
    <row r="28" spans="1:5" ht="25.5">
      <c r="A28" t="s">
        <v>51</v>
      </c>
      <c r="E28" s="35" t="s">
        <v>75</v>
      </c>
    </row>
    <row r="29" spans="1:16" ht="12.75">
      <c r="A29" s="25" t="s">
        <v>44</v>
      </c>
      <c r="B29" s="29" t="s">
        <v>36</v>
      </c>
      <c r="C29" s="29" t="s">
        <v>87</v>
      </c>
      <c r="D29" s="25" t="s">
        <v>46</v>
      </c>
      <c r="E29" s="30" t="s">
        <v>88</v>
      </c>
      <c r="F29" s="31" t="s">
        <v>78</v>
      </c>
      <c r="G29" s="32">
        <v>540</v>
      </c>
      <c r="H29" s="33">
        <v>0</v>
      </c>
      <c r="I29" s="33">
        <f>ROUND(ROUND(H29,2)*ROUND(G29,3),2)</f>
      </c>
      <c r="O29">
        <f>(I29*21)/100</f>
      </c>
      <c r="P29" t="s">
        <v>22</v>
      </c>
    </row>
    <row r="30" spans="1:5" ht="12.75">
      <c r="A30" s="34" t="s">
        <v>49</v>
      </c>
      <c r="E30" s="35" t="s">
        <v>46</v>
      </c>
    </row>
    <row r="31" spans="1:5" ht="25.5">
      <c r="A31" s="36" t="s">
        <v>50</v>
      </c>
      <c r="E31" s="37" t="s">
        <v>89</v>
      </c>
    </row>
    <row r="32" spans="1:5" ht="25.5">
      <c r="A32" t="s">
        <v>51</v>
      </c>
      <c r="E32" s="35" t="s">
        <v>90</v>
      </c>
    </row>
    <row r="33" spans="1:16" ht="12.75">
      <c r="A33" s="25" t="s">
        <v>44</v>
      </c>
      <c r="B33" s="29" t="s">
        <v>91</v>
      </c>
      <c r="C33" s="29" t="s">
        <v>92</v>
      </c>
      <c r="D33" s="25" t="s">
        <v>46</v>
      </c>
      <c r="E33" s="30" t="s">
        <v>93</v>
      </c>
      <c r="F33" s="31" t="s">
        <v>94</v>
      </c>
      <c r="G33" s="32">
        <v>0.9</v>
      </c>
      <c r="H33" s="33">
        <v>0</v>
      </c>
      <c r="I33" s="33">
        <f>ROUND(ROUND(H33,2)*ROUND(G33,3),2)</f>
      </c>
      <c r="O33">
        <f>(I33*21)/100</f>
      </c>
      <c r="P33" t="s">
        <v>22</v>
      </c>
    </row>
    <row r="34" spans="1:5" ht="12.75">
      <c r="A34" s="34" t="s">
        <v>49</v>
      </c>
      <c r="E34" s="35" t="s">
        <v>46</v>
      </c>
    </row>
    <row r="35" spans="1:5" ht="12.75">
      <c r="A35" s="36" t="s">
        <v>50</v>
      </c>
      <c r="E35" s="37" t="s">
        <v>95</v>
      </c>
    </row>
    <row r="36" spans="1:5" ht="38.25">
      <c r="A36" t="s">
        <v>51</v>
      </c>
      <c r="E36" s="35" t="s">
        <v>96</v>
      </c>
    </row>
    <row r="37" spans="1:16" ht="12.75">
      <c r="A37" s="25" t="s">
        <v>44</v>
      </c>
      <c r="B37" s="29" t="s">
        <v>97</v>
      </c>
      <c r="C37" s="29" t="s">
        <v>98</v>
      </c>
      <c r="D37" s="25" t="s">
        <v>46</v>
      </c>
      <c r="E37" s="30" t="s">
        <v>99</v>
      </c>
      <c r="F37" s="31" t="s">
        <v>94</v>
      </c>
      <c r="G37" s="32">
        <v>0.9</v>
      </c>
      <c r="H37" s="33">
        <v>0</v>
      </c>
      <c r="I37" s="33">
        <f>ROUND(ROUND(H37,2)*ROUND(G37,3),2)</f>
      </c>
      <c r="O37">
        <f>(I37*21)/100</f>
      </c>
      <c r="P37" t="s">
        <v>22</v>
      </c>
    </row>
    <row r="38" spans="1:5" ht="12.75">
      <c r="A38" s="34" t="s">
        <v>49</v>
      </c>
      <c r="E38" s="35" t="s">
        <v>46</v>
      </c>
    </row>
    <row r="39" spans="1:5" ht="12.75">
      <c r="A39" s="36" t="s">
        <v>50</v>
      </c>
      <c r="E39" s="37" t="s">
        <v>95</v>
      </c>
    </row>
    <row r="40" spans="1:5" ht="25.5">
      <c r="A40" t="s">
        <v>51</v>
      </c>
      <c r="E40" s="35" t="s">
        <v>100</v>
      </c>
    </row>
    <row r="41" spans="1:16" ht="12.75">
      <c r="A41" s="25" t="s">
        <v>44</v>
      </c>
      <c r="B41" s="29" t="s">
        <v>39</v>
      </c>
      <c r="C41" s="29" t="s">
        <v>101</v>
      </c>
      <c r="D41" s="25" t="s">
        <v>46</v>
      </c>
      <c r="E41" s="30" t="s">
        <v>102</v>
      </c>
      <c r="F41" s="31" t="s">
        <v>70</v>
      </c>
      <c r="G41" s="32">
        <v>2</v>
      </c>
      <c r="H41" s="33">
        <v>0</v>
      </c>
      <c r="I41" s="33">
        <f>ROUND(ROUND(H41,2)*ROUND(G41,3),2)</f>
      </c>
      <c r="O41">
        <f>(I41*21)/100</f>
      </c>
      <c r="P41" t="s">
        <v>22</v>
      </c>
    </row>
    <row r="42" spans="1:5" ht="12.75">
      <c r="A42" s="34" t="s">
        <v>49</v>
      </c>
      <c r="E42" s="35" t="s">
        <v>46</v>
      </c>
    </row>
    <row r="43" spans="1:5" ht="12.75">
      <c r="A43" s="36" t="s">
        <v>50</v>
      </c>
      <c r="E43" s="37" t="s">
        <v>46</v>
      </c>
    </row>
    <row r="44" spans="1:5" ht="76.5">
      <c r="A44" t="s">
        <v>51</v>
      </c>
      <c r="E44" s="35" t="s">
        <v>103</v>
      </c>
    </row>
    <row r="45" spans="1:16" ht="12.75">
      <c r="A45" s="25" t="s">
        <v>44</v>
      </c>
      <c r="B45" s="29" t="s">
        <v>41</v>
      </c>
      <c r="C45" s="29" t="s">
        <v>104</v>
      </c>
      <c r="D45" s="25" t="s">
        <v>46</v>
      </c>
      <c r="E45" s="30" t="s">
        <v>105</v>
      </c>
      <c r="F45" s="31" t="s">
        <v>70</v>
      </c>
      <c r="G45" s="32">
        <v>2</v>
      </c>
      <c r="H45" s="33">
        <v>0</v>
      </c>
      <c r="I45" s="33">
        <f>ROUND(ROUND(H45,2)*ROUND(G45,3),2)</f>
      </c>
      <c r="O45">
        <f>(I45*21)/100</f>
      </c>
      <c r="P45" t="s">
        <v>22</v>
      </c>
    </row>
    <row r="46" spans="1:5" ht="12.75">
      <c r="A46" s="34" t="s">
        <v>49</v>
      </c>
      <c r="E46" s="35" t="s">
        <v>46</v>
      </c>
    </row>
    <row r="47" spans="1:5" ht="12.75">
      <c r="A47" s="36" t="s">
        <v>50</v>
      </c>
      <c r="E47" s="37" t="s">
        <v>46</v>
      </c>
    </row>
    <row r="48" spans="1:5" ht="25.5">
      <c r="A48" t="s">
        <v>51</v>
      </c>
      <c r="E48" s="35" t="s">
        <v>106</v>
      </c>
    </row>
    <row r="49" spans="1:16" ht="12.75">
      <c r="A49" s="25" t="s">
        <v>44</v>
      </c>
      <c r="B49" s="29" t="s">
        <v>107</v>
      </c>
      <c r="C49" s="29" t="s">
        <v>108</v>
      </c>
      <c r="D49" s="25" t="s">
        <v>46</v>
      </c>
      <c r="E49" s="30" t="s">
        <v>109</v>
      </c>
      <c r="F49" s="31" t="s">
        <v>78</v>
      </c>
      <c r="G49" s="32">
        <v>120</v>
      </c>
      <c r="H49" s="33">
        <v>0</v>
      </c>
      <c r="I49" s="33">
        <f>ROUND(ROUND(H49,2)*ROUND(G49,3),2)</f>
      </c>
      <c r="O49">
        <f>(I49*21)/100</f>
      </c>
      <c r="P49" t="s">
        <v>22</v>
      </c>
    </row>
    <row r="50" spans="1:5" ht="12.75">
      <c r="A50" s="34" t="s">
        <v>49</v>
      </c>
      <c r="E50" s="35" t="s">
        <v>46</v>
      </c>
    </row>
    <row r="51" spans="1:5" ht="25.5">
      <c r="A51" s="36" t="s">
        <v>50</v>
      </c>
      <c r="E51" s="37" t="s">
        <v>110</v>
      </c>
    </row>
    <row r="52" spans="1:5" ht="25.5">
      <c r="A52" t="s">
        <v>51</v>
      </c>
      <c r="E52" s="35" t="s">
        <v>111</v>
      </c>
    </row>
    <row r="53" spans="1:16" ht="12.75">
      <c r="A53" s="25" t="s">
        <v>44</v>
      </c>
      <c r="B53" s="29" t="s">
        <v>112</v>
      </c>
      <c r="C53" s="29" t="s">
        <v>113</v>
      </c>
      <c r="D53" s="25" t="s">
        <v>46</v>
      </c>
      <c r="E53" s="30" t="s">
        <v>114</v>
      </c>
      <c r="F53" s="31" t="s">
        <v>70</v>
      </c>
      <c r="G53" s="32">
        <v>1</v>
      </c>
      <c r="H53" s="33">
        <v>0</v>
      </c>
      <c r="I53" s="33">
        <f>ROUND(ROUND(H53,2)*ROUND(G53,3),2)</f>
      </c>
      <c r="O53">
        <f>(I53*21)/100</f>
      </c>
      <c r="P53" t="s">
        <v>22</v>
      </c>
    </row>
    <row r="54" spans="1:5" ht="12.75">
      <c r="A54" s="34" t="s">
        <v>49</v>
      </c>
      <c r="E54" s="35" t="s">
        <v>115</v>
      </c>
    </row>
    <row r="55" spans="1:5" ht="12.75">
      <c r="A55" s="36" t="s">
        <v>50</v>
      </c>
      <c r="E55" s="37" t="s">
        <v>46</v>
      </c>
    </row>
    <row r="56" spans="1:5" ht="76.5">
      <c r="A56" t="s">
        <v>51</v>
      </c>
      <c r="E56" s="35" t="s">
        <v>103</v>
      </c>
    </row>
    <row r="57" spans="1:16" ht="12.75">
      <c r="A57" s="25" t="s">
        <v>44</v>
      </c>
      <c r="B57" s="29" t="s">
        <v>116</v>
      </c>
      <c r="C57" s="29" t="s">
        <v>117</v>
      </c>
      <c r="D57" s="25" t="s">
        <v>46</v>
      </c>
      <c r="E57" s="30" t="s">
        <v>118</v>
      </c>
      <c r="F57" s="31" t="s">
        <v>70</v>
      </c>
      <c r="G57" s="32">
        <v>1</v>
      </c>
      <c r="H57" s="33">
        <v>0</v>
      </c>
      <c r="I57" s="33">
        <f>ROUND(ROUND(H57,2)*ROUND(G57,3),2)</f>
      </c>
      <c r="O57">
        <f>(I57*21)/100</f>
      </c>
      <c r="P57" t="s">
        <v>22</v>
      </c>
    </row>
    <row r="58" spans="1:5" ht="12.75">
      <c r="A58" s="34" t="s">
        <v>49</v>
      </c>
      <c r="E58" s="35" t="s">
        <v>46</v>
      </c>
    </row>
    <row r="59" spans="1:5" ht="12.75">
      <c r="A59" s="36" t="s">
        <v>50</v>
      </c>
      <c r="E59" s="37" t="s">
        <v>46</v>
      </c>
    </row>
    <row r="60" spans="1:5" ht="25.5">
      <c r="A60" t="s">
        <v>51</v>
      </c>
      <c r="E60" s="35" t="s">
        <v>106</v>
      </c>
    </row>
    <row r="61" spans="1:16" ht="12.75">
      <c r="A61" s="25" t="s">
        <v>44</v>
      </c>
      <c r="B61" s="29" t="s">
        <v>119</v>
      </c>
      <c r="C61" s="29" t="s">
        <v>120</v>
      </c>
      <c r="D61" s="25" t="s">
        <v>46</v>
      </c>
      <c r="E61" s="30" t="s">
        <v>121</v>
      </c>
      <c r="F61" s="31" t="s">
        <v>78</v>
      </c>
      <c r="G61" s="32">
        <v>60</v>
      </c>
      <c r="H61" s="33">
        <v>0</v>
      </c>
      <c r="I61" s="33">
        <f>ROUND(ROUND(H61,2)*ROUND(G61,3),2)</f>
      </c>
      <c r="O61">
        <f>(I61*21)/100</f>
      </c>
      <c r="P61" t="s">
        <v>22</v>
      </c>
    </row>
    <row r="62" spans="1:5" ht="12.75">
      <c r="A62" s="34" t="s">
        <v>49</v>
      </c>
      <c r="E62" s="35" t="s">
        <v>46</v>
      </c>
    </row>
    <row r="63" spans="1:5" ht="25.5">
      <c r="A63" s="36" t="s">
        <v>50</v>
      </c>
      <c r="E63" s="37" t="s">
        <v>122</v>
      </c>
    </row>
    <row r="64" spans="1:5" ht="25.5">
      <c r="A64" t="s">
        <v>51</v>
      </c>
      <c r="E64" s="35" t="s">
        <v>111</v>
      </c>
    </row>
    <row r="65" spans="1:16" ht="12.75">
      <c r="A65" s="25" t="s">
        <v>44</v>
      </c>
      <c r="B65" s="29" t="s">
        <v>123</v>
      </c>
      <c r="C65" s="29" t="s">
        <v>124</v>
      </c>
      <c r="D65" s="25" t="s">
        <v>46</v>
      </c>
      <c r="E65" s="30" t="s">
        <v>125</v>
      </c>
      <c r="F65" s="31" t="s">
        <v>70</v>
      </c>
      <c r="G65" s="32">
        <v>2</v>
      </c>
      <c r="H65" s="33">
        <v>0</v>
      </c>
      <c r="I65" s="33">
        <f>ROUND(ROUND(H65,2)*ROUND(G65,3),2)</f>
      </c>
      <c r="O65">
        <f>(I65*21)/100</f>
      </c>
      <c r="P65" t="s">
        <v>22</v>
      </c>
    </row>
    <row r="66" spans="1:5" ht="12.75">
      <c r="A66" s="34" t="s">
        <v>49</v>
      </c>
      <c r="E66" s="35" t="s">
        <v>46</v>
      </c>
    </row>
    <row r="67" spans="1:5" ht="12.75">
      <c r="A67" s="36" t="s">
        <v>50</v>
      </c>
      <c r="E67" s="37" t="s">
        <v>46</v>
      </c>
    </row>
    <row r="68" spans="1:5" ht="63.75">
      <c r="A68" t="s">
        <v>51</v>
      </c>
      <c r="E68" s="35" t="s">
        <v>126</v>
      </c>
    </row>
    <row r="69" spans="1:16" ht="12.75">
      <c r="A69" s="25" t="s">
        <v>44</v>
      </c>
      <c r="B69" s="29" t="s">
        <v>127</v>
      </c>
      <c r="C69" s="29" t="s">
        <v>128</v>
      </c>
      <c r="D69" s="25" t="s">
        <v>46</v>
      </c>
      <c r="E69" s="30" t="s">
        <v>129</v>
      </c>
      <c r="F69" s="31" t="s">
        <v>70</v>
      </c>
      <c r="G69" s="32">
        <v>2</v>
      </c>
      <c r="H69" s="33">
        <v>0</v>
      </c>
      <c r="I69" s="33">
        <f>ROUND(ROUND(H69,2)*ROUND(G69,3),2)</f>
      </c>
      <c r="O69">
        <f>(I69*21)/100</f>
      </c>
      <c r="P69" t="s">
        <v>22</v>
      </c>
    </row>
    <row r="70" spans="1:5" ht="12.75">
      <c r="A70" s="34" t="s">
        <v>49</v>
      </c>
      <c r="E70" s="35" t="s">
        <v>46</v>
      </c>
    </row>
    <row r="71" spans="1:5" ht="12.75">
      <c r="A71" s="36" t="s">
        <v>50</v>
      </c>
      <c r="E71" s="37" t="s">
        <v>46</v>
      </c>
    </row>
    <row r="72" spans="1:5" ht="25.5">
      <c r="A72" t="s">
        <v>51</v>
      </c>
      <c r="E72" s="35" t="s">
        <v>106</v>
      </c>
    </row>
    <row r="73" spans="1:16" ht="12.75">
      <c r="A73" s="25" t="s">
        <v>44</v>
      </c>
      <c r="B73" s="29" t="s">
        <v>130</v>
      </c>
      <c r="C73" s="29" t="s">
        <v>131</v>
      </c>
      <c r="D73" s="25" t="s">
        <v>46</v>
      </c>
      <c r="E73" s="30" t="s">
        <v>132</v>
      </c>
      <c r="F73" s="31" t="s">
        <v>78</v>
      </c>
      <c r="G73" s="32">
        <v>120</v>
      </c>
      <c r="H73" s="33">
        <v>0</v>
      </c>
      <c r="I73" s="33">
        <f>ROUND(ROUND(H73,2)*ROUND(G73,3),2)</f>
      </c>
      <c r="O73">
        <f>(I73*21)/100</f>
      </c>
      <c r="P73" t="s">
        <v>22</v>
      </c>
    </row>
    <row r="74" spans="1:5" ht="12.75">
      <c r="A74" s="34" t="s">
        <v>49</v>
      </c>
      <c r="E74" s="35" t="s">
        <v>46</v>
      </c>
    </row>
    <row r="75" spans="1:5" ht="25.5">
      <c r="A75" s="36" t="s">
        <v>50</v>
      </c>
      <c r="E75" s="37" t="s">
        <v>110</v>
      </c>
    </row>
    <row r="76" spans="1:5" ht="25.5">
      <c r="A76" t="s">
        <v>51</v>
      </c>
      <c r="E76" s="35" t="s">
        <v>111</v>
      </c>
    </row>
    <row r="77" spans="1:16" ht="12.75">
      <c r="A77" s="25" t="s">
        <v>44</v>
      </c>
      <c r="B77" s="29" t="s">
        <v>133</v>
      </c>
      <c r="C77" s="29" t="s">
        <v>134</v>
      </c>
      <c r="D77" s="25" t="s">
        <v>46</v>
      </c>
      <c r="E77" s="30" t="s">
        <v>135</v>
      </c>
      <c r="F77" s="31" t="s">
        <v>70</v>
      </c>
      <c r="G77" s="32">
        <v>10</v>
      </c>
      <c r="H77" s="33">
        <v>0</v>
      </c>
      <c r="I77" s="33">
        <f>ROUND(ROUND(H77,2)*ROUND(G77,3),2)</f>
      </c>
      <c r="O77">
        <f>(I77*21)/100</f>
      </c>
      <c r="P77" t="s">
        <v>22</v>
      </c>
    </row>
    <row r="78" spans="1:5" ht="12.75">
      <c r="A78" s="34" t="s">
        <v>49</v>
      </c>
      <c r="E78" s="35" t="s">
        <v>46</v>
      </c>
    </row>
    <row r="79" spans="1:5" ht="12.75">
      <c r="A79" s="36" t="s">
        <v>50</v>
      </c>
      <c r="E79" s="37" t="s">
        <v>46</v>
      </c>
    </row>
    <row r="80" spans="1:5" ht="25.5">
      <c r="A80" t="s">
        <v>51</v>
      </c>
      <c r="E80" s="35" t="s">
        <v>106</v>
      </c>
    </row>
    <row r="81" spans="1:16" ht="12.75">
      <c r="A81" s="25" t="s">
        <v>44</v>
      </c>
      <c r="B81" s="29" t="s">
        <v>136</v>
      </c>
      <c r="C81" s="29" t="s">
        <v>137</v>
      </c>
      <c r="D81" s="25" t="s">
        <v>46</v>
      </c>
      <c r="E81" s="30" t="s">
        <v>138</v>
      </c>
      <c r="F81" s="31" t="s">
        <v>70</v>
      </c>
      <c r="G81" s="32">
        <v>10</v>
      </c>
      <c r="H81" s="33">
        <v>0</v>
      </c>
      <c r="I81" s="33">
        <f>ROUND(ROUND(H81,2)*ROUND(G81,3),2)</f>
      </c>
      <c r="O81">
        <f>(I81*21)/100</f>
      </c>
      <c r="P81" t="s">
        <v>22</v>
      </c>
    </row>
    <row r="82" spans="1:5" ht="12.75">
      <c r="A82" s="34" t="s">
        <v>49</v>
      </c>
      <c r="E82" s="35" t="s">
        <v>46</v>
      </c>
    </row>
    <row r="83" spans="1:5" ht="12.75">
      <c r="A83" s="36" t="s">
        <v>50</v>
      </c>
      <c r="E83" s="37" t="s">
        <v>46</v>
      </c>
    </row>
    <row r="84" spans="1:5" ht="63.75">
      <c r="A84" t="s">
        <v>51</v>
      </c>
      <c r="E84" s="35" t="s">
        <v>126</v>
      </c>
    </row>
    <row r="85" spans="1:16" ht="12.75">
      <c r="A85" s="25" t="s">
        <v>44</v>
      </c>
      <c r="B85" s="29" t="s">
        <v>139</v>
      </c>
      <c r="C85" s="29" t="s">
        <v>140</v>
      </c>
      <c r="D85" s="25" t="s">
        <v>46</v>
      </c>
      <c r="E85" s="30" t="s">
        <v>141</v>
      </c>
      <c r="F85" s="31" t="s">
        <v>78</v>
      </c>
      <c r="G85" s="32">
        <v>600</v>
      </c>
      <c r="H85" s="33">
        <v>0</v>
      </c>
      <c r="I85" s="33">
        <f>ROUND(ROUND(H85,2)*ROUND(G85,3),2)</f>
      </c>
      <c r="O85">
        <f>(I85*21)/100</f>
      </c>
      <c r="P85" t="s">
        <v>22</v>
      </c>
    </row>
    <row r="86" spans="1:5" ht="12.75">
      <c r="A86" s="34" t="s">
        <v>49</v>
      </c>
      <c r="E86" s="35" t="s">
        <v>46</v>
      </c>
    </row>
    <row r="87" spans="1:5" ht="25.5">
      <c r="A87" s="36" t="s">
        <v>50</v>
      </c>
      <c r="E87" s="37" t="s">
        <v>142</v>
      </c>
    </row>
    <row r="88" spans="1:5" ht="25.5">
      <c r="A88" t="s">
        <v>51</v>
      </c>
      <c r="E88" s="35" t="s">
        <v>111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5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5" customHeight="1">
      <c r="B2" s="1"/>
      <c r="C2" s="1"/>
      <c r="D2" s="1"/>
      <c r="E2" s="2" t="s">
        <v>12</v>
      </c>
      <c r="F2" s="1"/>
      <c r="G2" s="1"/>
      <c r="H2" s="6"/>
      <c r="I2" s="6"/>
      <c r="O2">
        <f>0+O8+O17+O34+O39</f>
      </c>
      <c r="P2" t="s">
        <v>21</v>
      </c>
    </row>
    <row r="3" spans="1:16" ht="15" customHeight="1">
      <c r="A3" t="s">
        <v>11</v>
      </c>
      <c r="B3" s="12" t="s">
        <v>13</v>
      </c>
      <c r="C3" s="13" t="s">
        <v>14</v>
      </c>
      <c r="D3" s="1"/>
      <c r="E3" s="14" t="s">
        <v>15</v>
      </c>
      <c r="F3" s="1"/>
      <c r="G3" s="9"/>
      <c r="H3" s="8" t="s">
        <v>143</v>
      </c>
      <c r="I3" s="38">
        <f>0+I8+I17+I34+I39</f>
      </c>
      <c r="O3" t="s">
        <v>18</v>
      </c>
      <c r="P3" t="s">
        <v>22</v>
      </c>
    </row>
    <row r="4" spans="1:16" ht="15" customHeight="1">
      <c r="A4" t="s">
        <v>16</v>
      </c>
      <c r="B4" s="16" t="s">
        <v>17</v>
      </c>
      <c r="C4" s="17" t="s">
        <v>143</v>
      </c>
      <c r="D4" s="6"/>
      <c r="E4" s="18" t="s">
        <v>144</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0+I9+I13</f>
      </c>
      <c r="R8">
        <f>0+O9+O13</f>
      </c>
    </row>
    <row r="9" spans="1:16" ht="12.75">
      <c r="A9" s="25" t="s">
        <v>44</v>
      </c>
      <c r="B9" s="29" t="s">
        <v>28</v>
      </c>
      <c r="C9" s="29" t="s">
        <v>145</v>
      </c>
      <c r="D9" s="25" t="s">
        <v>28</v>
      </c>
      <c r="E9" s="30" t="s">
        <v>146</v>
      </c>
      <c r="F9" s="31" t="s">
        <v>147</v>
      </c>
      <c r="G9" s="32">
        <v>520.676</v>
      </c>
      <c r="H9" s="33">
        <v>0</v>
      </c>
      <c r="I9" s="33">
        <f>ROUND(ROUND(H9,2)*ROUND(G9,3),2)</f>
      </c>
      <c r="O9">
        <f>(I9*21)/100</f>
      </c>
      <c r="P9" t="s">
        <v>22</v>
      </c>
    </row>
    <row r="10" spans="1:5" ht="12.75">
      <c r="A10" s="34" t="s">
        <v>49</v>
      </c>
      <c r="E10" s="35" t="s">
        <v>148</v>
      </c>
    </row>
    <row r="11" spans="1:5" ht="38.25">
      <c r="A11" s="36" t="s">
        <v>50</v>
      </c>
      <c r="E11" s="37" t="s">
        <v>149</v>
      </c>
    </row>
    <row r="12" spans="1:5" ht="25.5">
      <c r="A12" t="s">
        <v>51</v>
      </c>
      <c r="E12" s="35" t="s">
        <v>150</v>
      </c>
    </row>
    <row r="13" spans="1:16" ht="12.75">
      <c r="A13" s="25" t="s">
        <v>44</v>
      </c>
      <c r="B13" s="29" t="s">
        <v>22</v>
      </c>
      <c r="C13" s="29" t="s">
        <v>145</v>
      </c>
      <c r="D13" s="25" t="s">
        <v>22</v>
      </c>
      <c r="E13" s="30" t="s">
        <v>146</v>
      </c>
      <c r="F13" s="31" t="s">
        <v>147</v>
      </c>
      <c r="G13" s="32">
        <v>18.498</v>
      </c>
      <c r="H13" s="33">
        <v>0</v>
      </c>
      <c r="I13" s="33">
        <f>ROUND(ROUND(H13,2)*ROUND(G13,3),2)</f>
      </c>
      <c r="O13">
        <f>(I13*21)/100</f>
      </c>
      <c r="P13" t="s">
        <v>22</v>
      </c>
    </row>
    <row r="14" spans="1:5" ht="12.75">
      <c r="A14" s="34" t="s">
        <v>49</v>
      </c>
      <c r="E14" s="35" t="s">
        <v>151</v>
      </c>
    </row>
    <row r="15" spans="1:5" ht="51">
      <c r="A15" s="36" t="s">
        <v>50</v>
      </c>
      <c r="E15" s="37" t="s">
        <v>152</v>
      </c>
    </row>
    <row r="16" spans="1:5" ht="25.5">
      <c r="A16" t="s">
        <v>51</v>
      </c>
      <c r="E16" s="35" t="s">
        <v>150</v>
      </c>
    </row>
    <row r="17" spans="1:18" ht="12.75" customHeight="1">
      <c r="A17" s="6" t="s">
        <v>42</v>
      </c>
      <c r="B17" s="6"/>
      <c r="C17" s="40" t="s">
        <v>28</v>
      </c>
      <c r="D17" s="6"/>
      <c r="E17" s="27" t="s">
        <v>153</v>
      </c>
      <c r="F17" s="6"/>
      <c r="G17" s="6"/>
      <c r="H17" s="6"/>
      <c r="I17" s="41">
        <f>0+Q17</f>
      </c>
      <c r="O17">
        <f>0+R17</f>
      </c>
      <c r="Q17">
        <f>0+I18+I22+I26+I30</f>
      </c>
      <c r="R17">
        <f>0+O18+O22+O26+O30</f>
      </c>
    </row>
    <row r="18" spans="1:16" ht="12.75">
      <c r="A18" s="25" t="s">
        <v>44</v>
      </c>
      <c r="B18" s="29" t="s">
        <v>21</v>
      </c>
      <c r="C18" s="29" t="s">
        <v>154</v>
      </c>
      <c r="D18" s="25" t="s">
        <v>46</v>
      </c>
      <c r="E18" s="30" t="s">
        <v>155</v>
      </c>
      <c r="F18" s="31" t="s">
        <v>156</v>
      </c>
      <c r="G18" s="32">
        <v>0.816</v>
      </c>
      <c r="H18" s="33">
        <v>0</v>
      </c>
      <c r="I18" s="33">
        <f>ROUND(ROUND(H18,2)*ROUND(G18,3),2)</f>
      </c>
      <c r="O18">
        <f>(I18*21)/100</f>
      </c>
      <c r="P18" t="s">
        <v>22</v>
      </c>
    </row>
    <row r="19" spans="1:5" ht="25.5">
      <c r="A19" s="34" t="s">
        <v>49</v>
      </c>
      <c r="E19" s="35" t="s">
        <v>157</v>
      </c>
    </row>
    <row r="20" spans="1:5" ht="25.5">
      <c r="A20" s="36" t="s">
        <v>50</v>
      </c>
      <c r="E20" s="37" t="s">
        <v>158</v>
      </c>
    </row>
    <row r="21" spans="1:5" ht="63.75">
      <c r="A21" t="s">
        <v>51</v>
      </c>
      <c r="E21" s="35" t="s">
        <v>159</v>
      </c>
    </row>
    <row r="22" spans="1:16" ht="25.5">
      <c r="A22" s="25" t="s">
        <v>44</v>
      </c>
      <c r="B22" s="29" t="s">
        <v>32</v>
      </c>
      <c r="C22" s="29" t="s">
        <v>160</v>
      </c>
      <c r="D22" s="25" t="s">
        <v>46</v>
      </c>
      <c r="E22" s="30" t="s">
        <v>161</v>
      </c>
      <c r="F22" s="31" t="s">
        <v>156</v>
      </c>
      <c r="G22" s="32">
        <v>235.855</v>
      </c>
      <c r="H22" s="33">
        <v>0</v>
      </c>
      <c r="I22" s="33">
        <f>ROUND(ROUND(H22,2)*ROUND(G22,3),2)</f>
      </c>
      <c r="O22">
        <f>(I22*21)/100</f>
      </c>
      <c r="P22" t="s">
        <v>22</v>
      </c>
    </row>
    <row r="23" spans="1:5" ht="25.5">
      <c r="A23" s="34" t="s">
        <v>49</v>
      </c>
      <c r="E23" s="35" t="s">
        <v>157</v>
      </c>
    </row>
    <row r="24" spans="1:5" ht="89.25">
      <c r="A24" s="36" t="s">
        <v>50</v>
      </c>
      <c r="E24" s="37" t="s">
        <v>162</v>
      </c>
    </row>
    <row r="25" spans="1:5" ht="63.75">
      <c r="A25" t="s">
        <v>51</v>
      </c>
      <c r="E25" s="35" t="s">
        <v>159</v>
      </c>
    </row>
    <row r="26" spans="1:16" ht="12.75">
      <c r="A26" s="25" t="s">
        <v>44</v>
      </c>
      <c r="B26" s="29" t="s">
        <v>34</v>
      </c>
      <c r="C26" s="29" t="s">
        <v>163</v>
      </c>
      <c r="D26" s="25" t="s">
        <v>46</v>
      </c>
      <c r="E26" s="30" t="s">
        <v>164</v>
      </c>
      <c r="F26" s="31" t="s">
        <v>165</v>
      </c>
      <c r="G26" s="32">
        <v>110.76</v>
      </c>
      <c r="H26" s="33">
        <v>0</v>
      </c>
      <c r="I26" s="33">
        <f>ROUND(ROUND(H26,2)*ROUND(G26,3),2)</f>
      </c>
      <c r="O26">
        <f>(I26*21)/100</f>
      </c>
      <c r="P26" t="s">
        <v>22</v>
      </c>
    </row>
    <row r="27" spans="1:5" ht="25.5">
      <c r="A27" s="34" t="s">
        <v>49</v>
      </c>
      <c r="E27" s="35" t="s">
        <v>166</v>
      </c>
    </row>
    <row r="28" spans="1:5" ht="63.75">
      <c r="A28" s="36" t="s">
        <v>50</v>
      </c>
      <c r="E28" s="37" t="s">
        <v>167</v>
      </c>
    </row>
    <row r="29" spans="1:5" ht="63.75">
      <c r="A29" t="s">
        <v>51</v>
      </c>
      <c r="E29" s="35" t="s">
        <v>159</v>
      </c>
    </row>
    <row r="30" spans="1:16" ht="12.75">
      <c r="A30" s="25" t="s">
        <v>44</v>
      </c>
      <c r="B30" s="29" t="s">
        <v>36</v>
      </c>
      <c r="C30" s="29" t="s">
        <v>168</v>
      </c>
      <c r="D30" s="25" t="s">
        <v>46</v>
      </c>
      <c r="E30" s="30" t="s">
        <v>169</v>
      </c>
      <c r="F30" s="31" t="s">
        <v>156</v>
      </c>
      <c r="G30" s="32">
        <v>7.088</v>
      </c>
      <c r="H30" s="33">
        <v>0</v>
      </c>
      <c r="I30" s="33">
        <f>ROUND(ROUND(H30,2)*ROUND(G30,3),2)</f>
      </c>
      <c r="O30">
        <f>(I30*21)/100</f>
      </c>
      <c r="P30" t="s">
        <v>22</v>
      </c>
    </row>
    <row r="31" spans="1:5" ht="12.75">
      <c r="A31" s="34" t="s">
        <v>49</v>
      </c>
      <c r="E31" s="35" t="s">
        <v>170</v>
      </c>
    </row>
    <row r="32" spans="1:5" ht="63.75">
      <c r="A32" s="36" t="s">
        <v>50</v>
      </c>
      <c r="E32" s="37" t="s">
        <v>171</v>
      </c>
    </row>
    <row r="33" spans="1:5" ht="63.75">
      <c r="A33" t="s">
        <v>51</v>
      </c>
      <c r="E33" s="35" t="s">
        <v>159</v>
      </c>
    </row>
    <row r="34" spans="1:18" ht="12.75" customHeight="1">
      <c r="A34" s="6" t="s">
        <v>42</v>
      </c>
      <c r="B34" s="6"/>
      <c r="C34" s="40" t="s">
        <v>91</v>
      </c>
      <c r="D34" s="6"/>
      <c r="E34" s="27" t="s">
        <v>172</v>
      </c>
      <c r="F34" s="6"/>
      <c r="G34" s="6"/>
      <c r="H34" s="6"/>
      <c r="I34" s="41">
        <f>0+Q34</f>
      </c>
      <c r="O34">
        <f>0+R34</f>
      </c>
      <c r="Q34">
        <f>0+I35</f>
      </c>
      <c r="R34">
        <f>0+O35</f>
      </c>
    </row>
    <row r="35" spans="1:16" ht="12.75">
      <c r="A35" s="25" t="s">
        <v>44</v>
      </c>
      <c r="B35" s="29" t="s">
        <v>91</v>
      </c>
      <c r="C35" s="29" t="s">
        <v>173</v>
      </c>
      <c r="D35" s="25" t="s">
        <v>46</v>
      </c>
      <c r="E35" s="30" t="s">
        <v>174</v>
      </c>
      <c r="F35" s="31" t="s">
        <v>70</v>
      </c>
      <c r="G35" s="32">
        <v>1</v>
      </c>
      <c r="H35" s="33">
        <v>0</v>
      </c>
      <c r="I35" s="33">
        <f>ROUND(ROUND(H35,2)*ROUND(G35,3),2)</f>
      </c>
      <c r="O35">
        <f>(I35*21)/100</f>
      </c>
      <c r="P35" t="s">
        <v>22</v>
      </c>
    </row>
    <row r="36" spans="1:5" ht="25.5">
      <c r="A36" s="34" t="s">
        <v>49</v>
      </c>
      <c r="E36" s="35" t="s">
        <v>175</v>
      </c>
    </row>
    <row r="37" spans="1:5" ht="12.75">
      <c r="A37" s="36" t="s">
        <v>50</v>
      </c>
      <c r="E37" s="37" t="s">
        <v>46</v>
      </c>
    </row>
    <row r="38" spans="1:5" ht="114.75">
      <c r="A38" t="s">
        <v>51</v>
      </c>
      <c r="E38" s="35" t="s">
        <v>176</v>
      </c>
    </row>
    <row r="39" spans="1:18" ht="12.75" customHeight="1">
      <c r="A39" s="6" t="s">
        <v>42</v>
      </c>
      <c r="B39" s="6"/>
      <c r="C39" s="40" t="s">
        <v>39</v>
      </c>
      <c r="D39" s="6"/>
      <c r="E39" s="27" t="s">
        <v>67</v>
      </c>
      <c r="F39" s="6"/>
      <c r="G39" s="6"/>
      <c r="H39" s="6"/>
      <c r="I39" s="41">
        <f>0+Q39</f>
      </c>
      <c r="O39">
        <f>0+R39</f>
      </c>
      <c r="Q39">
        <f>0+I40+I44+I48+I52</f>
      </c>
      <c r="R39">
        <f>0+O40+O44+O48+O52</f>
      </c>
    </row>
    <row r="40" spans="1:16" ht="12.75">
      <c r="A40" s="25" t="s">
        <v>44</v>
      </c>
      <c r="B40" s="29" t="s">
        <v>97</v>
      </c>
      <c r="C40" s="29" t="s">
        <v>73</v>
      </c>
      <c r="D40" s="25" t="s">
        <v>46</v>
      </c>
      <c r="E40" s="30" t="s">
        <v>74</v>
      </c>
      <c r="F40" s="31" t="s">
        <v>70</v>
      </c>
      <c r="G40" s="32">
        <v>3</v>
      </c>
      <c r="H40" s="33">
        <v>0</v>
      </c>
      <c r="I40" s="33">
        <f>ROUND(ROUND(H40,2)*ROUND(G40,3),2)</f>
      </c>
      <c r="O40">
        <f>(I40*21)/100</f>
      </c>
      <c r="P40" t="s">
        <v>22</v>
      </c>
    </row>
    <row r="41" spans="1:5" ht="12.75">
      <c r="A41" s="34" t="s">
        <v>49</v>
      </c>
      <c r="E41" s="35" t="s">
        <v>46</v>
      </c>
    </row>
    <row r="42" spans="1:5" ht="38.25">
      <c r="A42" s="36" t="s">
        <v>50</v>
      </c>
      <c r="E42" s="37" t="s">
        <v>177</v>
      </c>
    </row>
    <row r="43" spans="1:5" ht="25.5">
      <c r="A43" t="s">
        <v>51</v>
      </c>
      <c r="E43" s="35" t="s">
        <v>75</v>
      </c>
    </row>
    <row r="44" spans="1:16" ht="12.75">
      <c r="A44" s="25" t="s">
        <v>44</v>
      </c>
      <c r="B44" s="29" t="s">
        <v>39</v>
      </c>
      <c r="C44" s="29" t="s">
        <v>178</v>
      </c>
      <c r="D44" s="25" t="s">
        <v>46</v>
      </c>
      <c r="E44" s="30" t="s">
        <v>179</v>
      </c>
      <c r="F44" s="31" t="s">
        <v>165</v>
      </c>
      <c r="G44" s="32">
        <v>101.64</v>
      </c>
      <c r="H44" s="33">
        <v>0</v>
      </c>
      <c r="I44" s="33">
        <f>ROUND(ROUND(H44,2)*ROUND(G44,3),2)</f>
      </c>
      <c r="O44">
        <f>(I44*21)/100</f>
      </c>
      <c r="P44" t="s">
        <v>22</v>
      </c>
    </row>
    <row r="45" spans="1:5" ht="12.75">
      <c r="A45" s="34" t="s">
        <v>49</v>
      </c>
      <c r="E45" s="35" t="s">
        <v>46</v>
      </c>
    </row>
    <row r="46" spans="1:5" ht="12.75">
      <c r="A46" s="36" t="s">
        <v>50</v>
      </c>
      <c r="E46" s="37" t="s">
        <v>180</v>
      </c>
    </row>
    <row r="47" spans="1:5" ht="25.5">
      <c r="A47" t="s">
        <v>51</v>
      </c>
      <c r="E47" s="35" t="s">
        <v>181</v>
      </c>
    </row>
    <row r="48" spans="1:16" ht="12.75">
      <c r="A48" s="25" t="s">
        <v>44</v>
      </c>
      <c r="B48" s="29" t="s">
        <v>41</v>
      </c>
      <c r="C48" s="29" t="s">
        <v>182</v>
      </c>
      <c r="D48" s="25" t="s">
        <v>46</v>
      </c>
      <c r="E48" s="30" t="s">
        <v>183</v>
      </c>
      <c r="F48" s="31" t="s">
        <v>156</v>
      </c>
      <c r="G48" s="32">
        <v>0.792</v>
      </c>
      <c r="H48" s="33">
        <v>0</v>
      </c>
      <c r="I48" s="33">
        <f>ROUND(ROUND(H48,2)*ROUND(G48,3),2)</f>
      </c>
      <c r="O48">
        <f>(I48*21)/100</f>
      </c>
      <c r="P48" t="s">
        <v>22</v>
      </c>
    </row>
    <row r="49" spans="1:5" ht="25.5">
      <c r="A49" s="34" t="s">
        <v>49</v>
      </c>
      <c r="E49" s="35" t="s">
        <v>157</v>
      </c>
    </row>
    <row r="50" spans="1:5" ht="25.5">
      <c r="A50" s="36" t="s">
        <v>50</v>
      </c>
      <c r="E50" s="37" t="s">
        <v>184</v>
      </c>
    </row>
    <row r="51" spans="1:5" ht="102">
      <c r="A51" t="s">
        <v>51</v>
      </c>
      <c r="E51" s="35" t="s">
        <v>185</v>
      </c>
    </row>
    <row r="52" spans="1:16" ht="12.75">
      <c r="A52" s="25" t="s">
        <v>44</v>
      </c>
      <c r="B52" s="29" t="s">
        <v>107</v>
      </c>
      <c r="C52" s="29" t="s">
        <v>186</v>
      </c>
      <c r="D52" s="25" t="s">
        <v>46</v>
      </c>
      <c r="E52" s="30" t="s">
        <v>187</v>
      </c>
      <c r="F52" s="31" t="s">
        <v>165</v>
      </c>
      <c r="G52" s="32">
        <v>4.5</v>
      </c>
      <c r="H52" s="33">
        <v>0</v>
      </c>
      <c r="I52" s="33">
        <f>ROUND(ROUND(H52,2)*ROUND(G52,3),2)</f>
      </c>
      <c r="O52">
        <f>(I52*21)/100</f>
      </c>
      <c r="P52" t="s">
        <v>22</v>
      </c>
    </row>
    <row r="53" spans="1:5" ht="12.75">
      <c r="A53" s="34" t="s">
        <v>49</v>
      </c>
      <c r="E53" s="35" t="s">
        <v>188</v>
      </c>
    </row>
    <row r="54" spans="1:5" ht="12.75">
      <c r="A54" s="36" t="s">
        <v>50</v>
      </c>
      <c r="E54" s="37" t="s">
        <v>189</v>
      </c>
    </row>
    <row r="55" spans="1:5" ht="114.75">
      <c r="A55" t="s">
        <v>51</v>
      </c>
      <c r="E55" s="35" t="s">
        <v>190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4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5" customHeight="1">
      <c r="B2" s="1"/>
      <c r="C2" s="1"/>
      <c r="D2" s="1"/>
      <c r="E2" s="2" t="s">
        <v>12</v>
      </c>
      <c r="F2" s="1"/>
      <c r="G2" s="1"/>
      <c r="H2" s="6"/>
      <c r="I2" s="6"/>
      <c r="O2">
        <f>0+O8+O13+O18+O31+O36</f>
      </c>
      <c r="P2" t="s">
        <v>21</v>
      </c>
    </row>
    <row r="3" spans="1:16" ht="15" customHeight="1">
      <c r="A3" t="s">
        <v>11</v>
      </c>
      <c r="B3" s="12" t="s">
        <v>13</v>
      </c>
      <c r="C3" s="13" t="s">
        <v>14</v>
      </c>
      <c r="D3" s="1"/>
      <c r="E3" s="14" t="s">
        <v>15</v>
      </c>
      <c r="F3" s="1"/>
      <c r="G3" s="9"/>
      <c r="H3" s="8" t="s">
        <v>191</v>
      </c>
      <c r="I3" s="38">
        <f>0+I8+I13+I18+I31+I36</f>
      </c>
      <c r="O3" t="s">
        <v>18</v>
      </c>
      <c r="P3" t="s">
        <v>22</v>
      </c>
    </row>
    <row r="4" spans="1:16" ht="15" customHeight="1">
      <c r="A4" t="s">
        <v>16</v>
      </c>
      <c r="B4" s="16" t="s">
        <v>17</v>
      </c>
      <c r="C4" s="17" t="s">
        <v>191</v>
      </c>
      <c r="D4" s="6"/>
      <c r="E4" s="18" t="s">
        <v>192</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28</v>
      </c>
      <c r="D8" s="19"/>
      <c r="E8" s="27" t="s">
        <v>153</v>
      </c>
      <c r="F8" s="19"/>
      <c r="G8" s="19"/>
      <c r="H8" s="19"/>
      <c r="I8" s="28">
        <f>0+Q8</f>
      </c>
      <c r="O8">
        <f>0+R8</f>
      </c>
      <c r="Q8">
        <f>0+I9</f>
      </c>
      <c r="R8">
        <f>0+O9</f>
      </c>
    </row>
    <row r="9" spans="1:16" ht="12.75">
      <c r="A9" s="25" t="s">
        <v>44</v>
      </c>
      <c r="B9" s="29" t="s">
        <v>28</v>
      </c>
      <c r="C9" s="29" t="s">
        <v>193</v>
      </c>
      <c r="D9" s="25" t="s">
        <v>46</v>
      </c>
      <c r="E9" s="30" t="s">
        <v>194</v>
      </c>
      <c r="F9" s="31" t="s">
        <v>94</v>
      </c>
      <c r="G9" s="32">
        <v>65.64</v>
      </c>
      <c r="H9" s="33">
        <v>0</v>
      </c>
      <c r="I9" s="33">
        <f>ROUND(ROUND(H9,2)*ROUND(G9,3),2)</f>
      </c>
      <c r="O9">
        <f>(I9*21)/100</f>
      </c>
      <c r="P9" t="s">
        <v>22</v>
      </c>
    </row>
    <row r="10" spans="1:5" ht="12.75">
      <c r="A10" s="34" t="s">
        <v>49</v>
      </c>
      <c r="E10" s="35" t="s">
        <v>195</v>
      </c>
    </row>
    <row r="11" spans="1:5" ht="12.75">
      <c r="A11" s="36" t="s">
        <v>50</v>
      </c>
      <c r="E11" s="37" t="s">
        <v>46</v>
      </c>
    </row>
    <row r="12" spans="1:5" ht="25.5">
      <c r="A12" t="s">
        <v>51</v>
      </c>
      <c r="E12" s="35" t="s">
        <v>196</v>
      </c>
    </row>
    <row r="13" spans="1:18" ht="12.75" customHeight="1">
      <c r="A13" s="6" t="s">
        <v>42</v>
      </c>
      <c r="B13" s="6"/>
      <c r="C13" s="40" t="s">
        <v>22</v>
      </c>
      <c r="D13" s="6"/>
      <c r="E13" s="27" t="s">
        <v>197</v>
      </c>
      <c r="F13" s="6"/>
      <c r="G13" s="6"/>
      <c r="H13" s="6"/>
      <c r="I13" s="41">
        <f>0+Q13</f>
      </c>
      <c r="O13">
        <f>0+R13</f>
      </c>
      <c r="Q13">
        <f>0+I14</f>
      </c>
      <c r="R13">
        <f>0+O14</f>
      </c>
    </row>
    <row r="14" spans="1:16" ht="12.75">
      <c r="A14" s="25" t="s">
        <v>44</v>
      </c>
      <c r="B14" s="29" t="s">
        <v>22</v>
      </c>
      <c r="C14" s="29" t="s">
        <v>198</v>
      </c>
      <c r="D14" s="25" t="s">
        <v>46</v>
      </c>
      <c r="E14" s="30" t="s">
        <v>199</v>
      </c>
      <c r="F14" s="31" t="s">
        <v>94</v>
      </c>
      <c r="G14" s="32">
        <v>65.64</v>
      </c>
      <c r="H14" s="33">
        <v>0</v>
      </c>
      <c r="I14" s="33">
        <f>ROUND(ROUND(H14,2)*ROUND(G14,3),2)</f>
      </c>
      <c r="O14">
        <f>(I14*21)/100</f>
      </c>
      <c r="P14" t="s">
        <v>22</v>
      </c>
    </row>
    <row r="15" spans="1:5" ht="12.75">
      <c r="A15" s="34" t="s">
        <v>49</v>
      </c>
      <c r="E15" s="35" t="s">
        <v>200</v>
      </c>
    </row>
    <row r="16" spans="1:5" ht="12.75">
      <c r="A16" s="36" t="s">
        <v>50</v>
      </c>
      <c r="E16" s="37" t="s">
        <v>46</v>
      </c>
    </row>
    <row r="17" spans="1:5" ht="102">
      <c r="A17" t="s">
        <v>51</v>
      </c>
      <c r="E17" s="35" t="s">
        <v>201</v>
      </c>
    </row>
    <row r="18" spans="1:18" ht="12.75" customHeight="1">
      <c r="A18" s="6" t="s">
        <v>42</v>
      </c>
      <c r="B18" s="6"/>
      <c r="C18" s="40" t="s">
        <v>34</v>
      </c>
      <c r="D18" s="6"/>
      <c r="E18" s="27" t="s">
        <v>202</v>
      </c>
      <c r="F18" s="6"/>
      <c r="G18" s="6"/>
      <c r="H18" s="6"/>
      <c r="I18" s="41">
        <f>0+Q18</f>
      </c>
      <c r="O18">
        <f>0+R18</f>
      </c>
      <c r="Q18">
        <f>0+I19+I23+I27</f>
      </c>
      <c r="R18">
        <f>0+O19+O23+O27</f>
      </c>
    </row>
    <row r="19" spans="1:16" ht="12.75">
      <c r="A19" s="25" t="s">
        <v>44</v>
      </c>
      <c r="B19" s="29" t="s">
        <v>21</v>
      </c>
      <c r="C19" s="29" t="s">
        <v>203</v>
      </c>
      <c r="D19" s="25" t="s">
        <v>46</v>
      </c>
      <c r="E19" s="30" t="s">
        <v>204</v>
      </c>
      <c r="F19" s="31" t="s">
        <v>94</v>
      </c>
      <c r="G19" s="32">
        <v>65.64</v>
      </c>
      <c r="H19" s="33">
        <v>0</v>
      </c>
      <c r="I19" s="33">
        <f>ROUND(ROUND(H19,2)*ROUND(G19,3),2)</f>
      </c>
      <c r="O19">
        <f>(I19*21)/100</f>
      </c>
      <c r="P19" t="s">
        <v>22</v>
      </c>
    </row>
    <row r="20" spans="1:5" ht="12.75">
      <c r="A20" s="34" t="s">
        <v>49</v>
      </c>
      <c r="E20" s="35" t="s">
        <v>205</v>
      </c>
    </row>
    <row r="21" spans="1:5" ht="12.75">
      <c r="A21" s="36" t="s">
        <v>50</v>
      </c>
      <c r="E21" s="37" t="s">
        <v>206</v>
      </c>
    </row>
    <row r="22" spans="1:5" ht="127.5">
      <c r="A22" t="s">
        <v>51</v>
      </c>
      <c r="E22" s="35" t="s">
        <v>207</v>
      </c>
    </row>
    <row r="23" spans="1:16" ht="12.75">
      <c r="A23" s="25" t="s">
        <v>44</v>
      </c>
      <c r="B23" s="29" t="s">
        <v>32</v>
      </c>
      <c r="C23" s="29" t="s">
        <v>208</v>
      </c>
      <c r="D23" s="25" t="s">
        <v>46</v>
      </c>
      <c r="E23" s="30" t="s">
        <v>209</v>
      </c>
      <c r="F23" s="31" t="s">
        <v>94</v>
      </c>
      <c r="G23" s="32">
        <v>65.64</v>
      </c>
      <c r="H23" s="33">
        <v>0</v>
      </c>
      <c r="I23" s="33">
        <f>ROUND(ROUND(H23,2)*ROUND(G23,3),2)</f>
      </c>
      <c r="O23">
        <f>(I23*21)/100</f>
      </c>
      <c r="P23" t="s">
        <v>22</v>
      </c>
    </row>
    <row r="24" spans="1:5" ht="12.75">
      <c r="A24" s="34" t="s">
        <v>49</v>
      </c>
      <c r="E24" s="35" t="s">
        <v>210</v>
      </c>
    </row>
    <row r="25" spans="1:5" ht="12.75">
      <c r="A25" s="36" t="s">
        <v>50</v>
      </c>
      <c r="E25" s="37" t="s">
        <v>46</v>
      </c>
    </row>
    <row r="26" spans="1:5" ht="51">
      <c r="A26" t="s">
        <v>51</v>
      </c>
      <c r="E26" s="35" t="s">
        <v>211</v>
      </c>
    </row>
    <row r="27" spans="1:16" ht="12.75">
      <c r="A27" s="25" t="s">
        <v>44</v>
      </c>
      <c r="B27" s="29" t="s">
        <v>34</v>
      </c>
      <c r="C27" s="29" t="s">
        <v>212</v>
      </c>
      <c r="D27" s="25" t="s">
        <v>46</v>
      </c>
      <c r="E27" s="30" t="s">
        <v>213</v>
      </c>
      <c r="F27" s="31" t="s">
        <v>94</v>
      </c>
      <c r="G27" s="32">
        <v>54.7</v>
      </c>
      <c r="H27" s="33">
        <v>0</v>
      </c>
      <c r="I27" s="33">
        <f>ROUND(ROUND(H27,2)*ROUND(G27,3),2)</f>
      </c>
      <c r="O27">
        <f>(I27*21)/100</f>
      </c>
      <c r="P27" t="s">
        <v>22</v>
      </c>
    </row>
    <row r="28" spans="1:5" ht="38.25">
      <c r="A28" s="34" t="s">
        <v>49</v>
      </c>
      <c r="E28" s="35" t="s">
        <v>214</v>
      </c>
    </row>
    <row r="29" spans="1:5" ht="12.75">
      <c r="A29" s="36" t="s">
        <v>50</v>
      </c>
      <c r="E29" s="37" t="s">
        <v>46</v>
      </c>
    </row>
    <row r="30" spans="1:5" ht="140.25">
      <c r="A30" t="s">
        <v>51</v>
      </c>
      <c r="E30" s="35" t="s">
        <v>215</v>
      </c>
    </row>
    <row r="31" spans="1:18" ht="12.75" customHeight="1">
      <c r="A31" s="6" t="s">
        <v>42</v>
      </c>
      <c r="B31" s="6"/>
      <c r="C31" s="40" t="s">
        <v>36</v>
      </c>
      <c r="D31" s="6"/>
      <c r="E31" s="27" t="s">
        <v>216</v>
      </c>
      <c r="F31" s="6"/>
      <c r="G31" s="6"/>
      <c r="H31" s="6"/>
      <c r="I31" s="41">
        <f>0+Q31</f>
      </c>
      <c r="O31">
        <f>0+R31</f>
      </c>
      <c r="Q31">
        <f>0+I32</f>
      </c>
      <c r="R31">
        <f>0+O32</f>
      </c>
    </row>
    <row r="32" spans="1:16" ht="12.75">
      <c r="A32" s="25" t="s">
        <v>44</v>
      </c>
      <c r="B32" s="29" t="s">
        <v>36</v>
      </c>
      <c r="C32" s="29" t="s">
        <v>217</v>
      </c>
      <c r="D32" s="25" t="s">
        <v>46</v>
      </c>
      <c r="E32" s="30" t="s">
        <v>218</v>
      </c>
      <c r="F32" s="31" t="s">
        <v>147</v>
      </c>
      <c r="G32" s="32">
        <v>0.331</v>
      </c>
      <c r="H32" s="33">
        <v>0</v>
      </c>
      <c r="I32" s="33">
        <f>ROUND(ROUND(H32,2)*ROUND(G32,3),2)</f>
      </c>
      <c r="O32">
        <f>(I32*21)/100</f>
      </c>
      <c r="P32" t="s">
        <v>22</v>
      </c>
    </row>
    <row r="33" spans="1:5" ht="12.75">
      <c r="A33" s="34" t="s">
        <v>49</v>
      </c>
      <c r="E33" s="35" t="s">
        <v>219</v>
      </c>
    </row>
    <row r="34" spans="1:5" ht="12.75">
      <c r="A34" s="36" t="s">
        <v>50</v>
      </c>
      <c r="E34" s="37" t="s">
        <v>220</v>
      </c>
    </row>
    <row r="35" spans="1:5" ht="267.75">
      <c r="A35" t="s">
        <v>51</v>
      </c>
      <c r="E35" s="35" t="s">
        <v>221</v>
      </c>
    </row>
    <row r="36" spans="1:18" ht="12.75" customHeight="1">
      <c r="A36" s="6" t="s">
        <v>42</v>
      </c>
      <c r="B36" s="6"/>
      <c r="C36" s="40" t="s">
        <v>39</v>
      </c>
      <c r="D36" s="6"/>
      <c r="E36" s="27" t="s">
        <v>67</v>
      </c>
      <c r="F36" s="6"/>
      <c r="G36" s="6"/>
      <c r="H36" s="6"/>
      <c r="I36" s="41">
        <f>0+Q36</f>
      </c>
      <c r="O36">
        <f>0+R36</f>
      </c>
      <c r="Q36">
        <f>0+I37+I41</f>
      </c>
      <c r="R36">
        <f>0+O37+O41</f>
      </c>
    </row>
    <row r="37" spans="1:16" ht="25.5">
      <c r="A37" s="25" t="s">
        <v>44</v>
      </c>
      <c r="B37" s="29" t="s">
        <v>91</v>
      </c>
      <c r="C37" s="29" t="s">
        <v>222</v>
      </c>
      <c r="D37" s="25" t="s">
        <v>46</v>
      </c>
      <c r="E37" s="30" t="s">
        <v>223</v>
      </c>
      <c r="F37" s="31" t="s">
        <v>94</v>
      </c>
      <c r="G37" s="32">
        <v>1.5</v>
      </c>
      <c r="H37" s="33">
        <v>0</v>
      </c>
      <c r="I37" s="33">
        <f>ROUND(ROUND(H37,2)*ROUND(G37,3),2)</f>
      </c>
      <c r="O37">
        <f>(I37*21)/100</f>
      </c>
      <c r="P37" t="s">
        <v>22</v>
      </c>
    </row>
    <row r="38" spans="1:5" ht="12.75">
      <c r="A38" s="34" t="s">
        <v>49</v>
      </c>
      <c r="E38" s="35" t="s">
        <v>46</v>
      </c>
    </row>
    <row r="39" spans="1:5" ht="12.75">
      <c r="A39" s="36" t="s">
        <v>50</v>
      </c>
      <c r="E39" s="37" t="s">
        <v>224</v>
      </c>
    </row>
    <row r="40" spans="1:5" ht="38.25">
      <c r="A40" t="s">
        <v>51</v>
      </c>
      <c r="E40" s="35" t="s">
        <v>225</v>
      </c>
    </row>
    <row r="41" spans="1:16" ht="12.75">
      <c r="A41" s="25" t="s">
        <v>44</v>
      </c>
      <c r="B41" s="29" t="s">
        <v>97</v>
      </c>
      <c r="C41" s="29" t="s">
        <v>226</v>
      </c>
      <c r="D41" s="25" t="s">
        <v>46</v>
      </c>
      <c r="E41" s="30" t="s">
        <v>227</v>
      </c>
      <c r="F41" s="31" t="s">
        <v>70</v>
      </c>
      <c r="G41" s="32">
        <v>41</v>
      </c>
      <c r="H41" s="33">
        <v>0</v>
      </c>
      <c r="I41" s="33">
        <f>ROUND(ROUND(H41,2)*ROUND(G41,3),2)</f>
      </c>
      <c r="O41">
        <f>(I41*21)/100</f>
      </c>
      <c r="P41" t="s">
        <v>22</v>
      </c>
    </row>
    <row r="42" spans="1:5" ht="12.75">
      <c r="A42" s="34" t="s">
        <v>49</v>
      </c>
      <c r="E42" s="35" t="s">
        <v>228</v>
      </c>
    </row>
    <row r="43" spans="1:5" ht="12.75">
      <c r="A43" s="36" t="s">
        <v>50</v>
      </c>
      <c r="E43" s="37" t="s">
        <v>46</v>
      </c>
    </row>
    <row r="44" spans="1:5" ht="357">
      <c r="A44" t="s">
        <v>51</v>
      </c>
      <c r="E44" s="35" t="s">
        <v>229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14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5" customHeight="1">
      <c r="B2" s="1"/>
      <c r="C2" s="1"/>
      <c r="D2" s="1"/>
      <c r="E2" s="2" t="s">
        <v>12</v>
      </c>
      <c r="F2" s="1"/>
      <c r="G2" s="1"/>
      <c r="H2" s="6"/>
      <c r="I2" s="6"/>
      <c r="O2">
        <f>0+O8+O25+O38+O51+O64+O97+O102+O111+O116</f>
      </c>
      <c r="P2" t="s">
        <v>21</v>
      </c>
    </row>
    <row r="3" spans="1:16" ht="15" customHeight="1">
      <c r="A3" t="s">
        <v>11</v>
      </c>
      <c r="B3" s="12" t="s">
        <v>13</v>
      </c>
      <c r="C3" s="13" t="s">
        <v>14</v>
      </c>
      <c r="D3" s="1"/>
      <c r="E3" s="14" t="s">
        <v>15</v>
      </c>
      <c r="F3" s="1"/>
      <c r="G3" s="9"/>
      <c r="H3" s="8" t="s">
        <v>230</v>
      </c>
      <c r="I3" s="38">
        <f>0+I8+I25+I38+I51+I64+I97+I102+I111+I116</f>
      </c>
      <c r="O3" t="s">
        <v>18</v>
      </c>
      <c r="P3" t="s">
        <v>22</v>
      </c>
    </row>
    <row r="4" spans="1:16" ht="15" customHeight="1">
      <c r="A4" t="s">
        <v>16</v>
      </c>
      <c r="B4" s="16" t="s">
        <v>17</v>
      </c>
      <c r="C4" s="17" t="s">
        <v>230</v>
      </c>
      <c r="D4" s="6"/>
      <c r="E4" s="18" t="s">
        <v>231</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28</v>
      </c>
      <c r="D8" s="19"/>
      <c r="E8" s="27" t="s">
        <v>153</v>
      </c>
      <c r="F8" s="19"/>
      <c r="G8" s="19"/>
      <c r="H8" s="19"/>
      <c r="I8" s="28">
        <f>0+Q8</f>
      </c>
      <c r="O8">
        <f>0+R8</f>
      </c>
      <c r="Q8">
        <f>0+I9+I13+I17+I21</f>
      </c>
      <c r="R8">
        <f>0+O9+O13+O17+O21</f>
      </c>
    </row>
    <row r="9" spans="1:16" ht="12.75">
      <c r="A9" s="25" t="s">
        <v>44</v>
      </c>
      <c r="B9" s="29" t="s">
        <v>28</v>
      </c>
      <c r="C9" s="29" t="s">
        <v>232</v>
      </c>
      <c r="D9" s="25" t="s">
        <v>46</v>
      </c>
      <c r="E9" s="30" t="s">
        <v>233</v>
      </c>
      <c r="F9" s="31" t="s">
        <v>156</v>
      </c>
      <c r="G9" s="32">
        <v>29.328</v>
      </c>
      <c r="H9" s="33">
        <v>0</v>
      </c>
      <c r="I9" s="33">
        <f>ROUND(ROUND(H9,2)*ROUND(G9,3),2)</f>
      </c>
      <c r="O9">
        <f>(I9*21)/100</f>
      </c>
      <c r="P9" t="s">
        <v>22</v>
      </c>
    </row>
    <row r="10" spans="1:5" ht="12.75">
      <c r="A10" s="34" t="s">
        <v>49</v>
      </c>
      <c r="E10" s="35" t="s">
        <v>234</v>
      </c>
    </row>
    <row r="11" spans="1:5" ht="12.75">
      <c r="A11" s="36" t="s">
        <v>50</v>
      </c>
      <c r="E11" s="37" t="s">
        <v>235</v>
      </c>
    </row>
    <row r="12" spans="1:5" ht="280.5">
      <c r="A12" t="s">
        <v>51</v>
      </c>
      <c r="E12" s="35" t="s">
        <v>236</v>
      </c>
    </row>
    <row r="13" spans="1:16" ht="12.75">
      <c r="A13" s="25" t="s">
        <v>44</v>
      </c>
      <c r="B13" s="29" t="s">
        <v>22</v>
      </c>
      <c r="C13" s="29" t="s">
        <v>193</v>
      </c>
      <c r="D13" s="25" t="s">
        <v>46</v>
      </c>
      <c r="E13" s="30" t="s">
        <v>194</v>
      </c>
      <c r="F13" s="31" t="s">
        <v>94</v>
      </c>
      <c r="G13" s="32">
        <v>146.28</v>
      </c>
      <c r="H13" s="33">
        <v>0</v>
      </c>
      <c r="I13" s="33">
        <f>ROUND(ROUND(H13,2)*ROUND(G13,3),2)</f>
      </c>
      <c r="O13">
        <f>(I13*21)/100</f>
      </c>
      <c r="P13" t="s">
        <v>22</v>
      </c>
    </row>
    <row r="14" spans="1:5" ht="25.5">
      <c r="A14" s="34" t="s">
        <v>49</v>
      </c>
      <c r="E14" s="35" t="s">
        <v>237</v>
      </c>
    </row>
    <row r="15" spans="1:5" ht="12.75">
      <c r="A15" s="36" t="s">
        <v>50</v>
      </c>
      <c r="E15" s="37" t="s">
        <v>46</v>
      </c>
    </row>
    <row r="16" spans="1:5" ht="25.5">
      <c r="A16" t="s">
        <v>51</v>
      </c>
      <c r="E16" s="35" t="s">
        <v>196</v>
      </c>
    </row>
    <row r="17" spans="1:16" ht="12.75">
      <c r="A17" s="25" t="s">
        <v>44</v>
      </c>
      <c r="B17" s="29" t="s">
        <v>21</v>
      </c>
      <c r="C17" s="29" t="s">
        <v>238</v>
      </c>
      <c r="D17" s="25" t="s">
        <v>46</v>
      </c>
      <c r="E17" s="30" t="s">
        <v>239</v>
      </c>
      <c r="F17" s="31" t="s">
        <v>94</v>
      </c>
      <c r="G17" s="32">
        <v>36.66</v>
      </c>
      <c r="H17" s="33">
        <v>0</v>
      </c>
      <c r="I17" s="33">
        <f>ROUND(ROUND(H17,2)*ROUND(G17,3),2)</f>
      </c>
      <c r="O17">
        <f>(I17*21)/100</f>
      </c>
      <c r="P17" t="s">
        <v>22</v>
      </c>
    </row>
    <row r="18" spans="1:5" ht="12.75">
      <c r="A18" s="34" t="s">
        <v>49</v>
      </c>
      <c r="E18" s="35" t="s">
        <v>240</v>
      </c>
    </row>
    <row r="19" spans="1:5" ht="12.75">
      <c r="A19" s="36" t="s">
        <v>50</v>
      </c>
      <c r="E19" s="37" t="s">
        <v>241</v>
      </c>
    </row>
    <row r="20" spans="1:5" ht="38.25">
      <c r="A20" t="s">
        <v>51</v>
      </c>
      <c r="E20" s="35" t="s">
        <v>242</v>
      </c>
    </row>
    <row r="21" spans="1:16" ht="12.75">
      <c r="A21" s="25" t="s">
        <v>44</v>
      </c>
      <c r="B21" s="29" t="s">
        <v>32</v>
      </c>
      <c r="C21" s="29" t="s">
        <v>243</v>
      </c>
      <c r="D21" s="25" t="s">
        <v>46</v>
      </c>
      <c r="E21" s="30" t="s">
        <v>244</v>
      </c>
      <c r="F21" s="31" t="s">
        <v>94</v>
      </c>
      <c r="G21" s="32">
        <v>36.66</v>
      </c>
      <c r="H21" s="33">
        <v>0</v>
      </c>
      <c r="I21" s="33">
        <f>ROUND(ROUND(H21,2)*ROUND(G21,3),2)</f>
      </c>
      <c r="O21">
        <f>(I21*21)/100</f>
      </c>
      <c r="P21" t="s">
        <v>22</v>
      </c>
    </row>
    <row r="22" spans="1:5" ht="12.75">
      <c r="A22" s="34" t="s">
        <v>49</v>
      </c>
      <c r="E22" s="35" t="s">
        <v>46</v>
      </c>
    </row>
    <row r="23" spans="1:5" ht="12.75">
      <c r="A23" s="36" t="s">
        <v>50</v>
      </c>
      <c r="E23" s="37" t="s">
        <v>241</v>
      </c>
    </row>
    <row r="24" spans="1:5" ht="25.5">
      <c r="A24" t="s">
        <v>51</v>
      </c>
      <c r="E24" s="35" t="s">
        <v>245</v>
      </c>
    </row>
    <row r="25" spans="1:18" ht="12.75" customHeight="1">
      <c r="A25" s="6" t="s">
        <v>42</v>
      </c>
      <c r="B25" s="6"/>
      <c r="C25" s="40" t="s">
        <v>22</v>
      </c>
      <c r="D25" s="6"/>
      <c r="E25" s="27" t="s">
        <v>197</v>
      </c>
      <c r="F25" s="6"/>
      <c r="G25" s="6"/>
      <c r="H25" s="6"/>
      <c r="I25" s="41">
        <f>0+Q25</f>
      </c>
      <c r="O25">
        <f>0+R25</f>
      </c>
      <c r="Q25">
        <f>0+I26+I30+I34</f>
      </c>
      <c r="R25">
        <f>0+O26+O30+O34</f>
      </c>
    </row>
    <row r="26" spans="1:16" ht="12.75">
      <c r="A26" s="25" t="s">
        <v>44</v>
      </c>
      <c r="B26" s="29" t="s">
        <v>34</v>
      </c>
      <c r="C26" s="29" t="s">
        <v>246</v>
      </c>
      <c r="D26" s="25" t="s">
        <v>46</v>
      </c>
      <c r="E26" s="30" t="s">
        <v>247</v>
      </c>
      <c r="F26" s="31" t="s">
        <v>165</v>
      </c>
      <c r="G26" s="32">
        <v>19.5</v>
      </c>
      <c r="H26" s="33">
        <v>0</v>
      </c>
      <c r="I26" s="33">
        <f>ROUND(ROUND(H26,2)*ROUND(G26,3),2)</f>
      </c>
      <c r="O26">
        <f>(I26*21)/100</f>
      </c>
      <c r="P26" t="s">
        <v>22</v>
      </c>
    </row>
    <row r="27" spans="1:5" ht="12.75">
      <c r="A27" s="34" t="s">
        <v>49</v>
      </c>
      <c r="E27" s="35" t="s">
        <v>248</v>
      </c>
    </row>
    <row r="28" spans="1:5" ht="12.75">
      <c r="A28" s="36" t="s">
        <v>50</v>
      </c>
      <c r="E28" s="37" t="s">
        <v>249</v>
      </c>
    </row>
    <row r="29" spans="1:5" ht="165.75">
      <c r="A29" t="s">
        <v>51</v>
      </c>
      <c r="E29" s="35" t="s">
        <v>250</v>
      </c>
    </row>
    <row r="30" spans="1:16" ht="12.75">
      <c r="A30" s="25" t="s">
        <v>44</v>
      </c>
      <c r="B30" s="29" t="s">
        <v>36</v>
      </c>
      <c r="C30" s="29" t="s">
        <v>198</v>
      </c>
      <c r="D30" s="25" t="s">
        <v>46</v>
      </c>
      <c r="E30" s="30" t="s">
        <v>199</v>
      </c>
      <c r="F30" s="31" t="s">
        <v>94</v>
      </c>
      <c r="G30" s="32">
        <v>146.28</v>
      </c>
      <c r="H30" s="33">
        <v>0</v>
      </c>
      <c r="I30" s="33">
        <f>ROUND(ROUND(H30,2)*ROUND(G30,3),2)</f>
      </c>
      <c r="O30">
        <f>(I30*21)/100</f>
      </c>
      <c r="P30" t="s">
        <v>22</v>
      </c>
    </row>
    <row r="31" spans="1:5" ht="12.75">
      <c r="A31" s="34" t="s">
        <v>49</v>
      </c>
      <c r="E31" s="35" t="s">
        <v>200</v>
      </c>
    </row>
    <row r="32" spans="1:5" ht="12.75">
      <c r="A32" s="36" t="s">
        <v>50</v>
      </c>
      <c r="E32" s="37" t="s">
        <v>251</v>
      </c>
    </row>
    <row r="33" spans="1:5" ht="102">
      <c r="A33" t="s">
        <v>51</v>
      </c>
      <c r="E33" s="35" t="s">
        <v>201</v>
      </c>
    </row>
    <row r="34" spans="1:16" ht="12.75">
      <c r="A34" s="25" t="s">
        <v>44</v>
      </c>
      <c r="B34" s="29" t="s">
        <v>91</v>
      </c>
      <c r="C34" s="29" t="s">
        <v>252</v>
      </c>
      <c r="D34" s="25" t="s">
        <v>46</v>
      </c>
      <c r="E34" s="30" t="s">
        <v>253</v>
      </c>
      <c r="F34" s="31" t="s">
        <v>156</v>
      </c>
      <c r="G34" s="32">
        <v>11.196</v>
      </c>
      <c r="H34" s="33">
        <v>0</v>
      </c>
      <c r="I34" s="33">
        <f>ROUND(ROUND(H34,2)*ROUND(G34,3),2)</f>
      </c>
      <c r="O34">
        <f>(I34*21)/100</f>
      </c>
      <c r="P34" t="s">
        <v>22</v>
      </c>
    </row>
    <row r="35" spans="1:5" ht="12.75">
      <c r="A35" s="34" t="s">
        <v>49</v>
      </c>
      <c r="E35" s="35" t="s">
        <v>254</v>
      </c>
    </row>
    <row r="36" spans="1:5" ht="12.75">
      <c r="A36" s="36" t="s">
        <v>50</v>
      </c>
      <c r="E36" s="37" t="s">
        <v>255</v>
      </c>
    </row>
    <row r="37" spans="1:5" ht="369.75">
      <c r="A37" t="s">
        <v>51</v>
      </c>
      <c r="E37" s="35" t="s">
        <v>256</v>
      </c>
    </row>
    <row r="38" spans="1:18" ht="12.75" customHeight="1">
      <c r="A38" s="6" t="s">
        <v>42</v>
      </c>
      <c r="B38" s="6"/>
      <c r="C38" s="40" t="s">
        <v>21</v>
      </c>
      <c r="D38" s="6"/>
      <c r="E38" s="27" t="s">
        <v>257</v>
      </c>
      <c r="F38" s="6"/>
      <c r="G38" s="6"/>
      <c r="H38" s="6"/>
      <c r="I38" s="41">
        <f>0+Q38</f>
      </c>
      <c r="O38">
        <f>0+R38</f>
      </c>
      <c r="Q38">
        <f>0+I39+I43+I47</f>
      </c>
      <c r="R38">
        <f>0+O39+O43+O47</f>
      </c>
    </row>
    <row r="39" spans="1:16" ht="12.75">
      <c r="A39" s="25" t="s">
        <v>44</v>
      </c>
      <c r="B39" s="29" t="s">
        <v>97</v>
      </c>
      <c r="C39" s="29" t="s">
        <v>258</v>
      </c>
      <c r="D39" s="25" t="s">
        <v>46</v>
      </c>
      <c r="E39" s="30" t="s">
        <v>259</v>
      </c>
      <c r="F39" s="31" t="s">
        <v>156</v>
      </c>
      <c r="G39" s="32">
        <v>2.16</v>
      </c>
      <c r="H39" s="33">
        <v>0</v>
      </c>
      <c r="I39" s="33">
        <f>ROUND(ROUND(H39,2)*ROUND(G39,3),2)</f>
      </c>
      <c r="O39">
        <f>(I39*21)/100</f>
      </c>
      <c r="P39" t="s">
        <v>22</v>
      </c>
    </row>
    <row r="40" spans="1:5" ht="12.75">
      <c r="A40" s="34" t="s">
        <v>49</v>
      </c>
      <c r="E40" s="35" t="s">
        <v>260</v>
      </c>
    </row>
    <row r="41" spans="1:5" ht="12.75">
      <c r="A41" s="36" t="s">
        <v>50</v>
      </c>
      <c r="E41" s="37" t="s">
        <v>261</v>
      </c>
    </row>
    <row r="42" spans="1:5" ht="229.5">
      <c r="A42" t="s">
        <v>51</v>
      </c>
      <c r="E42" s="35" t="s">
        <v>262</v>
      </c>
    </row>
    <row r="43" spans="1:16" ht="12.75">
      <c r="A43" s="25" t="s">
        <v>44</v>
      </c>
      <c r="B43" s="29" t="s">
        <v>39</v>
      </c>
      <c r="C43" s="29" t="s">
        <v>263</v>
      </c>
      <c r="D43" s="25" t="s">
        <v>46</v>
      </c>
      <c r="E43" s="30" t="s">
        <v>264</v>
      </c>
      <c r="F43" s="31" t="s">
        <v>147</v>
      </c>
      <c r="G43" s="32">
        <v>0.324</v>
      </c>
      <c r="H43" s="33">
        <v>0</v>
      </c>
      <c r="I43" s="33">
        <f>ROUND(ROUND(H43,2)*ROUND(G43,3),2)</f>
      </c>
      <c r="O43">
        <f>(I43*21)/100</f>
      </c>
      <c r="P43" t="s">
        <v>22</v>
      </c>
    </row>
    <row r="44" spans="1:5" ht="12.75">
      <c r="A44" s="34" t="s">
        <v>49</v>
      </c>
      <c r="E44" s="35" t="s">
        <v>46</v>
      </c>
    </row>
    <row r="45" spans="1:5" ht="12.75">
      <c r="A45" s="36" t="s">
        <v>50</v>
      </c>
      <c r="E45" s="37" t="s">
        <v>265</v>
      </c>
    </row>
    <row r="46" spans="1:5" ht="242.25">
      <c r="A46" t="s">
        <v>51</v>
      </c>
      <c r="E46" s="35" t="s">
        <v>266</v>
      </c>
    </row>
    <row r="47" spans="1:16" ht="12.75">
      <c r="A47" s="25" t="s">
        <v>44</v>
      </c>
      <c r="B47" s="29" t="s">
        <v>41</v>
      </c>
      <c r="C47" s="29" t="s">
        <v>267</v>
      </c>
      <c r="D47" s="25" t="s">
        <v>46</v>
      </c>
      <c r="E47" s="30" t="s">
        <v>268</v>
      </c>
      <c r="F47" s="31" t="s">
        <v>156</v>
      </c>
      <c r="G47" s="32">
        <v>9.334</v>
      </c>
      <c r="H47" s="33">
        <v>0</v>
      </c>
      <c r="I47" s="33">
        <f>ROUND(ROUND(H47,2)*ROUND(G47,3),2)</f>
      </c>
      <c r="O47">
        <f>(I47*21)/100</f>
      </c>
      <c r="P47" t="s">
        <v>22</v>
      </c>
    </row>
    <row r="48" spans="1:5" ht="12.75">
      <c r="A48" s="34" t="s">
        <v>49</v>
      </c>
      <c r="E48" s="35" t="s">
        <v>269</v>
      </c>
    </row>
    <row r="49" spans="1:5" ht="12.75">
      <c r="A49" s="36" t="s">
        <v>50</v>
      </c>
      <c r="E49" s="37" t="s">
        <v>270</v>
      </c>
    </row>
    <row r="50" spans="1:5" ht="229.5">
      <c r="A50" t="s">
        <v>51</v>
      </c>
      <c r="E50" s="35" t="s">
        <v>271</v>
      </c>
    </row>
    <row r="51" spans="1:18" ht="12.75" customHeight="1">
      <c r="A51" s="6" t="s">
        <v>42</v>
      </c>
      <c r="B51" s="6"/>
      <c r="C51" s="40" t="s">
        <v>32</v>
      </c>
      <c r="D51" s="6"/>
      <c r="E51" s="27" t="s">
        <v>272</v>
      </c>
      <c r="F51" s="6"/>
      <c r="G51" s="6"/>
      <c r="H51" s="6"/>
      <c r="I51" s="41">
        <f>0+Q51</f>
      </c>
      <c r="O51">
        <f>0+R51</f>
      </c>
      <c r="Q51">
        <f>0+I52+I56+I60</f>
      </c>
      <c r="R51">
        <f>0+O52+O56+O60</f>
      </c>
    </row>
    <row r="52" spans="1:16" ht="12.75">
      <c r="A52" s="25" t="s">
        <v>44</v>
      </c>
      <c r="B52" s="29" t="s">
        <v>107</v>
      </c>
      <c r="C52" s="29" t="s">
        <v>273</v>
      </c>
      <c r="D52" s="25" t="s">
        <v>46</v>
      </c>
      <c r="E52" s="30" t="s">
        <v>274</v>
      </c>
      <c r="F52" s="31" t="s">
        <v>156</v>
      </c>
      <c r="G52" s="32">
        <v>2.447</v>
      </c>
      <c r="H52" s="33">
        <v>0</v>
      </c>
      <c r="I52" s="33">
        <f>ROUND(ROUND(H52,2)*ROUND(G52,3),2)</f>
      </c>
      <c r="O52">
        <f>(I52*21)/100</f>
      </c>
      <c r="P52" t="s">
        <v>22</v>
      </c>
    </row>
    <row r="53" spans="1:5" ht="12.75">
      <c r="A53" s="34" t="s">
        <v>49</v>
      </c>
      <c r="E53" s="35" t="s">
        <v>275</v>
      </c>
    </row>
    <row r="54" spans="1:5" ht="12.75">
      <c r="A54" s="36" t="s">
        <v>50</v>
      </c>
      <c r="E54" s="37" t="s">
        <v>276</v>
      </c>
    </row>
    <row r="55" spans="1:5" ht="369.75">
      <c r="A55" t="s">
        <v>51</v>
      </c>
      <c r="E55" s="35" t="s">
        <v>277</v>
      </c>
    </row>
    <row r="56" spans="1:16" ht="12.75">
      <c r="A56" s="25" t="s">
        <v>44</v>
      </c>
      <c r="B56" s="29" t="s">
        <v>112</v>
      </c>
      <c r="C56" s="29" t="s">
        <v>278</v>
      </c>
      <c r="D56" s="25" t="s">
        <v>46</v>
      </c>
      <c r="E56" s="30" t="s">
        <v>279</v>
      </c>
      <c r="F56" s="31" t="s">
        <v>156</v>
      </c>
      <c r="G56" s="32">
        <v>59.202</v>
      </c>
      <c r="H56" s="33">
        <v>0</v>
      </c>
      <c r="I56" s="33">
        <f>ROUND(ROUND(H56,2)*ROUND(G56,3),2)</f>
      </c>
      <c r="O56">
        <f>(I56*21)/100</f>
      </c>
      <c r="P56" t="s">
        <v>22</v>
      </c>
    </row>
    <row r="57" spans="1:5" ht="12.75">
      <c r="A57" s="34" t="s">
        <v>49</v>
      </c>
      <c r="E57" s="35" t="s">
        <v>280</v>
      </c>
    </row>
    <row r="58" spans="1:5" ht="12.75">
      <c r="A58" s="36" t="s">
        <v>50</v>
      </c>
      <c r="E58" s="37" t="s">
        <v>281</v>
      </c>
    </row>
    <row r="59" spans="1:5" ht="38.25">
      <c r="A59" t="s">
        <v>51</v>
      </c>
      <c r="E59" s="35" t="s">
        <v>282</v>
      </c>
    </row>
    <row r="60" spans="1:16" ht="12.75">
      <c r="A60" s="25" t="s">
        <v>44</v>
      </c>
      <c r="B60" s="29" t="s">
        <v>116</v>
      </c>
      <c r="C60" s="29" t="s">
        <v>283</v>
      </c>
      <c r="D60" s="25" t="s">
        <v>46</v>
      </c>
      <c r="E60" s="30" t="s">
        <v>284</v>
      </c>
      <c r="F60" s="31" t="s">
        <v>156</v>
      </c>
      <c r="G60" s="32">
        <v>6.84</v>
      </c>
      <c r="H60" s="33">
        <v>0</v>
      </c>
      <c r="I60" s="33">
        <f>ROUND(ROUND(H60,2)*ROUND(G60,3),2)</f>
      </c>
      <c r="O60">
        <f>(I60*21)/100</f>
      </c>
      <c r="P60" t="s">
        <v>22</v>
      </c>
    </row>
    <row r="61" spans="1:5" ht="12.75">
      <c r="A61" s="34" t="s">
        <v>49</v>
      </c>
      <c r="E61" s="35" t="s">
        <v>46</v>
      </c>
    </row>
    <row r="62" spans="1:5" ht="12.75">
      <c r="A62" s="36" t="s">
        <v>50</v>
      </c>
      <c r="E62" s="37" t="s">
        <v>285</v>
      </c>
    </row>
    <row r="63" spans="1:5" ht="38.25">
      <c r="A63" t="s">
        <v>51</v>
      </c>
      <c r="E63" s="35" t="s">
        <v>286</v>
      </c>
    </row>
    <row r="64" spans="1:18" ht="12.75" customHeight="1">
      <c r="A64" s="6" t="s">
        <v>42</v>
      </c>
      <c r="B64" s="6"/>
      <c r="C64" s="40" t="s">
        <v>34</v>
      </c>
      <c r="D64" s="6"/>
      <c r="E64" s="27" t="s">
        <v>202</v>
      </c>
      <c r="F64" s="6"/>
      <c r="G64" s="6"/>
      <c r="H64" s="6"/>
      <c r="I64" s="41">
        <f>0+Q64</f>
      </c>
      <c r="O64">
        <f>0+R64</f>
      </c>
      <c r="Q64">
        <f>0+I65+I69+I73+I77+I81+I85+I89+I93</f>
      </c>
      <c r="R64">
        <f>0+O65+O69+O73+O77+O81+O85+O89+O93</f>
      </c>
    </row>
    <row r="65" spans="1:16" ht="12.75">
      <c r="A65" s="25" t="s">
        <v>44</v>
      </c>
      <c r="B65" s="29" t="s">
        <v>119</v>
      </c>
      <c r="C65" s="29" t="s">
        <v>287</v>
      </c>
      <c r="D65" s="25" t="s">
        <v>46</v>
      </c>
      <c r="E65" s="30" t="s">
        <v>288</v>
      </c>
      <c r="F65" s="31" t="s">
        <v>156</v>
      </c>
      <c r="G65" s="32">
        <v>44.843</v>
      </c>
      <c r="H65" s="33">
        <v>0</v>
      </c>
      <c r="I65" s="33">
        <f>ROUND(ROUND(H65,2)*ROUND(G65,3),2)</f>
      </c>
      <c r="O65">
        <f>(I65*21)/100</f>
      </c>
      <c r="P65" t="s">
        <v>22</v>
      </c>
    </row>
    <row r="66" spans="1:5" ht="12.75">
      <c r="A66" s="34" t="s">
        <v>49</v>
      </c>
      <c r="E66" s="35" t="s">
        <v>289</v>
      </c>
    </row>
    <row r="67" spans="1:5" ht="63.75">
      <c r="A67" s="36" t="s">
        <v>50</v>
      </c>
      <c r="E67" s="37" t="s">
        <v>290</v>
      </c>
    </row>
    <row r="68" spans="1:5" ht="51">
      <c r="A68" t="s">
        <v>51</v>
      </c>
      <c r="E68" s="35" t="s">
        <v>211</v>
      </c>
    </row>
    <row r="69" spans="1:16" ht="12.75">
      <c r="A69" s="25" t="s">
        <v>44</v>
      </c>
      <c r="B69" s="29" t="s">
        <v>123</v>
      </c>
      <c r="C69" s="29" t="s">
        <v>291</v>
      </c>
      <c r="D69" s="25" t="s">
        <v>46</v>
      </c>
      <c r="E69" s="30" t="s">
        <v>292</v>
      </c>
      <c r="F69" s="31" t="s">
        <v>94</v>
      </c>
      <c r="G69" s="32">
        <v>101.9</v>
      </c>
      <c r="H69" s="33">
        <v>0</v>
      </c>
      <c r="I69" s="33">
        <f>ROUND(ROUND(H69,2)*ROUND(G69,3),2)</f>
      </c>
      <c r="O69">
        <f>(I69*21)/100</f>
      </c>
      <c r="P69" t="s">
        <v>22</v>
      </c>
    </row>
    <row r="70" spans="1:5" ht="12.75">
      <c r="A70" s="34" t="s">
        <v>49</v>
      </c>
      <c r="E70" s="35" t="s">
        <v>293</v>
      </c>
    </row>
    <row r="71" spans="1:5" ht="12.75">
      <c r="A71" s="36" t="s">
        <v>50</v>
      </c>
      <c r="E71" s="37" t="s">
        <v>294</v>
      </c>
    </row>
    <row r="72" spans="1:5" ht="153">
      <c r="A72" t="s">
        <v>51</v>
      </c>
      <c r="E72" s="35" t="s">
        <v>295</v>
      </c>
    </row>
    <row r="73" spans="1:16" ht="12.75">
      <c r="A73" s="25" t="s">
        <v>44</v>
      </c>
      <c r="B73" s="29" t="s">
        <v>127</v>
      </c>
      <c r="C73" s="29" t="s">
        <v>296</v>
      </c>
      <c r="D73" s="25" t="s">
        <v>46</v>
      </c>
      <c r="E73" s="30" t="s">
        <v>297</v>
      </c>
      <c r="F73" s="31" t="s">
        <v>94</v>
      </c>
      <c r="G73" s="32">
        <v>4.8</v>
      </c>
      <c r="H73" s="33">
        <v>0</v>
      </c>
      <c r="I73" s="33">
        <f>ROUND(ROUND(H73,2)*ROUND(G73,3),2)</f>
      </c>
      <c r="O73">
        <f>(I73*21)/100</f>
      </c>
      <c r="P73" t="s">
        <v>22</v>
      </c>
    </row>
    <row r="74" spans="1:5" ht="12.75">
      <c r="A74" s="34" t="s">
        <v>49</v>
      </c>
      <c r="E74" s="35" t="s">
        <v>293</v>
      </c>
    </row>
    <row r="75" spans="1:5" ht="12.75">
      <c r="A75" s="36" t="s">
        <v>50</v>
      </c>
      <c r="E75" s="37" t="s">
        <v>298</v>
      </c>
    </row>
    <row r="76" spans="1:5" ht="153">
      <c r="A76" t="s">
        <v>51</v>
      </c>
      <c r="E76" s="35" t="s">
        <v>295</v>
      </c>
    </row>
    <row r="77" spans="1:16" ht="12.75">
      <c r="A77" s="25" t="s">
        <v>44</v>
      </c>
      <c r="B77" s="29" t="s">
        <v>130</v>
      </c>
      <c r="C77" s="29" t="s">
        <v>299</v>
      </c>
      <c r="D77" s="25" t="s">
        <v>46</v>
      </c>
      <c r="E77" s="30" t="s">
        <v>300</v>
      </c>
      <c r="F77" s="31" t="s">
        <v>94</v>
      </c>
      <c r="G77" s="32">
        <v>4.8</v>
      </c>
      <c r="H77" s="33">
        <v>0</v>
      </c>
      <c r="I77" s="33">
        <f>ROUND(ROUND(H77,2)*ROUND(G77,3),2)</f>
      </c>
      <c r="O77">
        <f>(I77*21)/100</f>
      </c>
      <c r="P77" t="s">
        <v>22</v>
      </c>
    </row>
    <row r="78" spans="1:5" ht="12.75">
      <c r="A78" s="34" t="s">
        <v>49</v>
      </c>
      <c r="E78" s="35" t="s">
        <v>301</v>
      </c>
    </row>
    <row r="79" spans="1:5" ht="12.75">
      <c r="A79" s="36" t="s">
        <v>50</v>
      </c>
      <c r="E79" s="37" t="s">
        <v>302</v>
      </c>
    </row>
    <row r="80" spans="1:5" ht="153">
      <c r="A80" t="s">
        <v>51</v>
      </c>
      <c r="E80" s="35" t="s">
        <v>295</v>
      </c>
    </row>
    <row r="81" spans="1:16" ht="25.5">
      <c r="A81" s="25" t="s">
        <v>44</v>
      </c>
      <c r="B81" s="29" t="s">
        <v>133</v>
      </c>
      <c r="C81" s="29" t="s">
        <v>303</v>
      </c>
      <c r="D81" s="25" t="s">
        <v>46</v>
      </c>
      <c r="E81" s="30" t="s">
        <v>304</v>
      </c>
      <c r="F81" s="31" t="s">
        <v>94</v>
      </c>
      <c r="G81" s="32">
        <v>3.2</v>
      </c>
      <c r="H81" s="33">
        <v>0</v>
      </c>
      <c r="I81" s="33">
        <f>ROUND(ROUND(H81,2)*ROUND(G81,3),2)</f>
      </c>
      <c r="O81">
        <f>(I81*21)/100</f>
      </c>
      <c r="P81" t="s">
        <v>22</v>
      </c>
    </row>
    <row r="82" spans="1:5" ht="12.75">
      <c r="A82" s="34" t="s">
        <v>49</v>
      </c>
      <c r="E82" s="35" t="s">
        <v>305</v>
      </c>
    </row>
    <row r="83" spans="1:5" ht="12.75">
      <c r="A83" s="36" t="s">
        <v>50</v>
      </c>
      <c r="E83" s="37" t="s">
        <v>306</v>
      </c>
    </row>
    <row r="84" spans="1:5" ht="153">
      <c r="A84" t="s">
        <v>51</v>
      </c>
      <c r="E84" s="35" t="s">
        <v>295</v>
      </c>
    </row>
    <row r="85" spans="1:16" ht="25.5">
      <c r="A85" s="25" t="s">
        <v>44</v>
      </c>
      <c r="B85" s="29" t="s">
        <v>136</v>
      </c>
      <c r="C85" s="29" t="s">
        <v>307</v>
      </c>
      <c r="D85" s="25" t="s">
        <v>46</v>
      </c>
      <c r="E85" s="30" t="s">
        <v>308</v>
      </c>
      <c r="F85" s="31" t="s">
        <v>94</v>
      </c>
      <c r="G85" s="32">
        <v>4</v>
      </c>
      <c r="H85" s="33">
        <v>0</v>
      </c>
      <c r="I85" s="33">
        <f>ROUND(ROUND(H85,2)*ROUND(G85,3),2)</f>
      </c>
      <c r="O85">
        <f>(I85*21)/100</f>
      </c>
      <c r="P85" t="s">
        <v>22</v>
      </c>
    </row>
    <row r="86" spans="1:5" ht="12.75">
      <c r="A86" s="34" t="s">
        <v>49</v>
      </c>
      <c r="E86" s="35" t="s">
        <v>309</v>
      </c>
    </row>
    <row r="87" spans="1:5" ht="12.75">
      <c r="A87" s="36" t="s">
        <v>50</v>
      </c>
      <c r="E87" s="37" t="s">
        <v>310</v>
      </c>
    </row>
    <row r="88" spans="1:5" ht="153">
      <c r="A88" t="s">
        <v>51</v>
      </c>
      <c r="E88" s="35" t="s">
        <v>295</v>
      </c>
    </row>
    <row r="89" spans="1:16" ht="25.5">
      <c r="A89" s="25" t="s">
        <v>44</v>
      </c>
      <c r="B89" s="29" t="s">
        <v>139</v>
      </c>
      <c r="C89" s="29" t="s">
        <v>311</v>
      </c>
      <c r="D89" s="25" t="s">
        <v>46</v>
      </c>
      <c r="E89" s="30" t="s">
        <v>312</v>
      </c>
      <c r="F89" s="31" t="s">
        <v>94</v>
      </c>
      <c r="G89" s="32">
        <v>3.2</v>
      </c>
      <c r="H89" s="33">
        <v>0</v>
      </c>
      <c r="I89" s="33">
        <f>ROUND(ROUND(H89,2)*ROUND(G89,3),2)</f>
      </c>
      <c r="O89">
        <f>(I89*21)/100</f>
      </c>
      <c r="P89" t="s">
        <v>22</v>
      </c>
    </row>
    <row r="90" spans="1:5" ht="12.75">
      <c r="A90" s="34" t="s">
        <v>49</v>
      </c>
      <c r="E90" s="35" t="s">
        <v>309</v>
      </c>
    </row>
    <row r="91" spans="1:5" ht="12.75">
      <c r="A91" s="36" t="s">
        <v>50</v>
      </c>
      <c r="E91" s="37" t="s">
        <v>306</v>
      </c>
    </row>
    <row r="92" spans="1:5" ht="153">
      <c r="A92" t="s">
        <v>51</v>
      </c>
      <c r="E92" s="35" t="s">
        <v>295</v>
      </c>
    </row>
    <row r="93" spans="1:16" ht="12.75">
      <c r="A93" s="25" t="s">
        <v>44</v>
      </c>
      <c r="B93" s="29" t="s">
        <v>313</v>
      </c>
      <c r="C93" s="29" t="s">
        <v>314</v>
      </c>
      <c r="D93" s="25" t="s">
        <v>46</v>
      </c>
      <c r="E93" s="30" t="s">
        <v>315</v>
      </c>
      <c r="F93" s="31" t="s">
        <v>94</v>
      </c>
      <c r="G93" s="32">
        <v>0.8</v>
      </c>
      <c r="H93" s="33">
        <v>0</v>
      </c>
      <c r="I93" s="33">
        <f>ROUND(ROUND(H93,2)*ROUND(G93,3),2)</f>
      </c>
      <c r="O93">
        <f>(I93*21)/100</f>
      </c>
      <c r="P93" t="s">
        <v>22</v>
      </c>
    </row>
    <row r="94" spans="1:5" ht="12.75">
      <c r="A94" s="34" t="s">
        <v>49</v>
      </c>
      <c r="E94" s="35" t="s">
        <v>316</v>
      </c>
    </row>
    <row r="95" spans="1:5" ht="12.75">
      <c r="A95" s="36" t="s">
        <v>50</v>
      </c>
      <c r="E95" s="37" t="s">
        <v>46</v>
      </c>
    </row>
    <row r="96" spans="1:5" ht="89.25">
      <c r="A96" t="s">
        <v>51</v>
      </c>
      <c r="E96" s="35" t="s">
        <v>317</v>
      </c>
    </row>
    <row r="97" spans="1:18" ht="12.75" customHeight="1">
      <c r="A97" s="6" t="s">
        <v>42</v>
      </c>
      <c r="B97" s="6"/>
      <c r="C97" s="40" t="s">
        <v>36</v>
      </c>
      <c r="D97" s="6"/>
      <c r="E97" s="27" t="s">
        <v>216</v>
      </c>
      <c r="F97" s="6"/>
      <c r="G97" s="6"/>
      <c r="H97" s="6"/>
      <c r="I97" s="41">
        <f>0+Q97</f>
      </c>
      <c r="O97">
        <f>0+R97</f>
      </c>
      <c r="Q97">
        <f>0+I98</f>
      </c>
      <c r="R97">
        <f>0+O98</f>
      </c>
    </row>
    <row r="98" spans="1:16" ht="12.75">
      <c r="A98" s="25" t="s">
        <v>44</v>
      </c>
      <c r="B98" s="29" t="s">
        <v>318</v>
      </c>
      <c r="C98" s="29" t="s">
        <v>319</v>
      </c>
      <c r="D98" s="25" t="s">
        <v>46</v>
      </c>
      <c r="E98" s="30" t="s">
        <v>320</v>
      </c>
      <c r="F98" s="31" t="s">
        <v>94</v>
      </c>
      <c r="G98" s="32">
        <v>17.7</v>
      </c>
      <c r="H98" s="33">
        <v>0</v>
      </c>
      <c r="I98" s="33">
        <f>ROUND(ROUND(H98,2)*ROUND(G98,3),2)</f>
      </c>
      <c r="O98">
        <f>(I98*21)/100</f>
      </c>
      <c r="P98" t="s">
        <v>22</v>
      </c>
    </row>
    <row r="99" spans="1:5" ht="12.75">
      <c r="A99" s="34" t="s">
        <v>49</v>
      </c>
      <c r="E99" s="35" t="s">
        <v>321</v>
      </c>
    </row>
    <row r="100" spans="1:5" ht="12.75">
      <c r="A100" s="36" t="s">
        <v>50</v>
      </c>
      <c r="E100" s="37" t="s">
        <v>322</v>
      </c>
    </row>
    <row r="101" spans="1:5" ht="76.5">
      <c r="A101" t="s">
        <v>51</v>
      </c>
      <c r="E101" s="35" t="s">
        <v>323</v>
      </c>
    </row>
    <row r="102" spans="1:18" ht="12.75" customHeight="1">
      <c r="A102" s="6" t="s">
        <v>42</v>
      </c>
      <c r="B102" s="6"/>
      <c r="C102" s="40" t="s">
        <v>91</v>
      </c>
      <c r="D102" s="6"/>
      <c r="E102" s="27" t="s">
        <v>172</v>
      </c>
      <c r="F102" s="6"/>
      <c r="G102" s="6"/>
      <c r="H102" s="6"/>
      <c r="I102" s="41">
        <f>0+Q102</f>
      </c>
      <c r="O102">
        <f>0+R102</f>
      </c>
      <c r="Q102">
        <f>0+I103+I107</f>
      </c>
      <c r="R102">
        <f>0+O103+O107</f>
      </c>
    </row>
    <row r="103" spans="1:16" ht="12.75">
      <c r="A103" s="25" t="s">
        <v>44</v>
      </c>
      <c r="B103" s="29" t="s">
        <v>324</v>
      </c>
      <c r="C103" s="29" t="s">
        <v>325</v>
      </c>
      <c r="D103" s="25" t="s">
        <v>46</v>
      </c>
      <c r="E103" s="30" t="s">
        <v>326</v>
      </c>
      <c r="F103" s="31" t="s">
        <v>94</v>
      </c>
      <c r="G103" s="32">
        <v>73.73</v>
      </c>
      <c r="H103" s="33">
        <v>0</v>
      </c>
      <c r="I103" s="33">
        <f>ROUND(ROUND(H103,2)*ROUND(G103,3),2)</f>
      </c>
      <c r="O103">
        <f>(I103*21)/100</f>
      </c>
      <c r="P103" t="s">
        <v>22</v>
      </c>
    </row>
    <row r="104" spans="1:5" ht="12.75">
      <c r="A104" s="34" t="s">
        <v>49</v>
      </c>
      <c r="E104" s="35" t="s">
        <v>327</v>
      </c>
    </row>
    <row r="105" spans="1:5" ht="12.75">
      <c r="A105" s="36" t="s">
        <v>50</v>
      </c>
      <c r="E105" s="37" t="s">
        <v>328</v>
      </c>
    </row>
    <row r="106" spans="1:5" ht="191.25">
      <c r="A106" t="s">
        <v>51</v>
      </c>
      <c r="E106" s="35" t="s">
        <v>329</v>
      </c>
    </row>
    <row r="107" spans="1:16" ht="12.75">
      <c r="A107" s="25" t="s">
        <v>44</v>
      </c>
      <c r="B107" s="29" t="s">
        <v>330</v>
      </c>
      <c r="C107" s="29" t="s">
        <v>331</v>
      </c>
      <c r="D107" s="25" t="s">
        <v>46</v>
      </c>
      <c r="E107" s="30" t="s">
        <v>332</v>
      </c>
      <c r="F107" s="31" t="s">
        <v>94</v>
      </c>
      <c r="G107" s="32">
        <v>40.221</v>
      </c>
      <c r="H107" s="33">
        <v>0</v>
      </c>
      <c r="I107" s="33">
        <f>ROUND(ROUND(H107,2)*ROUND(G107,3),2)</f>
      </c>
      <c r="O107">
        <f>(I107*21)/100</f>
      </c>
      <c r="P107" t="s">
        <v>22</v>
      </c>
    </row>
    <row r="108" spans="1:5" ht="12.75">
      <c r="A108" s="34" t="s">
        <v>49</v>
      </c>
      <c r="E108" s="35" t="s">
        <v>46</v>
      </c>
    </row>
    <row r="109" spans="1:5" ht="12.75">
      <c r="A109" s="36" t="s">
        <v>50</v>
      </c>
      <c r="E109" s="37" t="s">
        <v>333</v>
      </c>
    </row>
    <row r="110" spans="1:5" ht="51">
      <c r="A110" t="s">
        <v>51</v>
      </c>
      <c r="E110" s="35" t="s">
        <v>334</v>
      </c>
    </row>
    <row r="111" spans="1:18" ht="12.75" customHeight="1">
      <c r="A111" s="6" t="s">
        <v>42</v>
      </c>
      <c r="B111" s="6"/>
      <c r="C111" s="40" t="s">
        <v>97</v>
      </c>
      <c r="D111" s="6"/>
      <c r="E111" s="27" t="s">
        <v>335</v>
      </c>
      <c r="F111" s="6"/>
      <c r="G111" s="6"/>
      <c r="H111" s="6"/>
      <c r="I111" s="41">
        <f>0+Q111</f>
      </c>
      <c r="O111">
        <f>0+R111</f>
      </c>
      <c r="Q111">
        <f>0+I112</f>
      </c>
      <c r="R111">
        <f>0+O112</f>
      </c>
    </row>
    <row r="112" spans="1:16" ht="12.75">
      <c r="A112" s="25" t="s">
        <v>44</v>
      </c>
      <c r="B112" s="29" t="s">
        <v>336</v>
      </c>
      <c r="C112" s="29" t="s">
        <v>337</v>
      </c>
      <c r="D112" s="25" t="s">
        <v>46</v>
      </c>
      <c r="E112" s="30" t="s">
        <v>338</v>
      </c>
      <c r="F112" s="31" t="s">
        <v>165</v>
      </c>
      <c r="G112" s="32">
        <v>178</v>
      </c>
      <c r="H112" s="33">
        <v>0</v>
      </c>
      <c r="I112" s="33">
        <f>ROUND(ROUND(H112,2)*ROUND(G112,3),2)</f>
      </c>
      <c r="O112">
        <f>(I112*21)/100</f>
      </c>
      <c r="P112" t="s">
        <v>22</v>
      </c>
    </row>
    <row r="113" spans="1:5" ht="25.5">
      <c r="A113" s="34" t="s">
        <v>49</v>
      </c>
      <c r="E113" s="35" t="s">
        <v>339</v>
      </c>
    </row>
    <row r="114" spans="1:5" ht="12.75">
      <c r="A114" s="36" t="s">
        <v>50</v>
      </c>
      <c r="E114" s="37" t="s">
        <v>46</v>
      </c>
    </row>
    <row r="115" spans="1:5" ht="242.25">
      <c r="A115" t="s">
        <v>51</v>
      </c>
      <c r="E115" s="35" t="s">
        <v>340</v>
      </c>
    </row>
    <row r="116" spans="1:18" ht="12.75" customHeight="1">
      <c r="A116" s="6" t="s">
        <v>42</v>
      </c>
      <c r="B116" s="6"/>
      <c r="C116" s="40" t="s">
        <v>39</v>
      </c>
      <c r="D116" s="6"/>
      <c r="E116" s="27" t="s">
        <v>67</v>
      </c>
      <c r="F116" s="6"/>
      <c r="G116" s="6"/>
      <c r="H116" s="6"/>
      <c r="I116" s="41">
        <f>0+Q116</f>
      </c>
      <c r="O116">
        <f>0+R116</f>
      </c>
      <c r="Q116">
        <f>0+I117+I121+I125+I129+I133+I137+I141+I145</f>
      </c>
      <c r="R116">
        <f>0+O117+O121+O125+O129+O133+O137+O141+O145</f>
      </c>
    </row>
    <row r="117" spans="1:16" ht="12.75">
      <c r="A117" s="25" t="s">
        <v>44</v>
      </c>
      <c r="B117" s="29" t="s">
        <v>341</v>
      </c>
      <c r="C117" s="29" t="s">
        <v>342</v>
      </c>
      <c r="D117" s="25" t="s">
        <v>46</v>
      </c>
      <c r="E117" s="30" t="s">
        <v>343</v>
      </c>
      <c r="F117" s="31" t="s">
        <v>165</v>
      </c>
      <c r="G117" s="32">
        <v>15</v>
      </c>
      <c r="H117" s="33">
        <v>0</v>
      </c>
      <c r="I117" s="33">
        <f>ROUND(ROUND(H117,2)*ROUND(G117,3),2)</f>
      </c>
      <c r="O117">
        <f>(I117*21)/100</f>
      </c>
      <c r="P117" t="s">
        <v>22</v>
      </c>
    </row>
    <row r="118" spans="1:5" ht="12.75">
      <c r="A118" s="34" t="s">
        <v>49</v>
      </c>
      <c r="E118" s="35" t="s">
        <v>344</v>
      </c>
    </row>
    <row r="119" spans="1:5" ht="12.75">
      <c r="A119" s="36" t="s">
        <v>50</v>
      </c>
      <c r="E119" s="37" t="s">
        <v>46</v>
      </c>
    </row>
    <row r="120" spans="1:5" ht="63.75">
      <c r="A120" t="s">
        <v>51</v>
      </c>
      <c r="E120" s="35" t="s">
        <v>345</v>
      </c>
    </row>
    <row r="121" spans="1:16" ht="25.5">
      <c r="A121" s="25" t="s">
        <v>44</v>
      </c>
      <c r="B121" s="29" t="s">
        <v>346</v>
      </c>
      <c r="C121" s="29" t="s">
        <v>347</v>
      </c>
      <c r="D121" s="25" t="s">
        <v>46</v>
      </c>
      <c r="E121" s="30" t="s">
        <v>348</v>
      </c>
      <c r="F121" s="31" t="s">
        <v>70</v>
      </c>
      <c r="G121" s="32">
        <v>1</v>
      </c>
      <c r="H121" s="33">
        <v>0</v>
      </c>
      <c r="I121" s="33">
        <f>ROUND(ROUND(H121,2)*ROUND(G121,3),2)</f>
      </c>
      <c r="O121">
        <f>(I121*21)/100</f>
      </c>
      <c r="P121" t="s">
        <v>22</v>
      </c>
    </row>
    <row r="122" spans="1:5" ht="12.75">
      <c r="A122" s="34" t="s">
        <v>49</v>
      </c>
      <c r="E122" s="35" t="s">
        <v>46</v>
      </c>
    </row>
    <row r="123" spans="1:5" ht="12.75">
      <c r="A123" s="36" t="s">
        <v>50</v>
      </c>
      <c r="E123" s="37" t="s">
        <v>349</v>
      </c>
    </row>
    <row r="124" spans="1:5" ht="25.5">
      <c r="A124" t="s">
        <v>51</v>
      </c>
      <c r="E124" s="35" t="s">
        <v>350</v>
      </c>
    </row>
    <row r="125" spans="1:16" ht="25.5">
      <c r="A125" s="25" t="s">
        <v>44</v>
      </c>
      <c r="B125" s="29" t="s">
        <v>351</v>
      </c>
      <c r="C125" s="29" t="s">
        <v>68</v>
      </c>
      <c r="D125" s="25" t="s">
        <v>46</v>
      </c>
      <c r="E125" s="30" t="s">
        <v>69</v>
      </c>
      <c r="F125" s="31" t="s">
        <v>70</v>
      </c>
      <c r="G125" s="32">
        <v>1</v>
      </c>
      <c r="H125" s="33">
        <v>0</v>
      </c>
      <c r="I125" s="33">
        <f>ROUND(ROUND(H125,2)*ROUND(G125,3),2)</f>
      </c>
      <c r="O125">
        <f>(I125*21)/100</f>
      </c>
      <c r="P125" t="s">
        <v>22</v>
      </c>
    </row>
    <row r="126" spans="1:5" ht="12.75">
      <c r="A126" s="34" t="s">
        <v>49</v>
      </c>
      <c r="E126" s="35" t="s">
        <v>352</v>
      </c>
    </row>
    <row r="127" spans="1:5" ht="12.75">
      <c r="A127" s="36" t="s">
        <v>50</v>
      </c>
      <c r="E127" s="37" t="s">
        <v>353</v>
      </c>
    </row>
    <row r="128" spans="1:5" ht="63.75">
      <c r="A128" t="s">
        <v>51</v>
      </c>
      <c r="E128" s="35" t="s">
        <v>72</v>
      </c>
    </row>
    <row r="129" spans="1:16" ht="25.5">
      <c r="A129" s="25" t="s">
        <v>44</v>
      </c>
      <c r="B129" s="29" t="s">
        <v>354</v>
      </c>
      <c r="C129" s="29" t="s">
        <v>355</v>
      </c>
      <c r="D129" s="25" t="s">
        <v>46</v>
      </c>
      <c r="E129" s="30" t="s">
        <v>356</v>
      </c>
      <c r="F129" s="31" t="s">
        <v>70</v>
      </c>
      <c r="G129" s="32">
        <v>1</v>
      </c>
      <c r="H129" s="33">
        <v>0</v>
      </c>
      <c r="I129" s="33">
        <f>ROUND(ROUND(H129,2)*ROUND(G129,3),2)</f>
      </c>
      <c r="O129">
        <f>(I129*21)/100</f>
      </c>
      <c r="P129" t="s">
        <v>22</v>
      </c>
    </row>
    <row r="130" spans="1:5" ht="12.75">
      <c r="A130" s="34" t="s">
        <v>49</v>
      </c>
      <c r="E130" s="35" t="s">
        <v>46</v>
      </c>
    </row>
    <row r="131" spans="1:5" ht="12.75">
      <c r="A131" s="36" t="s">
        <v>50</v>
      </c>
      <c r="E131" s="37" t="s">
        <v>349</v>
      </c>
    </row>
    <row r="132" spans="1:5" ht="25.5">
      <c r="A132" t="s">
        <v>51</v>
      </c>
      <c r="E132" s="35" t="s">
        <v>357</v>
      </c>
    </row>
    <row r="133" spans="1:16" ht="12.75">
      <c r="A133" s="25" t="s">
        <v>44</v>
      </c>
      <c r="B133" s="29" t="s">
        <v>358</v>
      </c>
      <c r="C133" s="29" t="s">
        <v>359</v>
      </c>
      <c r="D133" s="25" t="s">
        <v>46</v>
      </c>
      <c r="E133" s="30" t="s">
        <v>360</v>
      </c>
      <c r="F133" s="31" t="s">
        <v>165</v>
      </c>
      <c r="G133" s="32">
        <v>59.4</v>
      </c>
      <c r="H133" s="33">
        <v>0</v>
      </c>
      <c r="I133" s="33">
        <f>ROUND(ROUND(H133,2)*ROUND(G133,3),2)</f>
      </c>
      <c r="O133">
        <f>(I133*21)/100</f>
      </c>
      <c r="P133" t="s">
        <v>22</v>
      </c>
    </row>
    <row r="134" spans="1:5" ht="12.75">
      <c r="A134" s="34" t="s">
        <v>49</v>
      </c>
      <c r="E134" s="35" t="s">
        <v>46</v>
      </c>
    </row>
    <row r="135" spans="1:5" ht="12.75">
      <c r="A135" s="36" t="s">
        <v>50</v>
      </c>
      <c r="E135" s="37" t="s">
        <v>361</v>
      </c>
    </row>
    <row r="136" spans="1:5" ht="51">
      <c r="A136" t="s">
        <v>51</v>
      </c>
      <c r="E136" s="35" t="s">
        <v>362</v>
      </c>
    </row>
    <row r="137" spans="1:16" ht="12.75">
      <c r="A137" s="25" t="s">
        <v>44</v>
      </c>
      <c r="B137" s="29" t="s">
        <v>363</v>
      </c>
      <c r="C137" s="29" t="s">
        <v>364</v>
      </c>
      <c r="D137" s="25" t="s">
        <v>46</v>
      </c>
      <c r="E137" s="30" t="s">
        <v>365</v>
      </c>
      <c r="F137" s="31" t="s">
        <v>165</v>
      </c>
      <c r="G137" s="32">
        <v>77.7</v>
      </c>
      <c r="H137" s="33">
        <v>0</v>
      </c>
      <c r="I137" s="33">
        <f>ROUND(ROUND(H137,2)*ROUND(G137,3),2)</f>
      </c>
      <c r="O137">
        <f>(I137*21)/100</f>
      </c>
      <c r="P137" t="s">
        <v>22</v>
      </c>
    </row>
    <row r="138" spans="1:5" ht="12.75">
      <c r="A138" s="34" t="s">
        <v>49</v>
      </c>
      <c r="E138" s="35" t="s">
        <v>46</v>
      </c>
    </row>
    <row r="139" spans="1:5" ht="63.75">
      <c r="A139" s="36" t="s">
        <v>50</v>
      </c>
      <c r="E139" s="37" t="s">
        <v>366</v>
      </c>
    </row>
    <row r="140" spans="1:5" ht="51">
      <c r="A140" t="s">
        <v>51</v>
      </c>
      <c r="E140" s="35" t="s">
        <v>362</v>
      </c>
    </row>
    <row r="141" spans="1:16" ht="12.75">
      <c r="A141" s="25" t="s">
        <v>44</v>
      </c>
      <c r="B141" s="29" t="s">
        <v>367</v>
      </c>
      <c r="C141" s="29" t="s">
        <v>368</v>
      </c>
      <c r="D141" s="25" t="s">
        <v>46</v>
      </c>
      <c r="E141" s="30" t="s">
        <v>369</v>
      </c>
      <c r="F141" s="31" t="s">
        <v>165</v>
      </c>
      <c r="G141" s="32">
        <v>14</v>
      </c>
      <c r="H141" s="33">
        <v>0</v>
      </c>
      <c r="I141" s="33">
        <f>ROUND(ROUND(H141,2)*ROUND(G141,3),2)</f>
      </c>
      <c r="O141">
        <f>(I141*21)/100</f>
      </c>
      <c r="P141" t="s">
        <v>22</v>
      </c>
    </row>
    <row r="142" spans="1:5" ht="12.75">
      <c r="A142" s="34" t="s">
        <v>49</v>
      </c>
      <c r="E142" s="35" t="s">
        <v>46</v>
      </c>
    </row>
    <row r="143" spans="1:5" ht="51">
      <c r="A143" s="36" t="s">
        <v>50</v>
      </c>
      <c r="E143" s="37" t="s">
        <v>370</v>
      </c>
    </row>
    <row r="144" spans="1:5" ht="51">
      <c r="A144" t="s">
        <v>51</v>
      </c>
      <c r="E144" s="35" t="s">
        <v>362</v>
      </c>
    </row>
    <row r="145" spans="1:16" ht="12.75">
      <c r="A145" s="25" t="s">
        <v>44</v>
      </c>
      <c r="B145" s="29" t="s">
        <v>371</v>
      </c>
      <c r="C145" s="29" t="s">
        <v>372</v>
      </c>
      <c r="D145" s="25" t="s">
        <v>46</v>
      </c>
      <c r="E145" s="30" t="s">
        <v>373</v>
      </c>
      <c r="F145" s="31" t="s">
        <v>70</v>
      </c>
      <c r="G145" s="32">
        <v>1</v>
      </c>
      <c r="H145" s="33">
        <v>0</v>
      </c>
      <c r="I145" s="33">
        <f>ROUND(ROUND(H145,2)*ROUND(G145,3),2)</f>
      </c>
      <c r="O145">
        <f>(I145*21)/100</f>
      </c>
      <c r="P145" t="s">
        <v>22</v>
      </c>
    </row>
    <row r="146" spans="1:5" ht="12.75">
      <c r="A146" s="34" t="s">
        <v>49</v>
      </c>
      <c r="E146" s="35" t="s">
        <v>374</v>
      </c>
    </row>
    <row r="147" spans="1:5" ht="12.75">
      <c r="A147" s="36" t="s">
        <v>50</v>
      </c>
      <c r="E147" s="37" t="s">
        <v>46</v>
      </c>
    </row>
    <row r="148" spans="1:5" ht="89.25">
      <c r="A148" t="s">
        <v>51</v>
      </c>
      <c r="E148" s="35" t="s">
        <v>375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5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5" customHeight="1">
      <c r="B2" s="1"/>
      <c r="C2" s="1"/>
      <c r="D2" s="1"/>
      <c r="E2" s="2" t="s">
        <v>12</v>
      </c>
      <c r="F2" s="1"/>
      <c r="G2" s="1"/>
      <c r="H2" s="6"/>
      <c r="I2" s="6"/>
      <c r="O2">
        <f>0+O8+O13+O42+O47</f>
      </c>
      <c r="P2" t="s">
        <v>21</v>
      </c>
    </row>
    <row r="3" spans="1:16" ht="15" customHeight="1">
      <c r="A3" t="s">
        <v>11</v>
      </c>
      <c r="B3" s="12" t="s">
        <v>13</v>
      </c>
      <c r="C3" s="13" t="s">
        <v>14</v>
      </c>
      <c r="D3" s="1"/>
      <c r="E3" s="14" t="s">
        <v>15</v>
      </c>
      <c r="F3" s="1"/>
      <c r="G3" s="9"/>
      <c r="H3" s="8" t="s">
        <v>376</v>
      </c>
      <c r="I3" s="38">
        <f>0+I8+I13+I42+I47</f>
      </c>
      <c r="O3" t="s">
        <v>18</v>
      </c>
      <c r="P3" t="s">
        <v>22</v>
      </c>
    </row>
    <row r="4" spans="1:16" ht="15" customHeight="1">
      <c r="A4" t="s">
        <v>16</v>
      </c>
      <c r="B4" s="16" t="s">
        <v>17</v>
      </c>
      <c r="C4" s="17" t="s">
        <v>376</v>
      </c>
      <c r="D4" s="6"/>
      <c r="E4" s="18" t="s">
        <v>377</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22</v>
      </c>
      <c r="D8" s="19"/>
      <c r="E8" s="27" t="s">
        <v>197</v>
      </c>
      <c r="F8" s="19"/>
      <c r="G8" s="19"/>
      <c r="H8" s="19"/>
      <c r="I8" s="28">
        <f>0+Q8</f>
      </c>
      <c r="O8">
        <f>0+R8</f>
      </c>
      <c r="Q8">
        <f>0+I9</f>
      </c>
      <c r="R8">
        <f>0+O9</f>
      </c>
    </row>
    <row r="9" spans="1:16" ht="12.75">
      <c r="A9" s="25" t="s">
        <v>44</v>
      </c>
      <c r="B9" s="29" t="s">
        <v>28</v>
      </c>
      <c r="C9" s="29" t="s">
        <v>378</v>
      </c>
      <c r="D9" s="25" t="s">
        <v>46</v>
      </c>
      <c r="E9" s="30" t="s">
        <v>379</v>
      </c>
      <c r="F9" s="31" t="s">
        <v>165</v>
      </c>
      <c r="G9" s="32">
        <v>116.04</v>
      </c>
      <c r="H9" s="33">
        <v>0</v>
      </c>
      <c r="I9" s="33">
        <f>ROUND(ROUND(H9,2)*ROUND(G9,3),2)</f>
      </c>
      <c r="O9">
        <f>(I9*21)/100</f>
      </c>
      <c r="P9" t="s">
        <v>22</v>
      </c>
    </row>
    <row r="10" spans="1:5" ht="25.5">
      <c r="A10" s="34" t="s">
        <v>49</v>
      </c>
      <c r="E10" s="35" t="s">
        <v>380</v>
      </c>
    </row>
    <row r="11" spans="1:5" ht="12.75">
      <c r="A11" s="36" t="s">
        <v>50</v>
      </c>
      <c r="E11" s="37" t="s">
        <v>381</v>
      </c>
    </row>
    <row r="12" spans="1:5" ht="165.75">
      <c r="A12" t="s">
        <v>51</v>
      </c>
      <c r="E12" s="35" t="s">
        <v>250</v>
      </c>
    </row>
    <row r="13" spans="1:18" ht="12.75" customHeight="1">
      <c r="A13" s="6" t="s">
        <v>42</v>
      </c>
      <c r="B13" s="6"/>
      <c r="C13" s="40" t="s">
        <v>34</v>
      </c>
      <c r="D13" s="6"/>
      <c r="E13" s="27" t="s">
        <v>202</v>
      </c>
      <c r="F13" s="6"/>
      <c r="G13" s="6"/>
      <c r="H13" s="6"/>
      <c r="I13" s="41">
        <f>0+Q13</f>
      </c>
      <c r="O13">
        <f>0+R13</f>
      </c>
      <c r="Q13">
        <f>0+I14+I18+I22+I26+I30+I34+I38</f>
      </c>
      <c r="R13">
        <f>0+O14+O18+O22+O26+O30+O34+O38</f>
      </c>
    </row>
    <row r="14" spans="1:16" ht="12.75">
      <c r="A14" s="25" t="s">
        <v>44</v>
      </c>
      <c r="B14" s="29" t="s">
        <v>22</v>
      </c>
      <c r="C14" s="29" t="s">
        <v>382</v>
      </c>
      <c r="D14" s="25" t="s">
        <v>46</v>
      </c>
      <c r="E14" s="30" t="s">
        <v>383</v>
      </c>
      <c r="F14" s="31" t="s">
        <v>94</v>
      </c>
      <c r="G14" s="32">
        <v>19.47</v>
      </c>
      <c r="H14" s="33">
        <v>0</v>
      </c>
      <c r="I14" s="33">
        <f>ROUND(ROUND(H14,2)*ROUND(G14,3),2)</f>
      </c>
      <c r="O14">
        <f>(I14*21)/100</f>
      </c>
      <c r="P14" t="s">
        <v>22</v>
      </c>
    </row>
    <row r="15" spans="1:5" ht="12.75">
      <c r="A15" s="34" t="s">
        <v>49</v>
      </c>
      <c r="E15" s="35" t="s">
        <v>384</v>
      </c>
    </row>
    <row r="16" spans="1:5" ht="12.75">
      <c r="A16" s="36" t="s">
        <v>50</v>
      </c>
      <c r="E16" s="37" t="s">
        <v>46</v>
      </c>
    </row>
    <row r="17" spans="1:5" ht="51">
      <c r="A17" t="s">
        <v>51</v>
      </c>
      <c r="E17" s="35" t="s">
        <v>211</v>
      </c>
    </row>
    <row r="18" spans="1:16" ht="12.75">
      <c r="A18" s="25" t="s">
        <v>44</v>
      </c>
      <c r="B18" s="29" t="s">
        <v>21</v>
      </c>
      <c r="C18" s="29" t="s">
        <v>385</v>
      </c>
      <c r="D18" s="25" t="s">
        <v>46</v>
      </c>
      <c r="E18" s="30" t="s">
        <v>386</v>
      </c>
      <c r="F18" s="31" t="s">
        <v>94</v>
      </c>
      <c r="G18" s="32">
        <v>19.47</v>
      </c>
      <c r="H18" s="33">
        <v>0</v>
      </c>
      <c r="I18" s="33">
        <f>ROUND(ROUND(H18,2)*ROUND(G18,3),2)</f>
      </c>
      <c r="O18">
        <f>(I18*21)/100</f>
      </c>
      <c r="P18" t="s">
        <v>22</v>
      </c>
    </row>
    <row r="19" spans="1:5" ht="12.75">
      <c r="A19" s="34" t="s">
        <v>49</v>
      </c>
      <c r="E19" s="35" t="s">
        <v>387</v>
      </c>
    </row>
    <row r="20" spans="1:5" ht="12.75">
      <c r="A20" s="36" t="s">
        <v>50</v>
      </c>
      <c r="E20" s="37" t="s">
        <v>46</v>
      </c>
    </row>
    <row r="21" spans="1:5" ht="51">
      <c r="A21" t="s">
        <v>51</v>
      </c>
      <c r="E21" s="35" t="s">
        <v>388</v>
      </c>
    </row>
    <row r="22" spans="1:16" ht="12.75">
      <c r="A22" s="25" t="s">
        <v>44</v>
      </c>
      <c r="B22" s="29" t="s">
        <v>32</v>
      </c>
      <c r="C22" s="29" t="s">
        <v>389</v>
      </c>
      <c r="D22" s="25" t="s">
        <v>46</v>
      </c>
      <c r="E22" s="30" t="s">
        <v>390</v>
      </c>
      <c r="F22" s="31" t="s">
        <v>94</v>
      </c>
      <c r="G22" s="32">
        <v>77.88</v>
      </c>
      <c r="H22" s="33">
        <v>0</v>
      </c>
      <c r="I22" s="33">
        <f>ROUND(ROUND(H22,2)*ROUND(G22,3),2)</f>
      </c>
      <c r="O22">
        <f>(I22*21)/100</f>
      </c>
      <c r="P22" t="s">
        <v>22</v>
      </c>
    </row>
    <row r="23" spans="1:5" ht="12.75">
      <c r="A23" s="34" t="s">
        <v>49</v>
      </c>
      <c r="E23" s="35" t="s">
        <v>391</v>
      </c>
    </row>
    <row r="24" spans="1:5" ht="12.75">
      <c r="A24" s="36" t="s">
        <v>50</v>
      </c>
      <c r="E24" s="37" t="s">
        <v>392</v>
      </c>
    </row>
    <row r="25" spans="1:5" ht="51">
      <c r="A25" t="s">
        <v>51</v>
      </c>
      <c r="E25" s="35" t="s">
        <v>388</v>
      </c>
    </row>
    <row r="26" spans="1:16" ht="12.75">
      <c r="A26" s="25" t="s">
        <v>44</v>
      </c>
      <c r="B26" s="29" t="s">
        <v>34</v>
      </c>
      <c r="C26" s="29" t="s">
        <v>393</v>
      </c>
      <c r="D26" s="25" t="s">
        <v>46</v>
      </c>
      <c r="E26" s="30" t="s">
        <v>394</v>
      </c>
      <c r="F26" s="31" t="s">
        <v>94</v>
      </c>
      <c r="G26" s="32">
        <v>64.9</v>
      </c>
      <c r="H26" s="33">
        <v>0</v>
      </c>
      <c r="I26" s="33">
        <f>ROUND(ROUND(H26,2)*ROUND(G26,3),2)</f>
      </c>
      <c r="O26">
        <f>(I26*21)/100</f>
      </c>
      <c r="P26" t="s">
        <v>22</v>
      </c>
    </row>
    <row r="27" spans="1:5" ht="12.75">
      <c r="A27" s="34" t="s">
        <v>49</v>
      </c>
      <c r="E27" s="35" t="s">
        <v>46</v>
      </c>
    </row>
    <row r="28" spans="1:5" ht="12.75">
      <c r="A28" s="36" t="s">
        <v>50</v>
      </c>
      <c r="E28" s="37" t="s">
        <v>46</v>
      </c>
    </row>
    <row r="29" spans="1:5" ht="140.25">
      <c r="A29" t="s">
        <v>51</v>
      </c>
      <c r="E29" s="35" t="s">
        <v>395</v>
      </c>
    </row>
    <row r="30" spans="1:16" ht="12.75">
      <c r="A30" s="25" t="s">
        <v>44</v>
      </c>
      <c r="B30" s="29" t="s">
        <v>36</v>
      </c>
      <c r="C30" s="29" t="s">
        <v>396</v>
      </c>
      <c r="D30" s="25" t="s">
        <v>46</v>
      </c>
      <c r="E30" s="30" t="s">
        <v>397</v>
      </c>
      <c r="F30" s="31" t="s">
        <v>156</v>
      </c>
      <c r="G30" s="32">
        <v>1.947</v>
      </c>
      <c r="H30" s="33">
        <v>0</v>
      </c>
      <c r="I30" s="33">
        <f>ROUND(ROUND(H30,2)*ROUND(G30,3),2)</f>
      </c>
      <c r="O30">
        <f>(I30*21)/100</f>
      </c>
      <c r="P30" t="s">
        <v>22</v>
      </c>
    </row>
    <row r="31" spans="1:5" ht="12.75">
      <c r="A31" s="34" t="s">
        <v>49</v>
      </c>
      <c r="E31" s="35" t="s">
        <v>46</v>
      </c>
    </row>
    <row r="32" spans="1:5" ht="12.75">
      <c r="A32" s="36" t="s">
        <v>50</v>
      </c>
      <c r="E32" s="37" t="s">
        <v>398</v>
      </c>
    </row>
    <row r="33" spans="1:5" ht="140.25">
      <c r="A33" t="s">
        <v>51</v>
      </c>
      <c r="E33" s="35" t="s">
        <v>395</v>
      </c>
    </row>
    <row r="34" spans="1:16" ht="12.75">
      <c r="A34" s="25" t="s">
        <v>44</v>
      </c>
      <c r="B34" s="29" t="s">
        <v>91</v>
      </c>
      <c r="C34" s="29" t="s">
        <v>399</v>
      </c>
      <c r="D34" s="25" t="s">
        <v>46</v>
      </c>
      <c r="E34" s="30" t="s">
        <v>400</v>
      </c>
      <c r="F34" s="31" t="s">
        <v>94</v>
      </c>
      <c r="G34" s="32">
        <v>22.8</v>
      </c>
      <c r="H34" s="33">
        <v>0</v>
      </c>
      <c r="I34" s="33">
        <f>ROUND(ROUND(H34,2)*ROUND(G34,3),2)</f>
      </c>
      <c r="O34">
        <f>(I34*21)/100</f>
      </c>
      <c r="P34" t="s">
        <v>22</v>
      </c>
    </row>
    <row r="35" spans="1:5" ht="12.75">
      <c r="A35" s="34" t="s">
        <v>49</v>
      </c>
      <c r="E35" s="35" t="s">
        <v>401</v>
      </c>
    </row>
    <row r="36" spans="1:5" ht="12.75">
      <c r="A36" s="36" t="s">
        <v>50</v>
      </c>
      <c r="E36" s="37" t="s">
        <v>46</v>
      </c>
    </row>
    <row r="37" spans="1:5" ht="153">
      <c r="A37" t="s">
        <v>51</v>
      </c>
      <c r="E37" s="35" t="s">
        <v>295</v>
      </c>
    </row>
    <row r="38" spans="1:16" ht="12.75">
      <c r="A38" s="25" t="s">
        <v>44</v>
      </c>
      <c r="B38" s="29" t="s">
        <v>97</v>
      </c>
      <c r="C38" s="29" t="s">
        <v>402</v>
      </c>
      <c r="D38" s="25" t="s">
        <v>46</v>
      </c>
      <c r="E38" s="30" t="s">
        <v>403</v>
      </c>
      <c r="F38" s="31" t="s">
        <v>165</v>
      </c>
      <c r="G38" s="32">
        <v>101.64</v>
      </c>
      <c r="H38" s="33">
        <v>0</v>
      </c>
      <c r="I38" s="33">
        <f>ROUND(ROUND(H38,2)*ROUND(G38,3),2)</f>
      </c>
      <c r="O38">
        <f>(I38*21)/100</f>
      </c>
      <c r="P38" t="s">
        <v>22</v>
      </c>
    </row>
    <row r="39" spans="1:5" ht="12.75">
      <c r="A39" s="34" t="s">
        <v>49</v>
      </c>
      <c r="E39" s="35" t="s">
        <v>404</v>
      </c>
    </row>
    <row r="40" spans="1:5" ht="12.75">
      <c r="A40" s="36" t="s">
        <v>50</v>
      </c>
      <c r="E40" s="37" t="s">
        <v>180</v>
      </c>
    </row>
    <row r="41" spans="1:5" ht="38.25">
      <c r="A41" t="s">
        <v>51</v>
      </c>
      <c r="E41" s="35" t="s">
        <v>405</v>
      </c>
    </row>
    <row r="42" spans="1:18" ht="12.75" customHeight="1">
      <c r="A42" s="6" t="s">
        <v>42</v>
      </c>
      <c r="B42" s="6"/>
      <c r="C42" s="40" t="s">
        <v>97</v>
      </c>
      <c r="D42" s="6"/>
      <c r="E42" s="27" t="s">
        <v>335</v>
      </c>
      <c r="F42" s="6"/>
      <c r="G42" s="6"/>
      <c r="H42" s="6"/>
      <c r="I42" s="41">
        <f>0+Q42</f>
      </c>
      <c r="O42">
        <f>0+R42</f>
      </c>
      <c r="Q42">
        <f>0+I43</f>
      </c>
      <c r="R42">
        <f>0+O43</f>
      </c>
    </row>
    <row r="43" spans="1:16" ht="12.75">
      <c r="A43" s="25" t="s">
        <v>44</v>
      </c>
      <c r="B43" s="29" t="s">
        <v>39</v>
      </c>
      <c r="C43" s="29" t="s">
        <v>406</v>
      </c>
      <c r="D43" s="25" t="s">
        <v>46</v>
      </c>
      <c r="E43" s="30" t="s">
        <v>407</v>
      </c>
      <c r="F43" s="31" t="s">
        <v>70</v>
      </c>
      <c r="G43" s="32">
        <v>1</v>
      </c>
      <c r="H43" s="33">
        <v>0</v>
      </c>
      <c r="I43" s="33">
        <f>ROUND(ROUND(H43,2)*ROUND(G43,3),2)</f>
      </c>
      <c r="O43">
        <f>(I43*21)/100</f>
      </c>
      <c r="P43" t="s">
        <v>22</v>
      </c>
    </row>
    <row r="44" spans="1:5" ht="12.75">
      <c r="A44" s="34" t="s">
        <v>49</v>
      </c>
      <c r="E44" s="35" t="s">
        <v>408</v>
      </c>
    </row>
    <row r="45" spans="1:5" ht="12.75">
      <c r="A45" s="36" t="s">
        <v>50</v>
      </c>
      <c r="E45" s="37" t="s">
        <v>46</v>
      </c>
    </row>
    <row r="46" spans="1:5" ht="51">
      <c r="A46" t="s">
        <v>51</v>
      </c>
      <c r="E46" s="35" t="s">
        <v>409</v>
      </c>
    </row>
    <row r="47" spans="1:18" ht="12.75" customHeight="1">
      <c r="A47" s="6" t="s">
        <v>42</v>
      </c>
      <c r="B47" s="6"/>
      <c r="C47" s="40" t="s">
        <v>39</v>
      </c>
      <c r="D47" s="6"/>
      <c r="E47" s="27" t="s">
        <v>67</v>
      </c>
      <c r="F47" s="6"/>
      <c r="G47" s="6"/>
      <c r="H47" s="6"/>
      <c r="I47" s="41">
        <f>0+Q47</f>
      </c>
      <c r="O47">
        <f>0+R47</f>
      </c>
      <c r="Q47">
        <f>0+I48</f>
      </c>
      <c r="R47">
        <f>0+O48</f>
      </c>
    </row>
    <row r="48" spans="1:16" ht="25.5">
      <c r="A48" s="25" t="s">
        <v>44</v>
      </c>
      <c r="B48" s="29" t="s">
        <v>41</v>
      </c>
      <c r="C48" s="29" t="s">
        <v>410</v>
      </c>
      <c r="D48" s="25" t="s">
        <v>46</v>
      </c>
      <c r="E48" s="30" t="s">
        <v>411</v>
      </c>
      <c r="F48" s="31" t="s">
        <v>94</v>
      </c>
      <c r="G48" s="32">
        <v>22.725</v>
      </c>
      <c r="H48" s="33">
        <v>0</v>
      </c>
      <c r="I48" s="33">
        <f>ROUND(ROUND(H48,2)*ROUND(G48,3),2)</f>
      </c>
      <c r="O48">
        <f>(I48*21)/100</f>
      </c>
      <c r="P48" t="s">
        <v>22</v>
      </c>
    </row>
    <row r="49" spans="1:5" ht="12.75">
      <c r="A49" s="34" t="s">
        <v>49</v>
      </c>
      <c r="E49" s="35" t="s">
        <v>46</v>
      </c>
    </row>
    <row r="50" spans="1:5" ht="38.25">
      <c r="A50" s="36" t="s">
        <v>50</v>
      </c>
      <c r="E50" s="37" t="s">
        <v>412</v>
      </c>
    </row>
    <row r="51" spans="1:5" ht="38.25">
      <c r="A51" t="s">
        <v>51</v>
      </c>
      <c r="E51" s="35" t="s">
        <v>225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